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_Eva\Hájek TZB\25 04 24 Kotelna-Zámek-Poděbrady\Rozpočet\"/>
    </mc:Choice>
  </mc:AlternateContent>
  <bookViews>
    <workbookView xWindow="0" yWindow="0" windowWidth="0" windowHeight="0"/>
  </bookViews>
  <sheets>
    <sheet name="Rekapitulace stavby" sheetId="1" r:id="rId1"/>
    <sheet name="000 - VON - Vedlější a os..." sheetId="2" r:id="rId2"/>
    <sheet name="D.1.1 - Architektonicko-s..." sheetId="3" r:id="rId3"/>
    <sheet name="D.1.4.1 - Ústřední vytápění" sheetId="4" r:id="rId4"/>
    <sheet name="D.1.4.2 - VZDUCHOTECHNIKA" sheetId="5" r:id="rId5"/>
    <sheet name="D.1.4.3 - Elektroinstalac..." sheetId="6" r:id="rId6"/>
    <sheet name="Pokyny pro vyplnění" sheetId="7" r:id="rId7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'000 - VON - Vedlější a os...'!$C$84:$K$111</definedName>
    <definedName name="_xlnm.Print_Area" localSheetId="1">'000 - VON - Vedlější a os...'!$C$4:$J$39,'000 - VON - Vedlější a os...'!$C$45:$J$66,'000 - VON - Vedlější a os...'!$C$72:$K$111</definedName>
    <definedName name="_xlnm.Print_Titles" localSheetId="1">'000 - VON - Vedlější a os...'!$84:$84</definedName>
    <definedName name="_xlnm._FilterDatabase" localSheetId="2" hidden="1">'D.1.1 - Architektonicko-s...'!$C$90:$K$315</definedName>
    <definedName name="_xlnm.Print_Area" localSheetId="2">'D.1.1 - Architektonicko-s...'!$C$4:$J$39,'D.1.1 - Architektonicko-s...'!$C$45:$J$72,'D.1.1 - Architektonicko-s...'!$C$78:$K$315</definedName>
    <definedName name="_xlnm.Print_Titles" localSheetId="2">'D.1.1 - Architektonicko-s...'!$90:$90</definedName>
    <definedName name="_xlnm._FilterDatabase" localSheetId="3" hidden="1">'D.1.4.1 - Ústřední vytápění'!$C$98:$K$458</definedName>
    <definedName name="_xlnm.Print_Area" localSheetId="3">'D.1.4.1 - Ústřední vytápění'!$C$4:$J$41,'D.1.4.1 - Ústřední vytápění'!$C$47:$J$78,'D.1.4.1 - Ústřední vytápění'!$C$84:$K$458</definedName>
    <definedName name="_xlnm.Print_Titles" localSheetId="3">'D.1.4.1 - Ústřední vytápění'!$98:$98</definedName>
    <definedName name="_xlnm._FilterDatabase" localSheetId="4" hidden="1">'D.1.4.2 - VZDUCHOTECHNIKA'!$C$93:$K$127</definedName>
    <definedName name="_xlnm.Print_Area" localSheetId="4">'D.1.4.2 - VZDUCHOTECHNIKA'!$C$4:$J$41,'D.1.4.2 - VZDUCHOTECHNIKA'!$C$47:$J$73,'D.1.4.2 - VZDUCHOTECHNIKA'!$C$79:$K$127</definedName>
    <definedName name="_xlnm.Print_Titles" localSheetId="4">'D.1.4.2 - VZDUCHOTECHNIKA'!$93:$93</definedName>
    <definedName name="_xlnm._FilterDatabase" localSheetId="5" hidden="1">'D.1.4.3 - Elektroinstalac...'!$C$90:$K$227</definedName>
    <definedName name="_xlnm.Print_Area" localSheetId="5">'D.1.4.3 - Elektroinstalac...'!$C$4:$J$41,'D.1.4.3 - Elektroinstalac...'!$C$47:$J$70,'D.1.4.3 - Elektroinstalac...'!$C$76:$K$227</definedName>
    <definedName name="_xlnm.Print_Titles" localSheetId="5">'D.1.4.3 - Elektroinstalac...'!$90:$90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9"/>
  <c r="J38"/>
  <c i="1" r="AY60"/>
  <c i="6" r="J37"/>
  <c i="1" r="AX60"/>
  <c i="6"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85"/>
  <c r="E7"/>
  <c r="E50"/>
  <c i="5" r="J39"/>
  <c r="J38"/>
  <c i="1" r="AY59"/>
  <c i="5" r="J37"/>
  <c i="1" r="AX59"/>
  <c i="5" r="BI125"/>
  <c r="BH125"/>
  <c r="BG125"/>
  <c r="BF125"/>
  <c r="T125"/>
  <c r="T124"/>
  <c r="R125"/>
  <c r="R124"/>
  <c r="P125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T116"/>
  <c r="R118"/>
  <c r="R117"/>
  <c r="R116"/>
  <c r="P118"/>
  <c r="P117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T104"/>
  <c r="R105"/>
  <c r="R104"/>
  <c r="P105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82"/>
  <c i="4" r="J39"/>
  <c r="J38"/>
  <c i="1" r="AY58"/>
  <c i="4" r="J37"/>
  <c i="1" r="AX58"/>
  <c i="4" r="BI456"/>
  <c r="BH456"/>
  <c r="BG456"/>
  <c r="BF456"/>
  <c r="T456"/>
  <c r="T455"/>
  <c r="T454"/>
  <c r="R456"/>
  <c r="R455"/>
  <c r="R454"/>
  <c r="P456"/>
  <c r="P455"/>
  <c r="P454"/>
  <c r="BI449"/>
  <c r="BH449"/>
  <c r="BG449"/>
  <c r="BF449"/>
  <c r="T449"/>
  <c r="R449"/>
  <c r="P449"/>
  <c r="BI445"/>
  <c r="BH445"/>
  <c r="BG445"/>
  <c r="BF445"/>
  <c r="T445"/>
  <c r="R445"/>
  <c r="P445"/>
  <c r="BI441"/>
  <c r="BH441"/>
  <c r="BG441"/>
  <c r="BF441"/>
  <c r="T441"/>
  <c r="R441"/>
  <c r="P441"/>
  <c r="BI438"/>
  <c r="BH438"/>
  <c r="BG438"/>
  <c r="BF438"/>
  <c r="T438"/>
  <c r="R438"/>
  <c r="P438"/>
  <c r="BI435"/>
  <c r="BH435"/>
  <c r="BG435"/>
  <c r="BF435"/>
  <c r="T435"/>
  <c r="R435"/>
  <c r="P435"/>
  <c r="BI434"/>
  <c r="BH434"/>
  <c r="BG434"/>
  <c r="BF434"/>
  <c r="T434"/>
  <c r="R434"/>
  <c r="P434"/>
  <c r="BI430"/>
  <c r="BH430"/>
  <c r="BG430"/>
  <c r="BF430"/>
  <c r="T430"/>
  <c r="R430"/>
  <c r="P430"/>
  <c r="BI427"/>
  <c r="BH427"/>
  <c r="BG427"/>
  <c r="BF427"/>
  <c r="T427"/>
  <c r="R427"/>
  <c r="P427"/>
  <c r="BI423"/>
  <c r="BH423"/>
  <c r="BG423"/>
  <c r="BF423"/>
  <c r="T423"/>
  <c r="R423"/>
  <c r="P423"/>
  <c r="BI419"/>
  <c r="BH419"/>
  <c r="BG419"/>
  <c r="BF419"/>
  <c r="T419"/>
  <c r="R419"/>
  <c r="P419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8"/>
  <c r="BH368"/>
  <c r="BG368"/>
  <c r="BF368"/>
  <c r="T368"/>
  <c r="R368"/>
  <c r="P368"/>
  <c r="BI364"/>
  <c r="BH364"/>
  <c r="BG364"/>
  <c r="BF364"/>
  <c r="T364"/>
  <c r="R364"/>
  <c r="P364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0"/>
  <c r="BH330"/>
  <c r="BG330"/>
  <c r="BF330"/>
  <c r="T330"/>
  <c r="R330"/>
  <c r="P330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5"/>
  <c r="BH135"/>
  <c r="BG135"/>
  <c r="BF135"/>
  <c r="T135"/>
  <c r="R135"/>
  <c r="P135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2"/>
  <c r="BH102"/>
  <c r="BG102"/>
  <c r="BF102"/>
  <c r="T102"/>
  <c r="R102"/>
  <c r="P102"/>
  <c r="J96"/>
  <c r="J95"/>
  <c r="F95"/>
  <c r="F93"/>
  <c r="E91"/>
  <c r="J59"/>
  <c r="J58"/>
  <c r="F58"/>
  <c r="F56"/>
  <c r="E54"/>
  <c r="J20"/>
  <c r="E20"/>
  <c r="F96"/>
  <c r="J19"/>
  <c r="J14"/>
  <c r="J93"/>
  <c r="E7"/>
  <c r="E50"/>
  <c i="3" r="T282"/>
  <c r="R282"/>
  <c r="P282"/>
  <c r="BK282"/>
  <c r="J282"/>
  <c r="J69"/>
  <c r="J37"/>
  <c r="J36"/>
  <c i="1" r="AY56"/>
  <c i="3" r="J35"/>
  <c i="1" r="AX56"/>
  <c i="3" r="BI312"/>
  <c r="BH312"/>
  <c r="BG312"/>
  <c r="BF312"/>
  <c r="T312"/>
  <c r="T311"/>
  <c r="R312"/>
  <c r="R311"/>
  <c r="P312"/>
  <c r="P311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69"/>
  <c r="BH269"/>
  <c r="BG269"/>
  <c r="BF269"/>
  <c r="T269"/>
  <c r="R269"/>
  <c r="P269"/>
  <c r="BI268"/>
  <c r="BH268"/>
  <c r="BG268"/>
  <c r="BF268"/>
  <c r="T268"/>
  <c r="R268"/>
  <c r="P268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T249"/>
  <c r="R250"/>
  <c r="R249"/>
  <c r="P250"/>
  <c r="P249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24"/>
  <c r="BH224"/>
  <c r="BG224"/>
  <c r="BF224"/>
  <c r="T224"/>
  <c r="R224"/>
  <c r="P224"/>
  <c r="BI214"/>
  <c r="BH214"/>
  <c r="BG214"/>
  <c r="BF214"/>
  <c r="T214"/>
  <c r="R214"/>
  <c r="P214"/>
  <c r="BI209"/>
  <c r="BH209"/>
  <c r="BG209"/>
  <c r="BF209"/>
  <c r="T209"/>
  <c r="R209"/>
  <c r="P209"/>
  <c r="BI202"/>
  <c r="BH202"/>
  <c r="BG202"/>
  <c r="BF202"/>
  <c r="T202"/>
  <c r="R202"/>
  <c r="P202"/>
  <c r="BI195"/>
  <c r="BH195"/>
  <c r="BG195"/>
  <c r="BF195"/>
  <c r="T195"/>
  <c r="R195"/>
  <c r="P195"/>
  <c r="BI191"/>
  <c r="BH191"/>
  <c r="BG191"/>
  <c r="BF191"/>
  <c r="T191"/>
  <c r="R191"/>
  <c r="P191"/>
  <c r="BI184"/>
  <c r="BH184"/>
  <c r="BG184"/>
  <c r="BF184"/>
  <c r="T184"/>
  <c r="R184"/>
  <c r="P184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58"/>
  <c r="BH158"/>
  <c r="BG158"/>
  <c r="BF158"/>
  <c r="T158"/>
  <c r="R158"/>
  <c r="P158"/>
  <c r="BI151"/>
  <c r="BH151"/>
  <c r="BG151"/>
  <c r="BF151"/>
  <c r="T151"/>
  <c r="R151"/>
  <c r="P151"/>
  <c r="BI148"/>
  <c r="BH148"/>
  <c r="BG148"/>
  <c r="BF148"/>
  <c r="T148"/>
  <c r="R148"/>
  <c r="P148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15"/>
  <c r="BH115"/>
  <c r="BG115"/>
  <c r="BF115"/>
  <c r="T115"/>
  <c r="R115"/>
  <c r="P115"/>
  <c r="BI113"/>
  <c r="BH113"/>
  <c r="BG113"/>
  <c r="BF113"/>
  <c r="T113"/>
  <c r="R113"/>
  <c r="P113"/>
  <c r="BI106"/>
  <c r="BH106"/>
  <c r="BG106"/>
  <c r="BF106"/>
  <c r="T106"/>
  <c r="R106"/>
  <c r="P106"/>
  <c r="BI100"/>
  <c r="BH100"/>
  <c r="BG100"/>
  <c r="BF100"/>
  <c r="T100"/>
  <c r="R100"/>
  <c r="P100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2" r="J37"/>
  <c r="J36"/>
  <c i="1" r="AY55"/>
  <c i="2" r="J35"/>
  <c i="1" r="AX55"/>
  <c i="2" r="BI110"/>
  <c r="BH110"/>
  <c r="BG110"/>
  <c r="BF110"/>
  <c r="T110"/>
  <c r="T109"/>
  <c r="R110"/>
  <c r="R109"/>
  <c r="P110"/>
  <c r="P109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1" r="L50"/>
  <c r="AM50"/>
  <c r="AM49"/>
  <c r="L49"/>
  <c r="AM47"/>
  <c r="L47"/>
  <c r="L45"/>
  <c r="L44"/>
  <c i="3" r="J276"/>
  <c r="BK151"/>
  <c r="BK237"/>
  <c r="J100"/>
  <c i="4" r="BK344"/>
  <c r="BK243"/>
  <c r="BK415"/>
  <c r="J344"/>
  <c r="BK238"/>
  <c r="BK177"/>
  <c r="J445"/>
  <c r="J392"/>
  <c r="J286"/>
  <c r="BK204"/>
  <c r="J106"/>
  <c r="J278"/>
  <c r="BK223"/>
  <c r="BK165"/>
  <c i="5" r="J105"/>
  <c r="BK114"/>
  <c r="BK105"/>
  <c i="6" r="BK174"/>
  <c r="J119"/>
  <c r="BK189"/>
  <c r="J159"/>
  <c r="BK186"/>
  <c r="BK114"/>
  <c r="BK204"/>
  <c r="J130"/>
  <c i="2" r="BK102"/>
  <c r="J95"/>
  <c i="3" r="BK280"/>
  <c r="J260"/>
  <c r="J162"/>
  <c r="J273"/>
  <c r="J224"/>
  <c r="BK163"/>
  <c r="J244"/>
  <c r="BK158"/>
  <c i="4" r="BK438"/>
  <c r="J266"/>
  <c r="BK192"/>
  <c r="J435"/>
  <c r="BK359"/>
  <c r="J192"/>
  <c r="BK135"/>
  <c r="J427"/>
  <c r="BK377"/>
  <c r="J251"/>
  <c r="BK161"/>
  <c r="BK348"/>
  <c r="J297"/>
  <c r="J219"/>
  <c i="5" r="J112"/>
  <c r="BK115"/>
  <c i="6" r="BK187"/>
  <c r="J151"/>
  <c r="BK94"/>
  <c r="BK181"/>
  <c r="BK138"/>
  <c r="J204"/>
  <c r="J181"/>
  <c r="BK164"/>
  <c r="J187"/>
  <c r="BK101"/>
  <c i="2" r="J100"/>
  <c i="1" r="AS57"/>
  <c i="3" r="J258"/>
  <c r="J191"/>
  <c r="BK100"/>
  <c r="J214"/>
  <c r="J115"/>
  <c i="4" r="J328"/>
  <c r="J196"/>
  <c r="BK427"/>
  <c r="BK355"/>
  <c r="J255"/>
  <c i="5" r="J103"/>
  <c r="J101"/>
  <c i="6" r="J188"/>
  <c r="J156"/>
  <c r="J117"/>
  <c r="BK188"/>
  <c r="J150"/>
  <c r="J207"/>
  <c r="J178"/>
  <c r="J145"/>
  <c r="BK207"/>
  <c r="BK145"/>
  <c i="2" r="J104"/>
  <c i="3" r="J300"/>
  <c r="BK263"/>
  <c r="J151"/>
  <c r="J274"/>
  <c r="J148"/>
  <c r="BK298"/>
  <c r="J158"/>
  <c r="BK289"/>
  <c r="J141"/>
  <c i="4" r="BK373"/>
  <c r="J227"/>
  <c r="BK456"/>
  <c r="J404"/>
  <c r="J368"/>
  <c r="J223"/>
  <c r="J388"/>
  <c r="BK255"/>
  <c r="BK157"/>
  <c r="J330"/>
  <c r="J243"/>
  <c r="BK169"/>
  <c i="5" r="J98"/>
  <c r="BK112"/>
  <c i="6" r="J120"/>
  <c r="J182"/>
  <c r="BK156"/>
  <c r="J216"/>
  <c r="BK184"/>
  <c r="BK125"/>
  <c r="J164"/>
  <c r="J122"/>
  <c i="3" r="J302"/>
  <c r="J171"/>
  <c r="J178"/>
  <c i="4" r="BK434"/>
  <c r="J305"/>
  <c r="J200"/>
  <c r="BK106"/>
  <c r="J385"/>
  <c r="BK196"/>
  <c r="J169"/>
  <c r="J423"/>
  <c r="BK337"/>
  <c r="J259"/>
  <c r="BK127"/>
  <c r="J335"/>
  <c r="BK266"/>
  <c r="BK208"/>
  <c r="J149"/>
  <c i="5" r="BK111"/>
  <c r="J118"/>
  <c i="6" r="BK212"/>
  <c r="J157"/>
  <c r="BK224"/>
  <c r="BK193"/>
  <c r="J176"/>
  <c r="BK177"/>
  <c r="BK128"/>
  <c r="BK194"/>
  <c r="BK154"/>
  <c i="2" r="J107"/>
  <c r="BK90"/>
  <c i="3" r="J209"/>
  <c r="J280"/>
  <c r="J250"/>
  <c r="J138"/>
  <c r="BK115"/>
  <c r="BK224"/>
  <c r="J106"/>
  <c i="4" r="J348"/>
  <c r="BK235"/>
  <c r="J161"/>
  <c r="BK449"/>
  <c r="J381"/>
  <c r="BK251"/>
  <c r="BK173"/>
  <c r="J449"/>
  <c r="BK385"/>
  <c r="BK263"/>
  <c r="BK212"/>
  <c r="BK123"/>
  <c r="BK270"/>
  <c r="J180"/>
  <c r="J102"/>
  <c i="5" r="BK110"/>
  <c r="BK121"/>
  <c i="6" r="BK176"/>
  <c r="J143"/>
  <c r="BK206"/>
  <c r="J177"/>
  <c r="BK119"/>
  <c r="BK197"/>
  <c r="J133"/>
  <c r="BK214"/>
  <c r="J153"/>
  <c i="2" r="BK100"/>
  <c r="BK93"/>
  <c i="3" r="J268"/>
  <c r="J163"/>
  <c r="J269"/>
  <c r="J167"/>
  <c r="BK141"/>
  <c r="BK260"/>
  <c r="BK131"/>
  <c i="4" r="BK404"/>
  <c r="J238"/>
  <c r="J141"/>
  <c r="J438"/>
  <c r="J396"/>
  <c r="BK282"/>
  <c r="BK193"/>
  <c i="5" r="J125"/>
  <c r="J97"/>
  <c i="6" r="J179"/>
  <c r="J125"/>
  <c r="BK199"/>
  <c r="BK178"/>
  <c r="BK135"/>
  <c r="BK195"/>
  <c r="J162"/>
  <c r="BK220"/>
  <c r="BK120"/>
  <c i="2" r="J102"/>
  <c r="BK95"/>
  <c i="3" r="J285"/>
  <c r="BK167"/>
  <c r="BK244"/>
  <c r="BK106"/>
  <c r="BK285"/>
  <c r="J184"/>
  <c r="BK254"/>
  <c i="4" r="BK445"/>
  <c r="J359"/>
  <c r="J263"/>
  <c r="J119"/>
  <c r="BK392"/>
  <c r="J270"/>
  <c r="J430"/>
  <c r="BK328"/>
  <c r="BK239"/>
  <c r="J419"/>
  <c r="BK340"/>
  <c r="BK259"/>
  <c r="J212"/>
  <c i="5" r="J114"/>
  <c r="BK99"/>
  <c r="J99"/>
  <c i="6" r="BK175"/>
  <c r="J160"/>
  <c r="BK153"/>
  <c r="J194"/>
  <c r="J175"/>
  <c r="J101"/>
  <c r="BK198"/>
  <c r="BK160"/>
  <c r="J222"/>
  <c r="J193"/>
  <c i="3" r="J123"/>
  <c r="BK273"/>
  <c r="BK268"/>
  <c r="BK148"/>
  <c i="4" r="J407"/>
  <c r="BK324"/>
  <c r="J165"/>
  <c r="J127"/>
  <c r="BK400"/>
  <c r="BK301"/>
  <c r="J188"/>
  <c r="J456"/>
  <c r="BK381"/>
  <c r="J247"/>
  <c r="J177"/>
  <c r="BK388"/>
  <c r="BK316"/>
  <c r="J173"/>
  <c i="5" r="J109"/>
  <c r="BK101"/>
  <c i="6" r="J224"/>
  <c r="J167"/>
  <c r="BK133"/>
  <c r="J212"/>
  <c r="J185"/>
  <c r="J148"/>
  <c r="BK165"/>
  <c r="J226"/>
  <c r="J191"/>
  <c r="J116"/>
  <c i="2" r="J98"/>
  <c r="J88"/>
  <c i="3" r="BK277"/>
  <c r="BK178"/>
  <c r="J277"/>
  <c r="BK169"/>
  <c r="J312"/>
  <c r="J195"/>
  <c i="4" r="J411"/>
  <c r="BK330"/>
  <c r="J123"/>
  <c r="BK419"/>
  <c r="J312"/>
  <c r="J208"/>
  <c r="J111"/>
  <c r="BK396"/>
  <c r="J290"/>
  <c r="J184"/>
  <c r="BK102"/>
  <c r="J337"/>
  <c r="BK247"/>
  <c r="BK153"/>
  <c i="5" r="J107"/>
  <c r="J102"/>
  <c r="BK107"/>
  <c i="6" r="BK168"/>
  <c r="BK111"/>
  <c r="J195"/>
  <c r="J174"/>
  <c r="BK99"/>
  <c r="BK171"/>
  <c r="J154"/>
  <c r="BK226"/>
  <c r="BK192"/>
  <c r="J128"/>
  <c i="2" r="BK110"/>
  <c r="J90"/>
  <c i="3" r="BK214"/>
  <c r="J126"/>
  <c r="BK276"/>
  <c r="BK235"/>
  <c r="BK162"/>
  <c r="BK302"/>
  <c r="J169"/>
  <c i="4" r="J415"/>
  <c r="BK290"/>
  <c r="BK188"/>
  <c r="BK411"/>
  <c r="J324"/>
  <c i="5" r="J121"/>
  <c r="BK103"/>
  <c r="BK108"/>
  <c i="6" r="BK162"/>
  <c r="J138"/>
  <c r="BK216"/>
  <c r="J170"/>
  <c r="J106"/>
  <c r="J199"/>
  <c r="BK167"/>
  <c r="BK96"/>
  <c r="BK190"/>
  <c r="J111"/>
  <c i="2" r="J110"/>
  <c r="J93"/>
  <c i="3" r="BK279"/>
  <c r="BK195"/>
  <c r="J279"/>
  <c r="J237"/>
  <c r="BK113"/>
  <c r="J289"/>
  <c r="BK269"/>
  <c r="BK94"/>
  <c r="BK191"/>
  <c i="4" r="BK430"/>
  <c r="J320"/>
  <c r="BK145"/>
  <c r="J441"/>
  <c r="J340"/>
  <c r="J145"/>
  <c r="J400"/>
  <c r="BK297"/>
  <c r="J220"/>
  <c r="BK141"/>
  <c r="BK364"/>
  <c r="BK274"/>
  <c r="J204"/>
  <c i="5" r="J108"/>
  <c r="BK109"/>
  <c r="J113"/>
  <c i="6" r="BK185"/>
  <c r="BK109"/>
  <c r="BK179"/>
  <c r="BK130"/>
  <c r="BK191"/>
  <c r="J135"/>
  <c r="J218"/>
  <c r="J198"/>
  <c i="3" r="BK287"/>
  <c r="BK250"/>
  <c r="BK312"/>
  <c r="BK209"/>
  <c r="BK123"/>
  <c i="4" r="J363"/>
  <c r="BK220"/>
  <c r="J157"/>
  <c r="J434"/>
  <c r="J364"/>
  <c r="J274"/>
  <c r="BK184"/>
  <c r="BK115"/>
  <c r="BK305"/>
  <c r="BK215"/>
  <c r="J153"/>
  <c r="BK363"/>
  <c r="J239"/>
  <c i="5" r="J115"/>
  <c r="BK97"/>
  <c r="BK102"/>
  <c i="6" r="J183"/>
  <c r="BK150"/>
  <c r="J104"/>
  <c r="J192"/>
  <c r="BK180"/>
  <c r="J109"/>
  <c r="BK157"/>
  <c r="J209"/>
  <c r="BK182"/>
  <c r="BK104"/>
  <c i="2" r="BK107"/>
  <c i="3" r="J298"/>
  <c r="BK239"/>
  <c r="BK300"/>
  <c r="J239"/>
  <c r="J202"/>
  <c r="J283"/>
  <c r="BK126"/>
  <c i="4" r="J377"/>
  <c r="BK312"/>
  <c r="J215"/>
  <c r="J115"/>
  <c r="BK407"/>
  <c r="BK278"/>
  <c r="BK180"/>
  <c r="BK441"/>
  <c r="J316"/>
  <c r="J231"/>
  <c r="BK149"/>
  <c r="BK368"/>
  <c r="BK320"/>
  <c r="BK231"/>
  <c r="BK119"/>
  <c i="5" r="BK118"/>
  <c r="J110"/>
  <c i="6" r="J220"/>
  <c r="BK159"/>
  <c r="BK122"/>
  <c r="J186"/>
  <c r="BK151"/>
  <c r="BK209"/>
  <c r="J190"/>
  <c r="BK116"/>
  <c r="J206"/>
  <c r="J165"/>
  <c r="J114"/>
  <c i="2" r="BK104"/>
  <c i="3" r="BK258"/>
  <c r="BK184"/>
  <c r="BK283"/>
  <c r="J242"/>
  <c r="J131"/>
  <c r="BK242"/>
  <c r="BK202"/>
  <c i="4" r="BK435"/>
  <c r="J355"/>
  <c r="BK219"/>
  <c r="BK108"/>
  <c r="J373"/>
  <c r="J235"/>
  <c i="5" r="BK125"/>
  <c r="J111"/>
  <c i="6" r="BK218"/>
  <c r="J171"/>
  <c r="BK148"/>
  <c r="J96"/>
  <c r="J184"/>
  <c r="BK222"/>
  <c r="J189"/>
  <c r="BK117"/>
  <c r="J197"/>
  <c r="J180"/>
  <c r="J94"/>
  <c i="2" r="BK98"/>
  <c r="BK88"/>
  <c i="3" r="J254"/>
  <c r="J287"/>
  <c r="J263"/>
  <c r="BK171"/>
  <c r="J94"/>
  <c r="BK274"/>
  <c r="BK138"/>
  <c r="J235"/>
  <c r="J113"/>
  <c i="4" r="BK335"/>
  <c r="J193"/>
  <c r="BK423"/>
  <c r="BK286"/>
  <c r="J108"/>
  <c r="J282"/>
  <c r="BK200"/>
  <c r="BK111"/>
  <c r="J301"/>
  <c r="BK227"/>
  <c r="J135"/>
  <c i="5" r="BK113"/>
  <c r="BK98"/>
  <c i="6" r="J214"/>
  <c r="BK170"/>
  <c r="BK140"/>
  <c r="BK201"/>
  <c r="J140"/>
  <c r="J201"/>
  <c r="J168"/>
  <c r="J99"/>
  <c r="BK183"/>
  <c r="BK143"/>
  <c r="BK106"/>
  <c i="2" l="1" r="P87"/>
  <c r="P92"/>
  <c r="P97"/>
  <c i="3" r="T93"/>
  <c r="R112"/>
  <c r="P168"/>
  <c r="P234"/>
  <c r="T253"/>
  <c r="R262"/>
  <c r="P297"/>
  <c i="4" r="BK101"/>
  <c r="J101"/>
  <c r="J65"/>
  <c r="R110"/>
  <c r="R179"/>
  <c r="R195"/>
  <c r="T214"/>
  <c r="R222"/>
  <c r="BK265"/>
  <c r="J265"/>
  <c r="J71"/>
  <c r="P339"/>
  <c r="P406"/>
  <c r="BK429"/>
  <c r="J429"/>
  <c r="J74"/>
  <c r="T440"/>
  <c i="5" r="T96"/>
  <c r="R100"/>
  <c r="T106"/>
  <c i="2" r="R87"/>
  <c r="R92"/>
  <c r="R97"/>
  <c i="3" r="R93"/>
  <c r="BK112"/>
  <c r="J112"/>
  <c r="J62"/>
  <c r="R168"/>
  <c r="R234"/>
  <c r="BK253"/>
  <c r="J253"/>
  <c r="J67"/>
  <c r="BK262"/>
  <c r="J262"/>
  <c r="J68"/>
  <c r="BK297"/>
  <c r="J297"/>
  <c r="J70"/>
  <c i="4" r="P101"/>
  <c r="P110"/>
  <c r="P179"/>
  <c r="P195"/>
  <c r="R214"/>
  <c r="BK222"/>
  <c r="J222"/>
  <c r="J70"/>
  <c r="R265"/>
  <c r="R339"/>
  <c r="R406"/>
  <c r="P429"/>
  <c r="BK440"/>
  <c r="J440"/>
  <c r="J75"/>
  <c i="5" r="R96"/>
  <c r="BK100"/>
  <c r="J100"/>
  <c r="J66"/>
  <c r="BK106"/>
  <c r="J106"/>
  <c r="J68"/>
  <c i="6" r="P93"/>
  <c r="BK173"/>
  <c r="J173"/>
  <c r="J66"/>
  <c r="P173"/>
  <c r="P211"/>
  <c r="P210"/>
  <c i="2" r="BK87"/>
  <c r="J87"/>
  <c r="J61"/>
  <c r="BK92"/>
  <c r="J92"/>
  <c r="J62"/>
  <c r="BK97"/>
  <c r="J97"/>
  <c r="J63"/>
  <c i="3" r="BK93"/>
  <c r="J93"/>
  <c r="J61"/>
  <c r="P112"/>
  <c r="BK168"/>
  <c r="J168"/>
  <c r="J63"/>
  <c r="BK234"/>
  <c r="J234"/>
  <c r="J64"/>
  <c r="P253"/>
  <c r="T262"/>
  <c r="R297"/>
  <c i="4" r="R101"/>
  <c r="T110"/>
  <c r="T179"/>
  <c r="T195"/>
  <c r="P214"/>
  <c r="T222"/>
  <c r="P265"/>
  <c r="T339"/>
  <c r="T406"/>
  <c r="T429"/>
  <c r="P440"/>
  <c i="5" r="BK96"/>
  <c r="J96"/>
  <c r="J65"/>
  <c r="T100"/>
  <c r="P106"/>
  <c i="6" r="T93"/>
  <c r="T92"/>
  <c r="T173"/>
  <c r="P215"/>
  <c i="2" r="T87"/>
  <c r="T92"/>
  <c r="T97"/>
  <c i="3" r="P93"/>
  <c r="P92"/>
  <c r="T112"/>
  <c r="T168"/>
  <c r="T234"/>
  <c r="R253"/>
  <c r="R252"/>
  <c r="P262"/>
  <c r="T297"/>
  <c i="4" r="T101"/>
  <c r="BK110"/>
  <c r="J110"/>
  <c r="J66"/>
  <c r="BK179"/>
  <c r="J179"/>
  <c r="J67"/>
  <c r="BK195"/>
  <c r="J195"/>
  <c r="J68"/>
  <c r="BK214"/>
  <c r="J214"/>
  <c r="J69"/>
  <c r="P222"/>
  <c r="T265"/>
  <c r="BK339"/>
  <c r="J339"/>
  <c r="J72"/>
  <c r="BK406"/>
  <c r="J406"/>
  <c r="J73"/>
  <c r="R429"/>
  <c r="R440"/>
  <c i="5" r="P96"/>
  <c r="P100"/>
  <c r="R106"/>
  <c i="6" r="BK93"/>
  <c r="J93"/>
  <c r="J65"/>
  <c r="R93"/>
  <c r="R92"/>
  <c r="R91"/>
  <c r="R173"/>
  <c r="BK211"/>
  <c r="J211"/>
  <c r="J68"/>
  <c r="R211"/>
  <c r="R210"/>
  <c r="T211"/>
  <c r="T210"/>
  <c r="BK215"/>
  <c r="J215"/>
  <c r="J69"/>
  <c r="R215"/>
  <c r="T215"/>
  <c i="3" r="BK249"/>
  <c r="J249"/>
  <c r="J65"/>
  <c i="5" r="BK124"/>
  <c r="J124"/>
  <c r="J72"/>
  <c i="3" r="BK311"/>
  <c r="J311"/>
  <c r="J71"/>
  <c i="5" r="BK104"/>
  <c r="J104"/>
  <c r="J67"/>
  <c i="2" r="BK106"/>
  <c r="J106"/>
  <c r="J64"/>
  <c r="BK109"/>
  <c r="J109"/>
  <c r="J65"/>
  <c i="4" r="BK455"/>
  <c r="J455"/>
  <c r="J77"/>
  <c i="5" r="BK117"/>
  <c r="J117"/>
  <c r="J70"/>
  <c r="BK120"/>
  <c r="J120"/>
  <c r="J71"/>
  <c i="6" r="J56"/>
  <c r="E79"/>
  <c r="BE96"/>
  <c r="BE106"/>
  <c r="BE109"/>
  <c r="BE117"/>
  <c r="BE128"/>
  <c r="BE130"/>
  <c r="BE135"/>
  <c r="BE150"/>
  <c r="BE156"/>
  <c r="BE157"/>
  <c r="BE160"/>
  <c r="BE167"/>
  <c r="BE168"/>
  <c r="BE170"/>
  <c r="BE171"/>
  <c r="BE174"/>
  <c r="BE184"/>
  <c r="BE185"/>
  <c r="BE188"/>
  <c r="BE191"/>
  <c r="BE195"/>
  <c r="BE212"/>
  <c r="BE216"/>
  <c r="BE224"/>
  <c r="BE226"/>
  <c r="BE101"/>
  <c r="BE116"/>
  <c r="BE119"/>
  <c r="BE138"/>
  <c r="BE140"/>
  <c r="BE145"/>
  <c r="BE148"/>
  <c r="BE151"/>
  <c r="BE175"/>
  <c r="BE179"/>
  <c r="BE182"/>
  <c r="BE183"/>
  <c r="BE193"/>
  <c r="BE204"/>
  <c r="BE218"/>
  <c r="BE94"/>
  <c r="BE111"/>
  <c r="BE120"/>
  <c r="BE122"/>
  <c r="BE143"/>
  <c r="BE153"/>
  <c r="BE159"/>
  <c r="BE162"/>
  <c r="BE165"/>
  <c r="BE176"/>
  <c r="BE181"/>
  <c r="BE186"/>
  <c r="BE187"/>
  <c r="BE190"/>
  <c r="BE206"/>
  <c r="BE214"/>
  <c r="BE220"/>
  <c r="F59"/>
  <c r="BE99"/>
  <c r="BE104"/>
  <c r="BE114"/>
  <c r="BE125"/>
  <c r="BE133"/>
  <c r="BE154"/>
  <c r="BE164"/>
  <c r="BE177"/>
  <c r="BE178"/>
  <c r="BE180"/>
  <c r="BE189"/>
  <c r="BE192"/>
  <c r="BE194"/>
  <c r="BE197"/>
  <c r="BE198"/>
  <c r="BE199"/>
  <c r="BE201"/>
  <c r="BE207"/>
  <c r="BE209"/>
  <c r="BE222"/>
  <c i="5" r="BE97"/>
  <c r="BE101"/>
  <c r="BE102"/>
  <c r="BE109"/>
  <c r="BE110"/>
  <c r="BE111"/>
  <c r="BE114"/>
  <c r="E50"/>
  <c r="F59"/>
  <c r="BE108"/>
  <c r="BE113"/>
  <c r="J56"/>
  <c r="BE107"/>
  <c r="BE112"/>
  <c r="BE118"/>
  <c r="BE121"/>
  <c r="BE98"/>
  <c r="BE99"/>
  <c r="BE103"/>
  <c r="BE105"/>
  <c r="BE115"/>
  <c r="BE125"/>
  <c i="4" r="E87"/>
  <c r="BE106"/>
  <c r="BE108"/>
  <c r="BE123"/>
  <c r="BE127"/>
  <c r="BE141"/>
  <c r="BE180"/>
  <c r="BE184"/>
  <c r="BE192"/>
  <c r="BE193"/>
  <c r="BE235"/>
  <c r="BE238"/>
  <c r="BE251"/>
  <c r="BE278"/>
  <c r="BE282"/>
  <c r="BE286"/>
  <c r="BE305"/>
  <c r="BE344"/>
  <c r="BE355"/>
  <c r="BE381"/>
  <c r="BE392"/>
  <c r="BE404"/>
  <c r="BE411"/>
  <c r="BE415"/>
  <c r="BE423"/>
  <c r="BE115"/>
  <c r="BE135"/>
  <c r="BE165"/>
  <c r="BE177"/>
  <c r="BE188"/>
  <c r="BE196"/>
  <c r="BE223"/>
  <c r="BE266"/>
  <c r="BE274"/>
  <c r="BE301"/>
  <c r="BE312"/>
  <c r="BE320"/>
  <c r="BE330"/>
  <c r="BE340"/>
  <c r="BE359"/>
  <c r="BE363"/>
  <c r="BE368"/>
  <c r="BE400"/>
  <c r="BE407"/>
  <c r="BE435"/>
  <c r="BE438"/>
  <c r="BE449"/>
  <c r="J56"/>
  <c r="BE102"/>
  <c r="BE119"/>
  <c r="BE145"/>
  <c r="BE149"/>
  <c r="BE153"/>
  <c r="BE161"/>
  <c r="BE200"/>
  <c r="BE212"/>
  <c r="BE215"/>
  <c r="BE219"/>
  <c r="BE227"/>
  <c r="BE239"/>
  <c r="BE243"/>
  <c r="BE247"/>
  <c r="BE259"/>
  <c r="BE263"/>
  <c r="BE290"/>
  <c r="BE316"/>
  <c r="BE324"/>
  <c r="BE328"/>
  <c r="BE335"/>
  <c r="BE348"/>
  <c r="BE377"/>
  <c r="BE430"/>
  <c r="BE434"/>
  <c r="BE445"/>
  <c r="F59"/>
  <c r="BE111"/>
  <c r="BE157"/>
  <c r="BE169"/>
  <c r="BE173"/>
  <c r="BE204"/>
  <c r="BE208"/>
  <c r="BE220"/>
  <c r="BE231"/>
  <c r="BE255"/>
  <c r="BE270"/>
  <c r="BE297"/>
  <c r="BE337"/>
  <c r="BE364"/>
  <c r="BE373"/>
  <c r="BE385"/>
  <c r="BE388"/>
  <c r="BE396"/>
  <c r="BE419"/>
  <c r="BE427"/>
  <c r="BE441"/>
  <c r="BE456"/>
  <c i="3" r="F55"/>
  <c r="E81"/>
  <c r="BE94"/>
  <c r="BE141"/>
  <c r="BE158"/>
  <c r="BE171"/>
  <c r="BE244"/>
  <c r="BE268"/>
  <c r="BE269"/>
  <c r="BE276"/>
  <c r="BE289"/>
  <c r="BE300"/>
  <c r="BE302"/>
  <c r="BE312"/>
  <c r="BE126"/>
  <c r="BE131"/>
  <c r="BE167"/>
  <c r="BE191"/>
  <c r="BE195"/>
  <c r="BE214"/>
  <c r="BE239"/>
  <c r="BE254"/>
  <c r="BE260"/>
  <c r="BE263"/>
  <c r="BE277"/>
  <c r="BE279"/>
  <c r="BE280"/>
  <c r="BE283"/>
  <c r="J52"/>
  <c r="BE100"/>
  <c r="BE115"/>
  <c r="BE138"/>
  <c r="BE148"/>
  <c r="BE162"/>
  <c r="BE163"/>
  <c r="BE178"/>
  <c r="BE184"/>
  <c r="BE209"/>
  <c r="BE250"/>
  <c r="BE258"/>
  <c r="BE285"/>
  <c r="BE298"/>
  <c r="BE106"/>
  <c r="BE113"/>
  <c r="BE123"/>
  <c r="BE151"/>
  <c r="BE169"/>
  <c r="BE202"/>
  <c r="BE224"/>
  <c r="BE235"/>
  <c r="BE237"/>
  <c r="BE242"/>
  <c r="BE273"/>
  <c r="BE274"/>
  <c r="BE287"/>
  <c i="2" r="E48"/>
  <c r="J52"/>
  <c r="F55"/>
  <c r="BE88"/>
  <c r="BE90"/>
  <c r="BE93"/>
  <c r="BE95"/>
  <c r="BE110"/>
  <c r="BE98"/>
  <c r="BE104"/>
  <c r="BE107"/>
  <c r="BE100"/>
  <c r="BE102"/>
  <c i="1" r="AS54"/>
  <c i="5" r="F37"/>
  <c i="1" r="BB59"/>
  <c i="2" r="J34"/>
  <c i="1" r="AW55"/>
  <c i="3" r="F37"/>
  <c i="1" r="BD56"/>
  <c i="6" r="F38"/>
  <c i="1" r="BC60"/>
  <c i="4" r="F37"/>
  <c i="1" r="BB58"/>
  <c i="5" r="F38"/>
  <c i="1" r="BC59"/>
  <c i="5" r="J36"/>
  <c i="1" r="AW59"/>
  <c i="6" r="F37"/>
  <c i="1" r="BB60"/>
  <c i="2" r="F35"/>
  <c i="1" r="BB55"/>
  <c i="6" r="J36"/>
  <c i="1" r="AW60"/>
  <c i="4" r="F39"/>
  <c i="1" r="BD58"/>
  <c i="4" r="J36"/>
  <c i="1" r="AW58"/>
  <c i="3" r="J34"/>
  <c i="1" r="AW56"/>
  <c i="3" r="F36"/>
  <c i="1" r="BC56"/>
  <c i="2" r="F37"/>
  <c i="1" r="BD55"/>
  <c i="2" r="F34"/>
  <c i="1" r="BA55"/>
  <c i="3" r="F34"/>
  <c i="1" r="BA56"/>
  <c i="5" r="F36"/>
  <c i="1" r="BA59"/>
  <c i="5" r="F39"/>
  <c i="1" r="BD59"/>
  <c i="3" r="F35"/>
  <c i="1" r="BB56"/>
  <c i="6" r="F39"/>
  <c i="1" r="BD60"/>
  <c i="4" r="F38"/>
  <c i="1" r="BC58"/>
  <c i="6" r="F36"/>
  <c i="1" r="BA60"/>
  <c i="2" r="F36"/>
  <c i="1" r="BC55"/>
  <c i="4" r="F36"/>
  <c i="1" r="BA58"/>
  <c i="6" l="1" r="P92"/>
  <c i="4" r="T100"/>
  <c r="T99"/>
  <c r="R100"/>
  <c r="R99"/>
  <c i="3" r="R92"/>
  <c r="R91"/>
  <c i="2" r="T86"/>
  <c r="T85"/>
  <c i="4" r="P100"/>
  <c r="P99"/>
  <c i="1" r="AU58"/>
  <c i="2" r="R86"/>
  <c r="R85"/>
  <c i="5" r="P95"/>
  <c r="P94"/>
  <c i="1" r="AU59"/>
  <c i="6" r="T91"/>
  <c i="3" r="P252"/>
  <c r="P91"/>
  <c i="1" r="AU56"/>
  <c i="6" r="P91"/>
  <c i="1" r="AU60"/>
  <c i="5" r="R95"/>
  <c r="R94"/>
  <c r="T95"/>
  <c r="T94"/>
  <c i="3" r="T252"/>
  <c r="T92"/>
  <c r="T91"/>
  <c i="2" r="P86"/>
  <c r="P85"/>
  <c i="1" r="AU55"/>
  <c i="2" r="BK86"/>
  <c r="J86"/>
  <c r="J60"/>
  <c i="3" r="BK92"/>
  <c r="J92"/>
  <c r="J60"/>
  <c i="4" r="BK100"/>
  <c r="J100"/>
  <c r="J64"/>
  <c i="5" r="BK95"/>
  <c r="J95"/>
  <c r="J64"/>
  <c i="3" r="BK252"/>
  <c r="J252"/>
  <c r="J66"/>
  <c i="4" r="BK454"/>
  <c r="J454"/>
  <c r="J76"/>
  <c i="5" r="BK116"/>
  <c r="J116"/>
  <c r="J69"/>
  <c i="6" r="BK92"/>
  <c r="J92"/>
  <c r="J64"/>
  <c r="BK210"/>
  <c r="J210"/>
  <c r="J67"/>
  <c i="4" r="J35"/>
  <c i="1" r="AV58"/>
  <c r="AT58"/>
  <c i="5" r="F35"/>
  <c i="1" r="AZ59"/>
  <c i="2" r="F33"/>
  <c i="1" r="AZ55"/>
  <c r="BA57"/>
  <c r="AW57"/>
  <c i="3" r="F33"/>
  <c i="1" r="AZ56"/>
  <c i="3" r="J33"/>
  <c i="1" r="AV56"/>
  <c r="AT56"/>
  <c r="BC57"/>
  <c r="AY57"/>
  <c i="2" r="J33"/>
  <c i="1" r="AV55"/>
  <c r="AT55"/>
  <c r="BB57"/>
  <c r="AX57"/>
  <c i="5" r="J35"/>
  <c i="1" r="AV59"/>
  <c r="AT59"/>
  <c i="6" r="F35"/>
  <c i="1" r="AZ60"/>
  <c r="BD57"/>
  <c i="4" r="F35"/>
  <c i="1" r="AZ58"/>
  <c i="6" r="J35"/>
  <c i="1" r="AV60"/>
  <c r="AT60"/>
  <c i="3" l="1" r="BK91"/>
  <c r="J91"/>
  <c r="J59"/>
  <c i="6" r="BK91"/>
  <c r="J91"/>
  <c r="J63"/>
  <c i="2" r="BK85"/>
  <c r="J85"/>
  <c r="J59"/>
  <c i="4" r="BK99"/>
  <c r="J99"/>
  <c r="J63"/>
  <c i="5" r="BK94"/>
  <c r="J94"/>
  <c r="J63"/>
  <c i="1" r="AZ57"/>
  <c r="AV57"/>
  <c r="AT57"/>
  <c r="BB54"/>
  <c r="W31"/>
  <c r="BA54"/>
  <c r="W30"/>
  <c r="BD54"/>
  <c r="W33"/>
  <c r="AU57"/>
  <c r="BC54"/>
  <c r="W32"/>
  <c l="1" r="AU54"/>
  <c i="6" r="J32"/>
  <c i="1" r="AG60"/>
  <c i="5" r="J32"/>
  <c i="1" r="AG59"/>
  <c r="AZ54"/>
  <c r="W29"/>
  <c i="2" r="J30"/>
  <c i="1" r="AG55"/>
  <c i="4" r="J32"/>
  <c i="1" r="AG58"/>
  <c r="AN58"/>
  <c i="3" r="J30"/>
  <c i="1" r="AG56"/>
  <c r="AX54"/>
  <c r="AW54"/>
  <c r="AK30"/>
  <c r="AY54"/>
  <c i="6" l="1" r="J41"/>
  <c i="2" r="J39"/>
  <c i="5" r="J41"/>
  <c i="3" r="J39"/>
  <c i="4" r="J41"/>
  <c i="1" r="AN55"/>
  <c r="AN59"/>
  <c r="AN56"/>
  <c r="AN60"/>
  <c r="AG57"/>
  <c r="AG54"/>
  <c r="AK26"/>
  <c r="AV54"/>
  <c r="AK29"/>
  <c r="AK35"/>
  <c l="1" r="AN57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<sst xmlns="http://schemas.openxmlformats.org/spreadsheetml/2006/main">
  <si>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</si>
  <si>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</si>
  <si>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</si>
  <si>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</si>
  <si>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</si>
  <si>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{ad7de217-ed55-4378-b219-b86255fca241}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</si>
  <si>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</si>
  <si>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</si>
  <si>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</si>
  <si>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</si>
  <si>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</si>
  <si>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</si>
  <si>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</si>
  <si>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</si>
  <si>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_25032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</si>
  <si>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</si>
  <si>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</si>
  <si>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plynové kotelny_Zámek Poděbrady</t>
  </si>
  <si>
    <t>KSO:</t>
  </si>
  <si>
    <t/>
  </si>
  <si>
    <t>CC-CZ:</t>
  </si>
  <si>
    <t>Místo:</t>
  </si>
  <si>
    <t>Zámek Poděbrady, Jiřího náměstí 1/8</t>
  </si>
  <si>
    <t>Datum:</t>
  </si>
  <si>
    <t>28. 4. 2025</t>
  </si>
  <si>
    <t>Zadavatel:</t>
  </si>
  <si>
    <t>IČ:</t>
  </si>
  <si>
    <t>00239640</t>
  </si>
  <si>
    <t>Město Poděbrady, Jiřího nám. 20/1,290 01,Poděbrady</t>
  </si>
  <si>
    <t>DIČ:</t>
  </si>
  <si>
    <t>Účastník:</t>
  </si>
  <si>
    <t>Vyplň údaj</t>
  </si>
  <si>
    <t>Projektant:</t>
  </si>
  <si>
    <t>28428161</t>
  </si>
  <si>
    <t>TZB Kladno s.r.o.,Třebízského 466, 273 09, Kladno</t>
  </si>
  <si>
    <t>True</t>
  </si>
  <si>
    <t>Zpracovatel:</t>
  </si>
  <si>
    <t>04382196</t>
  </si>
  <si>
    <t xml:space="preserve">Eva Vopalecká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</si>
  <si>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</si>
  <si>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</si>
  <si>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</si>
  <si>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</si>
  <si>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</si>
  <si>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</si>
  <si>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</si>
  <si>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</si>
  <si>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</si>
  <si>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</si>
  <si>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</si>
  <si>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</si>
  <si>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</si>
  <si>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</si>
  <si>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</si>
  <si>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</si>
  <si>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</si>
  <si>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</si>
  <si>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</si>
  <si>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</si>
  <si>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</si>
  <si>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</si>
  <si>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</si>
  <si>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</si>
  <si>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</si>
  <si>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</si>
  <si>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</si>
  <si>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</si>
  <si>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</si>
  <si>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</si>
  <si>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</si>
  <si>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</si>
  <si>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</si>
  <si>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</si>
  <si>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</si>
  <si>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</si>
  <si>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</si>
  <si>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</si>
  <si>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</si>
  <si>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</si>
  <si>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</si>
  <si>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</si>
  <si>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VON - Vedlější a ostatní náklady stavby</t>
  </si>
  <si>
    <t>STA</t>
  </si>
  <si>
    <t>1</t>
  </si>
  <si>
    <t>{1f24c732-fd7f-4a2b-81a3-3670f38ba1b4}</t>
  </si>
  <si>
    <t>2</t>
  </si>
  <si>
    <t>D.1.1</t>
  </si>
  <si>
    <t>Architektonicko-stavební řešení</t>
  </si>
  <si>
    <t>{30e660f6-3747-454e-bad3-1fdb60c65cf7}</t>
  </si>
  <si>
    <t>D.1.4.</t>
  </si>
  <si>
    <t xml:space="preserve"> TECHNIKA PROSTŘEDÍ STAVEB</t>
  </si>
  <si>
    <t>{b90006ef-0821-4171-b506-42a4013d9ec7}</t>
  </si>
  <si>
    <t>D.1.4.1</t>
  </si>
  <si>
    <t>Ústřední vytápění</t>
  </si>
  <si>
    <t>Soupis</t>
  </si>
  <si>
    <t>{08a98eef-a87c-43db-b942-5b3a70a7e5b1}</t>
  </si>
  <si>
    <t>D.1.4.2</t>
  </si>
  <si>
    <t>VZDUCHOTECHNIKA</t>
  </si>
  <si>
    <t>{b7aa2fce-f149-43e3-ab26-6210b98c0ff6}</t>
  </si>
  <si>
    <t>D.1.4.3</t>
  </si>
  <si>
    <t>Elektroinstalace a MaR</t>
  </si>
  <si>
    <t>{b8852b05-2dd1-445f-9378-f1c4ae607e7d}</t>
  </si>
  <si>
    <t>KRYCÍ LIST SOUPISU PRACÍ</t>
  </si>
  <si>
    <t>Objekt:</t>
  </si>
  <si>
    <t>000 - VON - Vedlější a ostatní náklady stavby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</si>
  <si>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</si>
  <si>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</si>
  <si>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</si>
  <si>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</si>
  <si>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</si>
  <si>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</si>
  <si>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</si>
  <si>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</si>
  <si>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</si>
  <si>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</si>
  <si>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</si>
  <si>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</si>
  <si>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</si>
  <si>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</si>
  <si>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</si>
  <si>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</si>
  <si>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</si>
  <si>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</si>
  <si>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</si>
  <si>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</si>
  <si>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</si>
  <si>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</si>
  <si>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</si>
  <si>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</si>
  <si>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</si>
  <si>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</si>
  <si>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</si>
  <si>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</si>
  <si>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</si>
  <si>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</si>
  <si>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013244000</t>
  </si>
  <si>
    <t>Dokumentace pro provádění stavby</t>
  </si>
  <si>
    <t>soub</t>
  </si>
  <si>
    <t>CS ÚRS 2025 01</t>
  </si>
  <si>
    <t>1024</t>
  </si>
  <si>
    <t>-651752249</t>
  </si>
  <si>
    <t>Online PSC</t>
  </si>
  <si>
    <t>https://podminky.urs.cz/item/CS_URS_2025_01/013244000</t>
  </si>
  <si>
    <t>013254000</t>
  </si>
  <si>
    <t>Dokumentace skutečného provedení stavby</t>
  </si>
  <si>
    <t>-128519095</t>
  </si>
  <si>
    <t>https://podminky.urs.cz/item/CS_URS_2025_01/013254000</t>
  </si>
  <si>
    <t>VRN3</t>
  </si>
  <si>
    <t>Zařízení staveniště</t>
  </si>
  <si>
    <t>3</t>
  </si>
  <si>
    <t>030001000</t>
  </si>
  <si>
    <t>386767419</t>
  </si>
  <si>
    <t>https://podminky.urs.cz/item/CS_URS_2025_01/030001000</t>
  </si>
  <si>
    <t>4</t>
  </si>
  <si>
    <t>032503000</t>
  </si>
  <si>
    <t>Skládky na staveništi</t>
  </si>
  <si>
    <t>-679907290</t>
  </si>
  <si>
    <t>https://podminky.urs.cz/item/CS_URS_2025_01/032503000</t>
  </si>
  <si>
    <t>VRN4</t>
  </si>
  <si>
    <t>Inženýrská činnost</t>
  </si>
  <si>
    <t>043103000</t>
  </si>
  <si>
    <t>Zkoušky</t>
  </si>
  <si>
    <t>-445282837</t>
  </si>
  <si>
    <t>https://podminky.urs.cz/item/CS_URS_2025_01/043103000</t>
  </si>
  <si>
    <t>6</t>
  </si>
  <si>
    <t>045203000</t>
  </si>
  <si>
    <t>Kompletační činnost</t>
  </si>
  <si>
    <t>1030652210</t>
  </si>
  <si>
    <t>https://podminky.urs.cz/item/CS_URS_2025_01/045203000</t>
  </si>
  <si>
    <t>7</t>
  </si>
  <si>
    <t>045303000</t>
  </si>
  <si>
    <t>Koordinační činnost</t>
  </si>
  <si>
    <t>-951778996</t>
  </si>
  <si>
    <t>https://podminky.urs.cz/item/CS_URS_2025_01/045303000</t>
  </si>
  <si>
    <t>8</t>
  </si>
  <si>
    <t>049303000</t>
  </si>
  <si>
    <t>Náklady vzniklé v souvislosti s předáním stavby</t>
  </si>
  <si>
    <t>-1653618390</t>
  </si>
  <si>
    <t>https://podminky.urs.cz/item/CS_URS_2025_01/049303000</t>
  </si>
  <si>
    <t>VRN7</t>
  </si>
  <si>
    <t>Provozní vlivy</t>
  </si>
  <si>
    <t>9</t>
  </si>
  <si>
    <t>071103000</t>
  </si>
  <si>
    <t>Provoz investora</t>
  </si>
  <si>
    <t>1253286283</t>
  </si>
  <si>
    <t>https://podminky.urs.cz/item/CS_URS_2025_01/071103000</t>
  </si>
  <si>
    <t>VRN9</t>
  </si>
  <si>
    <t>Ostatní náklady</t>
  </si>
  <si>
    <t>10</t>
  </si>
  <si>
    <t>092203000</t>
  </si>
  <si>
    <t>Náklady na zaškolení</t>
  </si>
  <si>
    <t>-717939789</t>
  </si>
  <si>
    <t>https://podminky.urs.cz/item/CS_URS_2025_01/092203000</t>
  </si>
  <si>
    <t>D.1.1 - Architektonicko-stavební řešení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</si>
  <si>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</si>
  <si>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</si>
  <si>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</si>
  <si>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</si>
  <si>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</si>
  <si>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</si>
  <si>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</si>
  <si>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</si>
  <si>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</si>
  <si>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</si>
  <si>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</si>
  <si>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HZS - Hodinové zúčtovací sazby</t>
  </si>
  <si>
    <t>HSV</t>
  </si>
  <si>
    <t>Práce a dodávky HSV</t>
  </si>
  <si>
    <t>Svislé a kompletní konstrukce</t>
  </si>
  <si>
    <t>342272245</t>
  </si>
  <si>
    <t>Příčky z pórobetonových tvárnic hladkých na tenké maltové lože objemová hmotnost do 500 kg/m3, tloušťka příčky 150 mm</t>
  </si>
  <si>
    <t>m2</t>
  </si>
  <si>
    <t>-960337941</t>
  </si>
  <si>
    <t>https://podminky.urs.cz/item/CS_URS_2025_01/342272245</t>
  </si>
  <si>
    <t>VV</t>
  </si>
  <si>
    <t>příčka tl.150mm</t>
  </si>
  <si>
    <t>3*(4,4+2+4,525)*2</t>
  </si>
  <si>
    <t>-(0,9*2*2)*2</t>
  </si>
  <si>
    <t>Součet</t>
  </si>
  <si>
    <t>342291112</t>
  </si>
  <si>
    <t>Ukotvení příček polyuretanovou pěnou, tl. příčky přes 100 mm</t>
  </si>
  <si>
    <t>m</t>
  </si>
  <si>
    <t>1470360881</t>
  </si>
  <si>
    <t>https://podminky.urs.cz/item/CS_URS_2025_01/342291112</t>
  </si>
  <si>
    <t>ukotvení příčky ke stropu</t>
  </si>
  <si>
    <t>(4,4+2+4,525)*2</t>
  </si>
  <si>
    <t>342291131</t>
  </si>
  <si>
    <t>Ukotvení příček plochými kotvami, do konstrukce betonové</t>
  </si>
  <si>
    <t>-357474978</t>
  </si>
  <si>
    <t>https://podminky.urs.cz/item/CS_URS_2025_01/342291131</t>
  </si>
  <si>
    <t>ukotvení příčky ke stěně</t>
  </si>
  <si>
    <t>3*5*2</t>
  </si>
  <si>
    <t>Úpravy povrchů, podlahy a osazování výplní</t>
  </si>
  <si>
    <t>611131101</t>
  </si>
  <si>
    <t>Podkladní a spojovací vrstva vnitřních omítaných ploch cementový postřik nanášený ručně celoplošně stropů</t>
  </si>
  <si>
    <t>342039453</t>
  </si>
  <si>
    <t>https://podminky.urs.cz/item/CS_URS_2025_01/611131101</t>
  </si>
  <si>
    <t>611335433</t>
  </si>
  <si>
    <t>Oprava cementové omítky vnitřních ploch štukové dvouvrstvé, tl. jádrové omítky do 20 mm a tl. štuku do 3 mm ocelí hlazené dvouvrstvé, tl. jádrové omítky do 20 mm a tl. štuku do 3 mm stropů, v rozsahu opravované plochy přes 30 do 50%</t>
  </si>
  <si>
    <t>-1506630230</t>
  </si>
  <si>
    <t>https://podminky.urs.cz/item/CS_URS_2025_01/611335433</t>
  </si>
  <si>
    <t>oprava stáv.omítek</t>
  </si>
  <si>
    <t>strop</t>
  </si>
  <si>
    <t>20,4*2</t>
  </si>
  <si>
    <t>4*2</t>
  </si>
  <si>
    <t>26,8*2</t>
  </si>
  <si>
    <t>611335453</t>
  </si>
  <si>
    <t>Oprava cementové omítky vnitřních ploch Příplatek k cenám za každých dalších 10 mm tloušťky jádrové omítky přes 20 mm stropů,v rozsahu opravované plochy přes 30 do 50%</t>
  </si>
  <si>
    <t>-216005380</t>
  </si>
  <si>
    <t>https://podminky.urs.cz/item/CS_URS_2025_01/611335453</t>
  </si>
  <si>
    <t>102,4*2 'Přepočtené koeficientem množství</t>
  </si>
  <si>
    <t>612131101</t>
  </si>
  <si>
    <t>Podkladní a spojovací vrstva vnitřních omítaných ploch cementový postřik nanášený ručně celoplošně stěn</t>
  </si>
  <si>
    <t>-2095894776</t>
  </si>
  <si>
    <t>https://podminky.urs.cz/item/CS_URS_2025_01/612131101</t>
  </si>
  <si>
    <t>58,35*2</t>
  </si>
  <si>
    <t>89,1*2</t>
  </si>
  <si>
    <t>612331141</t>
  </si>
  <si>
    <t>Omítka cementová vnitřních ploch nanášená ručně dvouvrstvá, tloušťky jádrové omítky do 10 mm a tloušťky štuku do 3 mm štuková plstí hlazená svislých konstrukcí stěn</t>
  </si>
  <si>
    <t>-1018103358</t>
  </si>
  <si>
    <t>https://podminky.urs.cz/item/CS_URS_2025_01/612331141</t>
  </si>
  <si>
    <t>nové omítky</t>
  </si>
  <si>
    <t>3*(4,4+2+4,525)*2*2</t>
  </si>
  <si>
    <t>-(0,9*2*2)*2*2</t>
  </si>
  <si>
    <t>612331191</t>
  </si>
  <si>
    <t>Omítka cementová vnitřních ploch nanášená ručně Příplatek k cenám za každých dalších i započatých 5 mm tloušťky omítky přes 10 mm stěn</t>
  </si>
  <si>
    <t>1418371521</t>
  </si>
  <si>
    <t>https://podminky.urs.cz/item/CS_URS_2025_01/612331191</t>
  </si>
  <si>
    <t>116,7*2 'Přepočtené koeficientem množství</t>
  </si>
  <si>
    <t>612335433</t>
  </si>
  <si>
    <t>Oprava cementové omítky vnitřních ploch štukové dvouvrstvé, tl. jádrové omítky do 20 mm a tl. štuku do 3 mm ocelí hlazené dvouvrstvé, tl. jádrové omítky do 20 mm a tl. štuku do 3 mm stěn, v rozsahu opravované plochy přes 30 do 50%</t>
  </si>
  <si>
    <t>-1425666759</t>
  </si>
  <si>
    <t>https://podminky.urs.cz/item/CS_URS_2025_01/612335433</t>
  </si>
  <si>
    <t>stěny</t>
  </si>
  <si>
    <t>3*(29,3+0,25*4)*2</t>
  </si>
  <si>
    <t>-(0,9*2)*2</t>
  </si>
  <si>
    <t>11</t>
  </si>
  <si>
    <t>612335453</t>
  </si>
  <si>
    <t>Oprava cementové omítky vnitřních ploch Příplatek k cenám za každých dalších 10 mm tloušťky jádrové omítky přes 20 mm stěn, v rozsahu opravované plochy přes 30 do 50%</t>
  </si>
  <si>
    <t>-35086059</t>
  </si>
  <si>
    <t>https://podminky.urs.cz/item/CS_URS_2025_01/612335453</t>
  </si>
  <si>
    <t>178,2*2 'Přepočtené koeficientem množství</t>
  </si>
  <si>
    <t>632451232</t>
  </si>
  <si>
    <t>Potěr cementový samonivelační litý tř. C 25, tl. přes 35 do 40 mm</t>
  </si>
  <si>
    <t>1613587771</t>
  </si>
  <si>
    <t>https://podminky.urs.cz/item/CS_URS_2025_01/632451232</t>
  </si>
  <si>
    <t xml:space="preserve">Nová betonová podlaha v prostoru kotelny a strojovny tepla, </t>
  </si>
  <si>
    <t>20,4</t>
  </si>
  <si>
    <t>26,8</t>
  </si>
  <si>
    <t>13</t>
  </si>
  <si>
    <t>642942111</t>
  </si>
  <si>
    <t>Osazování zárubní nebo rámů kovových dveřních lisovaných nebo z úhelníků bez dveřních křídel na cementovou maltu, plochy otvoru do 2,5 m2</t>
  </si>
  <si>
    <t>kus</t>
  </si>
  <si>
    <t>2139303411</t>
  </si>
  <si>
    <t>https://podminky.urs.cz/item/CS_URS_2025_01/642942111</t>
  </si>
  <si>
    <t>dveře 900/1970mm</t>
  </si>
  <si>
    <t>14</t>
  </si>
  <si>
    <t>M</t>
  </si>
  <si>
    <t>55331488</t>
  </si>
  <si>
    <t>zárubeň jednokřídlá ocelová pro zdění tl stěny 110-150mm rozměru 900/1970, 2100mm</t>
  </si>
  <si>
    <t>111974732</t>
  </si>
  <si>
    <t>15</t>
  </si>
  <si>
    <t>642945111</t>
  </si>
  <si>
    <t>Osazování ocelových zárubní protipožárních nebo protiplynových dveří do vynechaného otvoru, s obetonováním, dveří jednokřídlových do 2,5 m2</t>
  </si>
  <si>
    <t>-64581425</t>
  </si>
  <si>
    <t>https://podminky.urs.cz/item/CS_URS_2025_01/642945111</t>
  </si>
  <si>
    <t>dveře 900/1970mm PO min.30min</t>
  </si>
  <si>
    <t>16</t>
  </si>
  <si>
    <t>55331563</t>
  </si>
  <si>
    <t>zárubeň jednokřídlá ocelová pro zdění s protipožární úpravou tl stěny 110-150mm rozměru 900/1970, 2100mm</t>
  </si>
  <si>
    <t>-582703285</t>
  </si>
  <si>
    <t>Ostatní konstrukce a práce, bourání</t>
  </si>
  <si>
    <t>17</t>
  </si>
  <si>
    <t>949101112</t>
  </si>
  <si>
    <t>Lešení pomocné pracovní pro objekty pozemních staveb pro zatížení do 150 kg/m2, o výšce lešeňové podlahy přes 1,9 do 3,5 m</t>
  </si>
  <si>
    <t>1746130320</t>
  </si>
  <si>
    <t>https://podminky.urs.cz/item/CS_URS_2025_01/949101112</t>
  </si>
  <si>
    <t>18</t>
  </si>
  <si>
    <t>952901114</t>
  </si>
  <si>
    <t>Vyčištění budov nebo objektů před předáním do užívání budov bytové nebo občanské výstavby, světlé výšky podlaží přes 4 m</t>
  </si>
  <si>
    <t>1717718751</t>
  </si>
  <si>
    <t>https://podminky.urs.cz/item/CS_URS_2025_01/952901114</t>
  </si>
  <si>
    <t>Po dokončení stavebních úprav se provede celkový úklid dotčené místnosti.</t>
  </si>
  <si>
    <t>19</t>
  </si>
  <si>
    <t>961055111</t>
  </si>
  <si>
    <t>Bourání základů z betonu železového</t>
  </si>
  <si>
    <t>m3</t>
  </si>
  <si>
    <t>-175575337</t>
  </si>
  <si>
    <t>https://podminky.urs.cz/item/CS_URS_2025_01/961055111</t>
  </si>
  <si>
    <t>DEMONTÁŽ STÁVAJÍCÍCH BETONOVÝCH ZÁKLADŮ pod technologii</t>
  </si>
  <si>
    <t>0,05*(2,6*2,25)</t>
  </si>
  <si>
    <t>0,05*(0,8*0,8)</t>
  </si>
  <si>
    <t>20</t>
  </si>
  <si>
    <t>974042554</t>
  </si>
  <si>
    <t>Vysekání rýh v betonové nebo jiné monolitické dlažbě s betonovým podkladem do hl. 100 mm a šířky do 150 mm</t>
  </si>
  <si>
    <t>-1120033142</t>
  </si>
  <si>
    <t>https://podminky.urs.cz/item/CS_URS_2025_01/974042554</t>
  </si>
  <si>
    <t>rýhy pro založení příček</t>
  </si>
  <si>
    <t>2*(4,4+2+4,525)</t>
  </si>
  <si>
    <t>-(0,9*2)</t>
  </si>
  <si>
    <t>977151125</t>
  </si>
  <si>
    <t>Jádrové vrty diamantovými korunkami do stavebních materiálů (železobetonu, betonu, cihel, obkladů, dlažeb, kamene) průměru přes 180 do 200 mm</t>
  </si>
  <si>
    <t>-1314186644</t>
  </si>
  <si>
    <t>https://podminky.urs.cz/item/CS_URS_2025_01/977151125</t>
  </si>
  <si>
    <t>SYSTÉMOVÝ PROSTUP DN200, 200 MM NAD PODLAHOU, HYDROIZOLAČNĚ UTĚSNĚN</t>
  </si>
  <si>
    <t>2*0,3</t>
  </si>
  <si>
    <t>22</t>
  </si>
  <si>
    <t>977312112</t>
  </si>
  <si>
    <t>Řezání stávajících betonových mazanin s vyztužením hloubky přes 50 do 100 mm</t>
  </si>
  <si>
    <t>-1521983379</t>
  </si>
  <si>
    <t>https://podminky.urs.cz/item/CS_URS_2025_01/977312112</t>
  </si>
  <si>
    <t>23</t>
  </si>
  <si>
    <t>978021161</t>
  </si>
  <si>
    <t>Otlučení cementových vnitřních ploch stěn, v rozsahu do 50 %</t>
  </si>
  <si>
    <t>2078479840</t>
  </si>
  <si>
    <t>https://podminky.urs.cz/item/CS_URS_2025_01/978021161</t>
  </si>
  <si>
    <t>3*(29,3+0,25*4)</t>
  </si>
  <si>
    <t>24</t>
  </si>
  <si>
    <t>978021261</t>
  </si>
  <si>
    <t>Otlučení cementových vnitřních ploch stropů, v rozsahu do 50 %</t>
  </si>
  <si>
    <t>-1030142494</t>
  </si>
  <si>
    <t>https://podminky.urs.cz/item/CS_URS_2025_01/978021261</t>
  </si>
  <si>
    <t>52</t>
  </si>
  <si>
    <t>25</t>
  </si>
  <si>
    <t>985311311</t>
  </si>
  <si>
    <t>Reprofilace betonu sanačními maltami na cementové bázi ručně rubu kleneb a podlah, tloušťky do 10 mm</t>
  </si>
  <si>
    <t>-1114811409</t>
  </si>
  <si>
    <t>https://podminky.urs.cz/item/CS_URS_2025_01/985311311</t>
  </si>
  <si>
    <t>OPRAVA STÁVAJÍCÍCH BETONOVÝCH PODLAH</t>
  </si>
  <si>
    <t>CELKOVÉHO POVRCHU - DOPLNĚNÍ VHODNÝMI SANAČNÍMI MATERIÁLY</t>
  </si>
  <si>
    <t>Oprava podlah v prostoru kotelny a strojovny tepla, kde budou umístěny nové předávací</t>
  </si>
  <si>
    <t>stanice – cca 100%</t>
  </si>
  <si>
    <t>26</t>
  </si>
  <si>
    <t>985323111</t>
  </si>
  <si>
    <t>Spojovací (adhezní) můstek reprofilovaného betonu na cementové bázi, tloušťky 1 mm</t>
  </si>
  <si>
    <t>732326267</t>
  </si>
  <si>
    <t>https://podminky.urs.cz/item/CS_URS_2025_01/985323111</t>
  </si>
  <si>
    <t>997</t>
  </si>
  <si>
    <t>Doprava suti a vybouraných hmot</t>
  </si>
  <si>
    <t>27</t>
  </si>
  <si>
    <t>997013151</t>
  </si>
  <si>
    <t>Vnitrostaveništní doprava suti a vybouraných hmot vodorovně do 50 m s naložením s omezením mechanizace pro budovy a haly výšky do 6 m</t>
  </si>
  <si>
    <t>t</t>
  </si>
  <si>
    <t>-2007758384</t>
  </si>
  <si>
    <t>https://podminky.urs.cz/item/CS_URS_2025_01/997013151</t>
  </si>
  <si>
    <t>28</t>
  </si>
  <si>
    <t>997013501</t>
  </si>
  <si>
    <t>Odvoz suti a vybouraných hmot na skládku nebo meziskládku se složením, na vzdálenost do 1 km</t>
  </si>
  <si>
    <t>314670663</t>
  </si>
  <si>
    <t>https://podminky.urs.cz/item/CS_URS_2025_01/997013501</t>
  </si>
  <si>
    <t>29</t>
  </si>
  <si>
    <t>997013509</t>
  </si>
  <si>
    <t>Odvoz suti a vybouraných hmot na skládku nebo meziskládku se složením, na vzdálenost Příplatek k ceně za každý další započatý 1 km přes 1 km</t>
  </si>
  <si>
    <t>1449212536</t>
  </si>
  <si>
    <t>https://podminky.urs.cz/item/CS_URS_2025_01/997013509</t>
  </si>
  <si>
    <t>5,011*30 'Přepočtené koeficientem množství</t>
  </si>
  <si>
    <t>30</t>
  </si>
  <si>
    <t>997013862</t>
  </si>
  <si>
    <t>Poplatek za uložení stavebního odpadu na recyklační skládce (skládkovné) z armovaného betonu zatříděného do Katalogu odpadů pod kódem 17 01 01</t>
  </si>
  <si>
    <t>1983830005</t>
  </si>
  <si>
    <t>https://podminky.urs.cz/item/CS_URS_2025_01/997013862</t>
  </si>
  <si>
    <t>31</t>
  </si>
  <si>
    <t>997013871</t>
  </si>
  <si>
    <t>Poplatek za uložení stavebního odpadu na recyklační skládce (skládkovné) směsného stavebního a demoličního zatříděného do Katalogu odpadů pod kódem 17 09 04</t>
  </si>
  <si>
    <t>-2103067091</t>
  </si>
  <si>
    <t>https://podminky.urs.cz/item/CS_URS_2025_01/997013871</t>
  </si>
  <si>
    <t>5,011</t>
  </si>
  <si>
    <t>-0,78</t>
  </si>
  <si>
    <t>998</t>
  </si>
  <si>
    <t>Přesun hmot</t>
  </si>
  <si>
    <t>32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</si>
  <si>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</si>
  <si>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</si>
  <si>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-320162411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</si>
  <si>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</si>
  <si>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</si>
  <si>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</si>
  <si>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</si>
  <si>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</si>
  <si>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33</t>
  </si>
  <si>
    <t>711786066</t>
  </si>
  <si>
    <t>Provedení detailů pryskyřicemi těsnění trubních prostupů HIZOT tmelem z epoxidové pryskyřice a tkaninou, průměru do 200 mm</t>
  </si>
  <si>
    <t>463573362</t>
  </si>
  <si>
    <t>https://podminky.urs.cz/item/CS_URS_2025_01/711786066</t>
  </si>
  <si>
    <t>34</t>
  </si>
  <si>
    <t>23521230</t>
  </si>
  <si>
    <t>pryskyřice epoxidová polymerní nízko viskózní</t>
  </si>
  <si>
    <t>kg</t>
  </si>
  <si>
    <t>1751990</t>
  </si>
  <si>
    <t>2*0,3 'Přepočtené koeficientem množství</t>
  </si>
  <si>
    <t>35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</si>
  <si>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</si>
  <si>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</si>
  <si>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-2030552793</t>
  </si>
  <si>
    <t>https://podminky.urs.cz/item/CS_URS_2025_01/998711111</t>
  </si>
  <si>
    <t>766</t>
  </si>
  <si>
    <t>Konstrukce truhlářské</t>
  </si>
  <si>
    <t>36</t>
  </si>
  <si>
    <t>766660002</t>
  </si>
  <si>
    <t>Montáž dveřních křídel dřevěných nebo plastových otevíravých do ocelové zárubně povrchově upravených jednokřídlových, šířky přes 800 mm</t>
  </si>
  <si>
    <t>-2124642040</t>
  </si>
  <si>
    <t>https://podminky.urs.cz/item/CS_URS_2025_01/766660002</t>
  </si>
  <si>
    <t>37</t>
  </si>
  <si>
    <t>61162075</t>
  </si>
  <si>
    <t>dveře jednokřídlé voštinové povrch laminátový plné 900x1970-2100mm</t>
  </si>
  <si>
    <t>-533645579</t>
  </si>
  <si>
    <t>38</t>
  </si>
  <si>
    <t>766660022</t>
  </si>
  <si>
    <t>Montáž dveřních křídel dřevěných nebo plastových otevíravých do ocelové zárubně protipožárních jednokřídlových, šířky přes 800 mm</t>
  </si>
  <si>
    <t>329502726</t>
  </si>
  <si>
    <t>https://podminky.urs.cz/item/CS_URS_2025_01/766660022</t>
  </si>
  <si>
    <t>39</t>
  </si>
  <si>
    <t>61165314</t>
  </si>
  <si>
    <t>dveře jednokřídlé dřevotřískové protipožární EI (EW) 30 D3 povrch laminátový plné 900x1970-2100mm</t>
  </si>
  <si>
    <t>-948078310</t>
  </si>
  <si>
    <t>40</t>
  </si>
  <si>
    <t>766660733</t>
  </si>
  <si>
    <t>Montáž dveřních doplňků dveřního kování bezpečnostního štítku s klikou</t>
  </si>
  <si>
    <t>1971237446</t>
  </si>
  <si>
    <t>https://podminky.urs.cz/item/CS_URS_2025_01/766660733</t>
  </si>
  <si>
    <t>41</t>
  </si>
  <si>
    <t>54914131</t>
  </si>
  <si>
    <t>dveřní kování bezpečnostní RC3 klika/klika lakovaný nerez</t>
  </si>
  <si>
    <t>1934228745</t>
  </si>
  <si>
    <t>42</t>
  </si>
  <si>
    <t>766660761</t>
  </si>
  <si>
    <t>Montáž dveřních doplňků dveřního kování bezpečnostního zámku</t>
  </si>
  <si>
    <t>-1051694592</t>
  </si>
  <si>
    <t>https://podminky.urs.cz/item/CS_URS_2025_01/766660761</t>
  </si>
  <si>
    <t>43</t>
  </si>
  <si>
    <t>54924010</t>
  </si>
  <si>
    <t>zámek zadlabací protipožární rozteč 90x55,5mm</t>
  </si>
  <si>
    <t>210386615</t>
  </si>
  <si>
    <t>44</t>
  </si>
  <si>
    <t>998766111</t>
  </si>
  <si>
    <t>Přesun hmot pro konstrukce truhlářské stanovený z hmotnosti přesunovaného materiálu vodorovná dopravní vzdálenost do 50 m s omezením mechanizace v objektech výšky do 6 m</t>
  </si>
  <si>
    <t>2029601491</t>
  </si>
  <si>
    <t>https://podminky.urs.cz/item/CS_URS_2025_01/998766111</t>
  </si>
  <si>
    <t>783</t>
  </si>
  <si>
    <t>Dokončovací práce - nátěry</t>
  </si>
  <si>
    <t>45</t>
  </si>
  <si>
    <t>783301313</t>
  </si>
  <si>
    <t>Příprava podkladu zámečnických konstrukcí před provedením nátěru odmaštění odmašťovačem ředidlovým</t>
  </si>
  <si>
    <t>1013630211</t>
  </si>
  <si>
    <t>https://podminky.urs.cz/item/CS_URS_2025_01/783301313</t>
  </si>
  <si>
    <t>46</t>
  </si>
  <si>
    <t>783314201</t>
  </si>
  <si>
    <t>Základní antikorozní nátěr zámečnických konstrukcí jednonásobný syntetický standardní</t>
  </si>
  <si>
    <t>-481079452</t>
  </si>
  <si>
    <t>https://podminky.urs.cz/item/CS_URS_2025_01/783314201</t>
  </si>
  <si>
    <t>47</t>
  </si>
  <si>
    <t>783315101</t>
  </si>
  <si>
    <t>Mezinátěr zámečnických konstrukcí jednonásobný syntetický standardní</t>
  </si>
  <si>
    <t>2029199079</t>
  </si>
  <si>
    <t>https://podminky.urs.cz/item/CS_URS_2025_01/783315101</t>
  </si>
  <si>
    <t>48</t>
  </si>
  <si>
    <t>783317101</t>
  </si>
  <si>
    <t>Krycí nátěr (email) zámečnických konstrukcí jednonásobný syntetický standardní</t>
  </si>
  <si>
    <t>-612523422</t>
  </si>
  <si>
    <t>https://podminky.urs.cz/item/CS_URS_2025_01/783317101</t>
  </si>
  <si>
    <t>nátěr .ocel.zárubní</t>
  </si>
  <si>
    <t>1*0,5*(0,9+2*2)</t>
  </si>
  <si>
    <t>784</t>
  </si>
  <si>
    <t>Dokončovací práce - malby a tapety</t>
  </si>
  <si>
    <t>49</t>
  </si>
  <si>
    <t>784111003</t>
  </si>
  <si>
    <t>Oprášení (ometení) podkladu v místnostech výšky přes 3,80 do 5,00 m</t>
  </si>
  <si>
    <t>1907166370</t>
  </si>
  <si>
    <t>https://podminky.urs.cz/item/CS_URS_2025_01/784111003</t>
  </si>
  <si>
    <t>50</t>
  </si>
  <si>
    <t>784181123</t>
  </si>
  <si>
    <t>Penetrace podkladu jednonásobná hloubková akrylátová bezbarvá v místnostech výšky přes 3,80 do 5,00 m</t>
  </si>
  <si>
    <t>1338714801</t>
  </si>
  <si>
    <t>https://podminky.urs.cz/item/CS_URS_2025_01/784181123</t>
  </si>
  <si>
    <t>51</t>
  </si>
  <si>
    <t>784211113</t>
  </si>
  <si>
    <t>Malby z malířských směsí oděruvzdorných za mokra dvojnásobné, bílé za mokra oděruvzdorné velmi dobře v místnostech výšky přes 3,80 do 5,00 m</t>
  </si>
  <si>
    <t>605252263</t>
  </si>
  <si>
    <t>https://podminky.urs.cz/item/CS_URS_2025_01/784211113</t>
  </si>
  <si>
    <t>Vymalování prostoru kotelny a strojovny tepla – 100% (omyvatelný bílý nátěr)</t>
  </si>
  <si>
    <t>52*2</t>
  </si>
  <si>
    <t>HZS</t>
  </si>
  <si>
    <t>Hodinové zúčtovací sazby</t>
  </si>
  <si>
    <t>HZS2492</t>
  </si>
  <si>
    <t>Hodinové zúčtovací sazby profesí PSV zednické výpomoci a pomocné práce PSV pomocný dělník PSV</t>
  </si>
  <si>
    <t>hod</t>
  </si>
  <si>
    <t>512</t>
  </si>
  <si>
    <t>-67033083</t>
  </si>
  <si>
    <t>https://podminky.urs.cz/item/CS_URS_2025_01/HZS2492</t>
  </si>
  <si>
    <t>stavební práce a přípomoce nezahrnuté ve výkazu výměr</t>
  </si>
  <si>
    <t>8*3</t>
  </si>
  <si>
    <t xml:space="preserve">D.1.4. -  TECHNIKA PROSTŘEDÍ STAVEB</t>
  </si>
  <si>
    <t>Soupis:</t>
  </si>
  <si>
    <t>D.1.4.1 - Ústřední vytápění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</si>
  <si>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</si>
  <si>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</si>
  <si>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</si>
  <si>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</si>
  <si>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</si>
  <si>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</si>
  <si>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</si>
  <si>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</si>
  <si>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</si>
  <si>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751 - Vzduchotechnika</t>
  </si>
  <si>
    <t>721</t>
  </si>
  <si>
    <t>Zdravotechnika - vnitřní kanalizace</t>
  </si>
  <si>
    <t>721174042</t>
  </si>
  <si>
    <t>Potrubí z trub polypropylenových připojovací DN 40</t>
  </si>
  <si>
    <t>-1250857846</t>
  </si>
  <si>
    <t>https://podminky.urs.cz/item/CS_URS_2025_01/721174042</t>
  </si>
  <si>
    <t>Plastové potrubí kanalizační HT 40, spojované na hrdla</t>
  </si>
  <si>
    <t>721290111</t>
  </si>
  <si>
    <t>Zkouška těsnosti kanalizace v objektech vodou do DN 125</t>
  </si>
  <si>
    <t>-1986013008</t>
  </si>
  <si>
    <t>https://podminky.urs.cz/item/CS_URS_2025_01/721290111</t>
  </si>
  <si>
    <t>998721112</t>
  </si>
  <si>
    <t>Přesun hmot pro vnitřní kanalizaci stanovený z hmotnosti přesunovaného materiálu vodorovná dopravní vzdálenost do 50 m s omezením mechanizace v objektech výšky přes 6 do 12 m</t>
  </si>
  <si>
    <t>495179315</t>
  </si>
  <si>
    <t>https://podminky.urs.cz/item/CS_URS_2025_01/998721112</t>
  </si>
  <si>
    <t>722</t>
  </si>
  <si>
    <t>Zdravotechnika - vnitřní vodovod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</si>
  <si>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</si>
  <si>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</si>
  <si>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-1118328615</t>
  </si>
  <si>
    <t>https://podminky.urs.cz/item/CS_URS_2025_01/722181231</t>
  </si>
  <si>
    <t>Tepelná izolace studené vody na potrubí ⌀ 20 mm, tl. 13 mm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</si>
  <si>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</si>
  <si>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</si>
  <si>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518805748</t>
  </si>
  <si>
    <t>https://podminky.urs.cz/item/CS_URS_2025_01/722181232</t>
  </si>
  <si>
    <t>Tepelná izolace studené vody na potrubí ⌀ 40 mm, tl. 13 mm</t>
  </si>
  <si>
    <t>722181233</t>
  </si>
  <si>
    <t>Ochrana potrubí termoizolačními trubicemi z pěnového polyetylenu PE přilepenými v příčných a podélných spojích, tloušťky izolace přes 9 do 13 mm, vnitřního průměru izolace DN přes 45 do 63 mm</t>
  </si>
  <si>
    <t>882827798</t>
  </si>
  <si>
    <t>https://podminky.urs.cz/item/CS_URS_2025_01/722181233</t>
  </si>
  <si>
    <t>Tepelná izolace studené vody na potrubí ⌀ 50 mm, tl. 13 mm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</si>
  <si>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</si>
  <si>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</si>
  <si>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1353083515</t>
  </si>
  <si>
    <t>https://podminky.urs.cz/item/CS_URS_2025_01/722181242</t>
  </si>
  <si>
    <t>Tepelná izolace rozvodu ÚT na potrubí DN25, tl. 20 mm</t>
  </si>
  <si>
    <t>108</t>
  </si>
  <si>
    <t>722181252R</t>
  </si>
  <si>
    <t>Ochrana potrubí termoizolačními trubicemi z pěnového polyetylenu PE přilepenými v příčných a podélných spojích, tloušťky izolace přes 25 do 30 mm, vnitřního průměru izolace DN přes 22 do 45 mm</t>
  </si>
  <si>
    <t>-2115702797</t>
  </si>
  <si>
    <t>Tepelná izolace rozvodu ÚT na potrubí DN32, tl. 30 mm</t>
  </si>
  <si>
    <t>90</t>
  </si>
  <si>
    <t>Tepelná izolace teplé vody na potrubí ⌀ 32 mm, tl. 30 mm</t>
  </si>
  <si>
    <t>Tepelná izolace teplé vody na potrubí ⌀ 40 mm, tl. 30 mm</t>
  </si>
  <si>
    <t>722181254R</t>
  </si>
  <si>
    <t>Ochrana potrubí termoizolačními trubicemi z pěnového polyetylenu PE přilepenými v příčných a podélných spojích, tloušťky izolace přes 35 do 40 mm, vnitřního průměru izolace DN přes 63 do 89 mm</t>
  </si>
  <si>
    <t>-1718150016</t>
  </si>
  <si>
    <t>Tepelná izolace rozvodu ÚT na potrubí DN65, tl. 40 mm</t>
  </si>
  <si>
    <t>60</t>
  </si>
  <si>
    <t>Tepelná izolace rozvodu ÚT na potrubí DN80, tl. 40 mm</t>
  </si>
  <si>
    <t>722224152</t>
  </si>
  <si>
    <t>Armatury s jedním závitem ventily kulové zahradní uzávěry PN 15 do 120° C G 1/2" - 3/4"</t>
  </si>
  <si>
    <t>-1035107293</t>
  </si>
  <si>
    <t>https://podminky.urs.cz/item/CS_URS_2025_01/722224152</t>
  </si>
  <si>
    <t>Kulový vodovodní uzavírací kohout s pákou, DN15 (G 1/2")</t>
  </si>
  <si>
    <t>722224153</t>
  </si>
  <si>
    <t>Armatury s jedním závitem ventily kulové zahradní uzávěry PN 15 do 120° C G 3/4" - 1"</t>
  </si>
  <si>
    <t>419520066</t>
  </si>
  <si>
    <t>https://podminky.urs.cz/item/CS_URS_2025_01/722224153</t>
  </si>
  <si>
    <t>Kulový vodovodní uzavírací kohout s pákou, DN20 (G 3/4")</t>
  </si>
  <si>
    <t>722224154</t>
  </si>
  <si>
    <t>Armatury s jedním závitem ventily kulové zahradní uzávěry PN 15 do 120° C G 1"</t>
  </si>
  <si>
    <t>2026562460</t>
  </si>
  <si>
    <t>https://podminky.urs.cz/item/CS_URS_2025_01/722224154</t>
  </si>
  <si>
    <t>Kulový vodovodní uzavírací kohout s pákou, DN25 (G 1")</t>
  </si>
  <si>
    <t>722224155</t>
  </si>
  <si>
    <t>Armatury s jedním závitem ventily kulové zahradní uzávěry PN 15 do 120° C G 5/4"</t>
  </si>
  <si>
    <t>-257661727</t>
  </si>
  <si>
    <t>https://podminky.urs.cz/item/CS_URS_2025_01/722224155</t>
  </si>
  <si>
    <t>Kulový vodovodní uzavírací kohout s pákou, DN32 (G 5/4")</t>
  </si>
  <si>
    <t>722231142</t>
  </si>
  <si>
    <t>Armatury se dvěma závity ventily pojistné rohové G 3/4"</t>
  </si>
  <si>
    <t>1142090929</t>
  </si>
  <si>
    <t>https://podminky.urs.cz/item/CS_URS_2025_01/722231142</t>
  </si>
  <si>
    <t>Pojistný ventil, DN20 (G 3/4"), otvírací přetlak 8 barů</t>
  </si>
  <si>
    <t>722231144</t>
  </si>
  <si>
    <t>Armatury se dvěma závity ventily pojistné rohové G 5/4"</t>
  </si>
  <si>
    <t>-771704156</t>
  </si>
  <si>
    <t>https://podminky.urs.cz/item/CS_URS_2025_01/722231144</t>
  </si>
  <si>
    <t>Pojistný ventil, DN25 (G 1" 5/4"), otvírací přetlak 4 bary</t>
  </si>
  <si>
    <t>722232063</t>
  </si>
  <si>
    <t>Armatury se dvěma závity kulové kohouty PN 42 do 185 °C přímé vnitřní závit s vypouštěním G 1"</t>
  </si>
  <si>
    <t>-889951232</t>
  </si>
  <si>
    <t>https://podminky.urs.cz/item/CS_URS_2025_01/722232063</t>
  </si>
  <si>
    <t>Kulový vodovodní uzavírací kohout se zajištěním a vypoštěním, DN25 (G 1")</t>
  </si>
  <si>
    <t>722262225</t>
  </si>
  <si>
    <t>Vodoměry pro vodu do 40°C závitové horizontální jednovtokové suchoběžné pro dálkový odečet G 1/2" x 110 mm Qn 1,6 R80</t>
  </si>
  <si>
    <t>1792605974</t>
  </si>
  <si>
    <t>https://podminky.urs.cz/item/CS_URS_2025_01/722262225</t>
  </si>
  <si>
    <t>Vodoměr na studenou vodu pro doplňování ÚT, Qn = 1,5 m³/h, dálkový odečet</t>
  </si>
  <si>
    <t>722262227</t>
  </si>
  <si>
    <t>Vodoměry pro vodu do 40°C závitové horizontální jednovtokové suchoběžné pro dálkový odečet G 3/4" x 130 mm Qn 4,0 R100</t>
  </si>
  <si>
    <t>-1172562149</t>
  </si>
  <si>
    <t>https://podminky.urs.cz/item/CS_URS_2025_01/722262227</t>
  </si>
  <si>
    <t>Vodoměr na studenou vodu pro ohřev TV, Qn = 4,0 m³/h, dálkový odečet</t>
  </si>
  <si>
    <t>998722112</t>
  </si>
  <si>
    <t>Přesun hmot pro vnitřní vodovod stanovený z hmotnosti přesunovaného materiálu vodorovná dopravní vzdálenost do 50 m s omezením mechanizace v objektech výšky přes 6 do 12 m</t>
  </si>
  <si>
    <t>769449795</t>
  </si>
  <si>
    <t>https://podminky.urs.cz/item/CS_URS_2025_01/998722112</t>
  </si>
  <si>
    <t>723</t>
  </si>
  <si>
    <t>Zdravotechnika - vnitřní plynovod</t>
  </si>
  <si>
    <t>723214137</t>
  </si>
  <si>
    <t>Armatury přírubové plynové filtry těleso uhlíková ocel s čístícím víkem nebo vypouštěcí zátkou PN 16 do 300°C (D 71 118 616) DN 65</t>
  </si>
  <si>
    <t>soubor</t>
  </si>
  <si>
    <t>-1008094622</t>
  </si>
  <si>
    <t>https://podminky.urs.cz/item/CS_URS_2025_01/723214137</t>
  </si>
  <si>
    <t>Filtr nečistot přírubový, jemný, DN65</t>
  </si>
  <si>
    <t>723214138</t>
  </si>
  <si>
    <t>Armatury přírubové plynové filtry těleso uhlíková ocel s čístícím víkem nebo vypouštěcí zátkou PN 16 do 300°C (D 71 118 616) DN 80</t>
  </si>
  <si>
    <t>1754115197</t>
  </si>
  <si>
    <t>https://podminky.urs.cz/item/CS_URS_2025_01/723214138</t>
  </si>
  <si>
    <t>Filtr nečistot přírubový, jemný, DN80</t>
  </si>
  <si>
    <t>723219105</t>
  </si>
  <si>
    <t>Armatury přírubové montáž armatur přírubových ostatních typů DN 100</t>
  </si>
  <si>
    <t>-2007893116</t>
  </si>
  <si>
    <t>https://podminky.urs.cz/item/CS_URS_2025_01/723219105</t>
  </si>
  <si>
    <t>Bezpečnostní elektromagnetický rychlouzávěr na zemní plyn, bez proudu zavřeno, DN100 přírubový</t>
  </si>
  <si>
    <t>42274342</t>
  </si>
  <si>
    <t>rychlouzávěr bezpečnostní automatický jednostupňový PN40 DN 100x350mm</t>
  </si>
  <si>
    <t>1494980527</t>
  </si>
  <si>
    <t>998723112</t>
  </si>
  <si>
    <t>Přesun hmot pro vnitřní plynovod stanovený z hmotnosti přesunovaného materiálu vodorovná dopravní vzdálenost do 50 m s omezením mechanizace v objektech výšky přes 6 do 12 m</t>
  </si>
  <si>
    <t>-1293267460</t>
  </si>
  <si>
    <t>https://podminky.urs.cz/item/CS_URS_2025_01/998723112</t>
  </si>
  <si>
    <t>724</t>
  </si>
  <si>
    <t>Zdravotechnika - strojní vybavení</t>
  </si>
  <si>
    <t>724231127R</t>
  </si>
  <si>
    <t>Příslušenství domovních vodáren měřicí manometr s membránou</t>
  </si>
  <si>
    <t>-211829268</t>
  </si>
  <si>
    <t>P</t>
  </si>
  <si>
    <t>Poznámka k položce:_x000d_
Manometr včetně třícestného kohoutu a kondenzátní smyčky, 0-10 bar, ⌀ 100 mm</t>
  </si>
  <si>
    <t>Manometr včetně třícestného kohoutu a kondenzátní smyčky, 0-10 bar, ⌀ 100 mm</t>
  </si>
  <si>
    <t>724231127R1</t>
  </si>
  <si>
    <t>-1634608503</t>
  </si>
  <si>
    <t>Poznámka k položce:_x000d_
Manometr včetně třícestného kohoutu a kondenzátní smyčky, 0-6 kPa, ⌀ 100 mm</t>
  </si>
  <si>
    <t>Manometr včetně třícestného kohoutu a kondenzátní smyčky, 0-6 kPa, ⌀ 100 mm</t>
  </si>
  <si>
    <t>724233015</t>
  </si>
  <si>
    <t>Nádoby expanzní tlakové pro rozvody pitné vody s membránou bez pojistného ventilu se závitovým připojením průtočné PN 1,0 o objemu 33 l</t>
  </si>
  <si>
    <t>180846205</t>
  </si>
  <si>
    <t>https://podminky.urs.cz/item/CS_URS_2025_01/724233015</t>
  </si>
  <si>
    <t>"Průtočná membránová expanzní nádoba Reflex Refix DD 33/10, objem 33 l, 10 bar,
 včetně připojovací armatury Flowjet RP"</t>
  </si>
  <si>
    <t>724242222</t>
  </si>
  <si>
    <t>Zařízení pro úpravu vody filtry domácí na studenou vodu se zpětným proplachem G 3/4"</t>
  </si>
  <si>
    <t>887237954</t>
  </si>
  <si>
    <t>https://podminky.urs.cz/item/CS_URS_2025_01/724242222</t>
  </si>
  <si>
    <t>Filtr se zpětným proplachem SYR RATIO FR DN 20 (3/4")</t>
  </si>
  <si>
    <t>998724112</t>
  </si>
  <si>
    <t>Přesun hmot pro strojní vybavení stanovený z hmotnosti přesunovaného materiálu vodorovná dopravní vzdálenost do 50 m s omezením mechanizace v objektech výšky přes 6 do 12 m</t>
  </si>
  <si>
    <t>1215725266</t>
  </si>
  <si>
    <t>https://podminky.urs.cz/item/CS_URS_2025_01/998724112</t>
  </si>
  <si>
    <t>731</t>
  </si>
  <si>
    <t>Ústřední vytápění - kotelny</t>
  </si>
  <si>
    <t>731244495R</t>
  </si>
  <si>
    <t>Kotle ocelové teplovodní plynové stacionární kondenzační montáž kotlů kondenzačních ostatních typů o výkonu přes 480 do 500 kW</t>
  </si>
  <si>
    <t>697371011</t>
  </si>
  <si>
    <t xml:space="preserve">Plynový stacionární kondenzační kotel HOVAL UltraGas 2 D (460) - kaskáda dvou kotlů, jm. výkon 460 kW, výkonový rozsah podle teplotního spádu: </t>
  </si>
  <si>
    <t>47-436 kW při 80/60 °C, 51-466 kW při 50/30 °C, včetně odtahu spalin, sběru kondenzátu, filtrace plynu, autonomní regulace a potřebného příslušenství</t>
  </si>
  <si>
    <t>48417613R</t>
  </si>
  <si>
    <t>kotel ocelový plynový kondenzační stacionární pro vytápění do 500 kW</t>
  </si>
  <si>
    <t>1161769391</t>
  </si>
  <si>
    <t>998731112</t>
  </si>
  <si>
    <t>Přesun hmot pro kotelny stanovený z hmotnosti přesunovaného materiálu vodorovná dopravní vzdálenost do 50 m s omezením mechanizace v objektech výšky přes 6 do 12 m</t>
  </si>
  <si>
    <t>-731250089</t>
  </si>
  <si>
    <t>https://podminky.urs.cz/item/CS_URS_2025_01/998731112</t>
  </si>
  <si>
    <t>732</t>
  </si>
  <si>
    <t>Ústřední vytápění - strojovny</t>
  </si>
  <si>
    <t>732111139</t>
  </si>
  <si>
    <t>Rozdělovače a sběrače tělesa rozdělovačů a sběračů z ocelových trub bezešvých DN 200</t>
  </si>
  <si>
    <t>144666671</t>
  </si>
  <si>
    <t>https://podminky.urs.cz/item/CS_URS_2025_01/732111139</t>
  </si>
  <si>
    <t>Trubkový rozdělovač a sběrač DN200, vstup 1× DN80 (příruba), výstupy: 1× DN65 (příruba), 3× G 5/4", 4× G 1", DÉLKA 3,1 m</t>
  </si>
  <si>
    <t>732211123</t>
  </si>
  <si>
    <t>Nepřímotopné zásobníkové ohřívače TUV stacionární s jedním teplosměnným výměníkem PN 1,0 MPa/1,0 MPa, t = 80°C/110°C objem zásobníku / v.pl. m2 výměníku 500 l / 2,0 m2</t>
  </si>
  <si>
    <t>191310156</t>
  </si>
  <si>
    <t>https://podminky.urs.cz/item/CS_URS_2025_01/732211123</t>
  </si>
  <si>
    <t>Stacionární nepřímotopný zásobníkový ohřívač TV Dražice OKC 500 NTR/BP, objem 500 l, 10 bar, topný výkon 58 kW, výhřevná plocha výměníku 2,0 m²</t>
  </si>
  <si>
    <t>732331627</t>
  </si>
  <si>
    <t>Nádoby expanzní tlakové pro topné a chladicí soustavy s membránou bez pojistného ventilu se závitovým připojením PN 0,6 o objemu 800 l</t>
  </si>
  <si>
    <t>-1084681983</t>
  </si>
  <si>
    <t>https://podminky.urs.cz/item/CS_URS_2025_01/732331627</t>
  </si>
  <si>
    <t>Membránová expanzní nádoba Reflex N600/6, objem 600 l, 6 bar</t>
  </si>
  <si>
    <t>732331780R</t>
  </si>
  <si>
    <t>Montáž Neutralizační box</t>
  </si>
  <si>
    <t>776188058</t>
  </si>
  <si>
    <t>Neutralizační box podle výkonu kotlů 460 kW, vč. příslušenství</t>
  </si>
  <si>
    <t>48481000</t>
  </si>
  <si>
    <t>box neutralizační pro neutralizaci kondenzátu</t>
  </si>
  <si>
    <t>600788887</t>
  </si>
  <si>
    <t>732332101</t>
  </si>
  <si>
    <t>Expanzní automaty kompresorové kompaktní jednotky PN 0,6 o objemu 200 l</t>
  </si>
  <si>
    <t>-2128435898</t>
  </si>
  <si>
    <t>https://podminky.urs.cz/item/CS_URS_2025_01/732332101</t>
  </si>
  <si>
    <t>Automatické doplňovací zařízení Reflex Fillset Compact Twist, systémový oddělovač stupně BA</t>
  </si>
  <si>
    <t>732421421</t>
  </si>
  <si>
    <t>Čerpadla teplovodní mokroběžná závitová oběhová pro teplovodní vytápění (elektronicky řízená) PN 10, do 110°C DN přípojky/dopravní výška H (m) - čerpací výkon Q (m3/h) DN 25 / do 10,0 m / 4,3 m3/h</t>
  </si>
  <si>
    <t>1753782044</t>
  </si>
  <si>
    <t>https://podminky.urs.cz/item/CS_URS_2025_01/732421421</t>
  </si>
  <si>
    <t>Elektronické čerpadlo cirkulace TV Grundfos MAGNA1 25-100 N</t>
  </si>
  <si>
    <t>732422200</t>
  </si>
  <si>
    <t>Čerpadla teplovodní mokroběžná přírubová oběhová pro teplovodní vytápění jednodílná PN 6/10, do 110°C DN příruby/dopravní výška H (m) - čerpací výkon Q (m3/h) DN 25/ do 4,0 m / 4,5 m3/h</t>
  </si>
  <si>
    <t>-320734068</t>
  </si>
  <si>
    <t>https://podminky.urs.cz/item/CS_URS_2025_01/732422200</t>
  </si>
  <si>
    <t>Elektronické cirkulační čerpadlo Grundfos MAGNA3 25-40</t>
  </si>
  <si>
    <t>-1341335373</t>
  </si>
  <si>
    <t>Elektronické cirkulační čerpadlo Grundfos MAGNA3 25-60</t>
  </si>
  <si>
    <t>732422205</t>
  </si>
  <si>
    <t>Čerpadla teplovodní mokroběžná přírubová oběhová pro teplovodní vytápění jednodílná PN 6/10, do 110°C DN příruby/dopravní výška H (m) - čerpací výkon Q (m3/h) DN 25/ do 5,7 m / 4,5 m3/h</t>
  </si>
  <si>
    <t>-582542898</t>
  </si>
  <si>
    <t>https://podminky.urs.cz/item/CS_URS_2025_01/732422205</t>
  </si>
  <si>
    <t>Elektronické cirkulační čerpadlo Grundfos MAGNA3 25-80</t>
  </si>
  <si>
    <t>732422224</t>
  </si>
  <si>
    <t>Čerpadla teplovodní mokroběžná přírubová oběhová pro teplovodní vytápění jednodílná PN 6/10, do 110°C DN příruby/dopravní výška H (m) - čerpací výkon Q (m3/h) DN 50/ do 8,0 m / 17,0 m3/h</t>
  </si>
  <si>
    <t>-878666225</t>
  </si>
  <si>
    <t>https://podminky.urs.cz/item/CS_URS_2025_01/732422224</t>
  </si>
  <si>
    <t>Elektronické cirkulační čerpadlo Grundfos MAGNA3 50-60 F</t>
  </si>
  <si>
    <t>998732112</t>
  </si>
  <si>
    <t>Přesun hmot pro strojovny stanovený z hmotnosti přesunovaného materiálu vodorovná dopravní vzdálenost do 50 m s omezením mechanizace v objektech výšky přes 6 do 12 m</t>
  </si>
  <si>
    <t>1710561404</t>
  </si>
  <si>
    <t>https://podminky.urs.cz/item/CS_URS_2025_01/998732112</t>
  </si>
  <si>
    <t>733</t>
  </si>
  <si>
    <t>Ústřední vytápění - rozvodné potrubí</t>
  </si>
  <si>
    <t>733111115</t>
  </si>
  <si>
    <t>Potrubí z trubek ocelových závitových černých spojovaných svařováním bezešvých běžných nízkotlakých PN 16 do 115°C v kotelnách a strojovnách DN 25</t>
  </si>
  <si>
    <t>-551731790</t>
  </si>
  <si>
    <t>https://podminky.urs.cz/item/CS_URS_2025_01/733111115</t>
  </si>
  <si>
    <t>Ocelové černé závitové běžné DN20 (3/4"), spojované svařováním</t>
  </si>
  <si>
    <t>733111116</t>
  </si>
  <si>
    <t>Potrubí z trubek ocelových závitových černých spojovaných svařováním bezešvých běžných nízkotlakých PN 16 do 115°C v kotelnách a strojovnách DN 32</t>
  </si>
  <si>
    <t>663724717</t>
  </si>
  <si>
    <t>https://podminky.urs.cz/item/CS_URS_2025_01/733111116</t>
  </si>
  <si>
    <t>Ocelové černé závitové běžné DN25 (1"), spojované svařováním</t>
  </si>
  <si>
    <t>733111118</t>
  </si>
  <si>
    <t>Potrubí z trubek ocelových závitových černých spojovaných svařováním bezešvých běžných nízkotlakých PN 16 do 115°C v kotelnách a strojovnách DN 50</t>
  </si>
  <si>
    <t>119484040</t>
  </si>
  <si>
    <t>https://podminky.urs.cz/item/CS_URS_2025_01/733111118</t>
  </si>
  <si>
    <t>Ocelové černé závitové běžné DN32 (5/4"), spojované svařováním</t>
  </si>
  <si>
    <t>733121225</t>
  </si>
  <si>
    <t>Potrubí z trubek ocelových hladkých spojovaných svařováním černých bezešvých v kotelnách a strojovnách Ø 89/3,6</t>
  </si>
  <si>
    <t>272255748</t>
  </si>
  <si>
    <t>https://podminky.urs.cz/item/CS_URS_2025_01/733121225</t>
  </si>
  <si>
    <t>Ocelové černé bezešvé hladké DN65 (76×3,2 mm), spojované svařováním</t>
  </si>
  <si>
    <t>733121228</t>
  </si>
  <si>
    <t>Potrubí z trubek ocelových hladkých spojovaných svařováním černých bezešvých v kotelnách a strojovnách Ø 108/4,0</t>
  </si>
  <si>
    <t>-1547817816</t>
  </si>
  <si>
    <t>https://podminky.urs.cz/item/CS_URS_2025_01/733121228</t>
  </si>
  <si>
    <t>Ocelové černé bezešvé hladké DN80 (89×3,6 mm), spojované svařováním</t>
  </si>
  <si>
    <t>733121232</t>
  </si>
  <si>
    <t>Potrubí z trubek ocelových hladkých spojovaných svařováním černých bezešvých v kotelnách a strojovnách Ø 133/4,0</t>
  </si>
  <si>
    <t>1117673910</t>
  </si>
  <si>
    <t>https://podminky.urs.cz/item/CS_URS_2025_01/733121232</t>
  </si>
  <si>
    <t>Ocelové černé bezešvé hladké DN100 (108×4,0 mm), spojované svařováním</t>
  </si>
  <si>
    <t>733190107</t>
  </si>
  <si>
    <t>Zkoušky těsnosti potrubí, manžety prostupové z trubek ocelových zkoušky těsnosti potrubí (za provozu) z trubek ocelových závitových DN do 40</t>
  </si>
  <si>
    <t>-2141077749</t>
  </si>
  <si>
    <t>https://podminky.urs.cz/item/CS_URS_2025_01/733190107</t>
  </si>
  <si>
    <t>733190108</t>
  </si>
  <si>
    <t>Zkoušky těsnosti potrubí, manžety prostupové z trubek ocelových zkoušky těsnosti potrubí (za provozu) z trubek ocelových závitových DN 40 do 50</t>
  </si>
  <si>
    <t>489949301</t>
  </si>
  <si>
    <t>https://podminky.urs.cz/item/CS_URS_2025_01/733190108</t>
  </si>
  <si>
    <t>53</t>
  </si>
  <si>
    <t>733190225</t>
  </si>
  <si>
    <t>Zkoušky těsnosti potrubí, manžety prostupové z trubek ocelových zkoušky těsnosti potrubí (za provozu) z trubek ocelových hladkých Ø přes 60,3/2,9 do 89/5,0</t>
  </si>
  <si>
    <t>796808361</t>
  </si>
  <si>
    <t>https://podminky.urs.cz/item/CS_URS_2025_01/733190225</t>
  </si>
  <si>
    <t>54</t>
  </si>
  <si>
    <t>733190232</t>
  </si>
  <si>
    <t>Zkoušky těsnosti potrubí, manžety prostupové z trubek ocelových zkoušky těsnosti potrubí (za provozu) z trubek ocelových hladkých Ø přes 89/5,0 do 133/5,0</t>
  </si>
  <si>
    <t>-1169974572</t>
  </si>
  <si>
    <t>https://podminky.urs.cz/item/CS_URS_2025_01/733190232</t>
  </si>
  <si>
    <t>55</t>
  </si>
  <si>
    <t>733321213</t>
  </si>
  <si>
    <t>Potrubí z trubek plastových z polypropylenu (PP-RCT) spojovaných svařováním D 25/3,5</t>
  </si>
  <si>
    <t>-984491483</t>
  </si>
  <si>
    <t>https://podminky.urs.cz/item/CS_URS_2025_01/733321213</t>
  </si>
  <si>
    <t>Plastové potrubí PP-RCT EVO S4 20×2,3 mm, spojované svařováním</t>
  </si>
  <si>
    <t>56</t>
  </si>
  <si>
    <t>733321215</t>
  </si>
  <si>
    <t>Potrubí z trubek plastových z polypropylenu (PP-RCT) spojovaných svařováním D 40/5,5</t>
  </si>
  <si>
    <t>1131595983</t>
  </si>
  <si>
    <t>https://podminky.urs.cz/item/CS_URS_2025_01/733321215</t>
  </si>
  <si>
    <t>Plastové potrubí PP-RCT EVO S4 32×3,6 mm, spojované svařováním</t>
  </si>
  <si>
    <t>57</t>
  </si>
  <si>
    <t>733321216</t>
  </si>
  <si>
    <t>Potrubí z trubek plastových z polypropylenu (PP-RCT) spojovaných svařováním D 50/6,9</t>
  </si>
  <si>
    <t>723214098</t>
  </si>
  <si>
    <t>https://podminky.urs.cz/item/CS_URS_2025_01/733321216</t>
  </si>
  <si>
    <t>Plastové potrubí PP-RCT EVO S4 40×4,5 mm, spojované svařováním</t>
  </si>
  <si>
    <t>58</t>
  </si>
  <si>
    <t>733321217</t>
  </si>
  <si>
    <t>Potrubí z trubek plastových z polypropylenu (PP-RCT) spojovaných svařováním D 63/8,6</t>
  </si>
  <si>
    <t>1918486008</t>
  </si>
  <si>
    <t>https://podminky.urs.cz/item/CS_URS_2025_01/733321217</t>
  </si>
  <si>
    <t>Plastové potrubí PP-RCT EVO S4 50×5,6 mm, spojované svařováním</t>
  </si>
  <si>
    <t>59</t>
  </si>
  <si>
    <t>733391101</t>
  </si>
  <si>
    <t>Zkoušky těsnosti potrubí z trubek plastových Ø do 32/3,0</t>
  </si>
  <si>
    <t>803539889</t>
  </si>
  <si>
    <t>https://podminky.urs.cz/item/CS_URS_2025_01/733391101</t>
  </si>
  <si>
    <t>733391102</t>
  </si>
  <si>
    <t>Zkoušky těsnosti potrubí z trubek plastových Ø přes 32/3,0 do 50/4,6</t>
  </si>
  <si>
    <t>-314521115</t>
  </si>
  <si>
    <t>https://podminky.urs.cz/item/CS_URS_2025_01/733391102</t>
  </si>
  <si>
    <t>61</t>
  </si>
  <si>
    <t>733391103</t>
  </si>
  <si>
    <t>Zkoušky těsnosti potrubí z trubek plastových Ø přes 50/4,6 do 75/6,8</t>
  </si>
  <si>
    <t>-1628331616</t>
  </si>
  <si>
    <t>https://podminky.urs.cz/item/CS_URS_2025_01/733391103</t>
  </si>
  <si>
    <t>62</t>
  </si>
  <si>
    <t>998733112</t>
  </si>
  <si>
    <t>Přesun hmot pro rozvody potrubí stanovený z hmotnosti přesunovaného materiálu vodorovná dopravní vzdálenost do 50 m s omezením mechanizace v objektech výšky přes 6 do 12 m</t>
  </si>
  <si>
    <t>-1469228574</t>
  </si>
  <si>
    <t>https://podminky.urs.cz/item/CS_URS_2025_01/998733112</t>
  </si>
  <si>
    <t>734</t>
  </si>
  <si>
    <t>Ústřední vytápění - armatury</t>
  </si>
  <si>
    <t>63</t>
  </si>
  <si>
    <t>734193115</t>
  </si>
  <si>
    <t>Ostatní přírubové armatury klapky mezipřírubové uzavírací PN 16 do 120°C disk tvárná litina DN 65</t>
  </si>
  <si>
    <t>-1657755138</t>
  </si>
  <si>
    <t>https://podminky.urs.cz/item/CS_URS_2025_01/734193115</t>
  </si>
  <si>
    <t>Mezipřírubová uzavírací klapka DN65, těsná</t>
  </si>
  <si>
    <t>64</t>
  </si>
  <si>
    <t>734193116</t>
  </si>
  <si>
    <t>Ostatní přírubové armatury klapky mezipřírubové uzavírací PN 16 do 120°C disk tvárná litina DN 80</t>
  </si>
  <si>
    <t>-1954026889</t>
  </si>
  <si>
    <t>https://podminky.urs.cz/item/CS_URS_2025_01/734193116</t>
  </si>
  <si>
    <t>Mezipřírubová uzavírací klapka DN80, těsná</t>
  </si>
  <si>
    <t>65</t>
  </si>
  <si>
    <t>734193312</t>
  </si>
  <si>
    <t>Ostatní přírubové armatury klapky mezipřírubové pružinové PN 16 do 100°C DN 32</t>
  </si>
  <si>
    <t>1557552298</t>
  </si>
  <si>
    <t>https://podminky.urs.cz/item/CS_URS_2025_01/734193312</t>
  </si>
  <si>
    <t>Zpětná klapka pružinová, těsná, DN25 (G 1")</t>
  </si>
  <si>
    <t>Zpětná klapka pružinová, těsná, DN32 (G 5/4")</t>
  </si>
  <si>
    <t>66</t>
  </si>
  <si>
    <t>734193315</t>
  </si>
  <si>
    <t>Ostatní přírubové armatury klapky mezipřírubové pružinové PN 16 do 100°C DN 65</t>
  </si>
  <si>
    <t>466971248</t>
  </si>
  <si>
    <t>https://podminky.urs.cz/item/CS_URS_2025_01/734193315</t>
  </si>
  <si>
    <t>Mezipřírubová zpětná klapka pružinová, těsná, DN65</t>
  </si>
  <si>
    <t>67</t>
  </si>
  <si>
    <t>734209124</t>
  </si>
  <si>
    <t>Montáž závitových armatur se 3 závity G 3/4 (DN 20)</t>
  </si>
  <si>
    <t>-1183245540</t>
  </si>
  <si>
    <t>https://podminky.urs.cz/item/CS_URS_2025_01/734209124</t>
  </si>
  <si>
    <t>Třícestný termostatický směšovací ventil TV s nastavitelnou výstupní teplotou, ESBE VTA522 45-65 °C</t>
  </si>
  <si>
    <t>68</t>
  </si>
  <si>
    <t>55128803</t>
  </si>
  <si>
    <t>ventil směšovací termostatický třícestný pro omezení teploty na výstupu ze zásobníku teplé vody 3/4"</t>
  </si>
  <si>
    <t>2057209335</t>
  </si>
  <si>
    <t>69</t>
  </si>
  <si>
    <t>734211120</t>
  </si>
  <si>
    <t>Ventily odvzdušňovací závitové automatické PN 14 do 120°C G 1/2</t>
  </si>
  <si>
    <t>-288827786</t>
  </si>
  <si>
    <t>https://podminky.urs.cz/item/CS_URS_2025_01/734211120</t>
  </si>
  <si>
    <t>Automatický odvzdušňovací ventil, DN15 (G 1/2")</t>
  </si>
  <si>
    <t>70</t>
  </si>
  <si>
    <t>734221132</t>
  </si>
  <si>
    <t>Ventily regulační závitové termostatické bez hlavice ovládání s automatickým omezením průtoku PN 10 do 120°C, průtoku Q 10-150 l/h přímé G 1/2</t>
  </si>
  <si>
    <t>1964470366</t>
  </si>
  <si>
    <t>https://podminky.urs.cz/item/CS_URS_2025_01/734221132</t>
  </si>
  <si>
    <t>Radiátorový termostatický ventil Heimeier V-exakt II DN15</t>
  </si>
  <si>
    <t>ALTERNATIVA: Radiátorový termostatický tlakově nezávislý ventil Hydronix Vario-DP DN15</t>
  </si>
  <si>
    <t>71</t>
  </si>
  <si>
    <t>734221682</t>
  </si>
  <si>
    <t>Ventily regulační závitové hlavice termostatické pro ovládání ventilů PN 10 do 110°C kapalinové otopných těles VK</t>
  </si>
  <si>
    <t>-143386276</t>
  </si>
  <si>
    <t>https://podminky.urs.cz/item/CS_URS_2025_01/734221682</t>
  </si>
  <si>
    <t>Ruční termostatická hlavice 30×1,5 mm podle výběru investora</t>
  </si>
  <si>
    <t>72</t>
  </si>
  <si>
    <t>734291123</t>
  </si>
  <si>
    <t>Ostatní armatury kohouty plnicí a vypouštěcí PN 10 do 90°C G 1/2</t>
  </si>
  <si>
    <t>1156158062</t>
  </si>
  <si>
    <t>https://podminky.urs.cz/item/CS_URS_2025_01/734291123</t>
  </si>
  <si>
    <t>Vypouštěcí kohout s přechodem na hadici, DN15 (G 1/2")</t>
  </si>
  <si>
    <t>73</t>
  </si>
  <si>
    <t>734291255</t>
  </si>
  <si>
    <t>Ostatní armatury filtry závitové pro topné a chladicí systémy PN 16 do 160°C přímé s vnitřními závity G 1</t>
  </si>
  <si>
    <t>1089475558</t>
  </si>
  <si>
    <t>https://podminky.urs.cz/item/CS_URS_2025_01/734291255</t>
  </si>
  <si>
    <t>Filtr nečistot závitový, jemný, DN25 (G 1")</t>
  </si>
  <si>
    <t>74</t>
  </si>
  <si>
    <t>734291256R</t>
  </si>
  <si>
    <t>Ostatní armatury filtry závitové pro topné a chladicí systémy PN 16 do 160°C přímé s vnitřními závity G 5/4</t>
  </si>
  <si>
    <t>-436689421</t>
  </si>
  <si>
    <t>Filtr nečistot závitový, jemný, DN32 (G 5/4")</t>
  </si>
  <si>
    <t>75</t>
  </si>
  <si>
    <t>734295022</t>
  </si>
  <si>
    <t>Směšovací armatury otopných a chladících systémů ventily závitové PN 10 T= 120°C třícestné se servomotorem G 1</t>
  </si>
  <si>
    <t>-1341219137</t>
  </si>
  <si>
    <t>https://podminky.urs.cz/item/CS_URS_2025_01/734295022</t>
  </si>
  <si>
    <t>Třícestný směšovací ventil se servopohonem 24 V DC (0-10 V), Kv = 2,5 m³/h</t>
  </si>
  <si>
    <t>76</t>
  </si>
  <si>
    <t>734295023</t>
  </si>
  <si>
    <t>Směšovací armatury otopných a chladících systémů ventily závitové PN 10 T= 120°C třícestné se servomotorem G 5/4</t>
  </si>
  <si>
    <t>-1326710231</t>
  </si>
  <si>
    <t>https://podminky.urs.cz/item/CS_URS_2025_01/734295023</t>
  </si>
  <si>
    <t>Třícestný směšovací ventil se servopohonem 24 V DC (0-10 V), Kv = 6,3 m³/h</t>
  </si>
  <si>
    <t>77</t>
  </si>
  <si>
    <t>734295025</t>
  </si>
  <si>
    <t>Směšovací armatury otopných a chladících systémů ventily závitové PN 10 T= 120°C třícestné se servomotorem G 2</t>
  </si>
  <si>
    <t>301974196</t>
  </si>
  <si>
    <t>https://podminky.urs.cz/item/CS_URS_2025_01/734295025</t>
  </si>
  <si>
    <t>Třícestný směšovací ventil se servopohonem 24 V DC (0-10 V), Kv = 63,0 m³/h</t>
  </si>
  <si>
    <t>78</t>
  </si>
  <si>
    <t>734411127</t>
  </si>
  <si>
    <t>Teploměry technické s pevným stonkem a jímkou zadní připojení (axiální) průměr 100 mm délka stonku 100 mm</t>
  </si>
  <si>
    <t>-2119510060</t>
  </si>
  <si>
    <t>https://podminky.urs.cz/item/CS_URS_2025_01/734411127</t>
  </si>
  <si>
    <t>Teploměr topení s jímkou, 0-100 °C, ⌀ 100 mm</t>
  </si>
  <si>
    <t>79</t>
  </si>
  <si>
    <t>998734112</t>
  </si>
  <si>
    <t>Přesun hmot pro armatury stanovený z hmotnosti přesunovaného materiálu vodorovná dopravní vzdálenost do 50 m s omezením mechanizace v objektech výšky přes 6 do 12 m</t>
  </si>
  <si>
    <t>1946748170</t>
  </si>
  <si>
    <t>https://podminky.urs.cz/item/CS_URS_2025_01/998734112</t>
  </si>
  <si>
    <t>735</t>
  </si>
  <si>
    <t>Ústřední vytápění - otopná tělesa</t>
  </si>
  <si>
    <t>80</t>
  </si>
  <si>
    <t>735151173</t>
  </si>
  <si>
    <t>Otopná tělesa panelová jednodesková PN 1,0 MPa, T do 110°C bez přídavné přestupní plochy výšky tělesa 600 mm stavební délky / výkonu 600 mm / 362 W</t>
  </si>
  <si>
    <t>-1100631732</t>
  </si>
  <si>
    <t>https://podminky.urs.cz/item/CS_URS_2025_01/735151173</t>
  </si>
  <si>
    <t>Deskové ocelové otopné těleso Koradi Radik Klasik typ 10, výška 700 mm, délka 600 mm, včetně příslušenství a upevňovací sady</t>
  </si>
  <si>
    <t>81</t>
  </si>
  <si>
    <t>735151573</t>
  </si>
  <si>
    <t>Otopná tělesa panelová dvoudesková PN 1,0 MPa, T do 110°C se dvěma přídavnými přestupními plochami výšky tělesa 600 mm stavební délky / výkonu 600 mm / 1007 W</t>
  </si>
  <si>
    <t>-1781726063</t>
  </si>
  <si>
    <t>https://podminky.urs.cz/item/CS_URS_2025_01/735151573</t>
  </si>
  <si>
    <t>Deskové ocelové otopné těleso Koradi Radik Klasik typ 22, výška 700 mm, délka 600 mm, včetně příslušenství a upevňovací sady</t>
  </si>
  <si>
    <t>82</t>
  </si>
  <si>
    <t>735151574</t>
  </si>
  <si>
    <t>Otopná tělesa panelová dvoudesková PN 1,0 MPa, T do 110°C se dvěma přídavnými přestupními plochami výšky tělesa 600 mm stavební délky / výkonu 700 mm / 1175 W</t>
  </si>
  <si>
    <t>-916652797</t>
  </si>
  <si>
    <t>https://podminky.urs.cz/item/CS_URS_2025_01/735151574</t>
  </si>
  <si>
    <t>Deskové ocelové otopné těleso Koradi Radik Klasik typ 22, výška 700 mm, délka 700 mm, včetně příslušenství a upevňovací sady</t>
  </si>
  <si>
    <t>83</t>
  </si>
  <si>
    <t>735151575</t>
  </si>
  <si>
    <t>Otopná tělesa panelová dvoudesková PN 1,0 MPa, T do 110°C se dvěma přídavnými přestupními plochami výšky tělesa 600 mm stavební délky / výkonu 800 mm / 1343 W</t>
  </si>
  <si>
    <t>1546524495</t>
  </si>
  <si>
    <t>https://podminky.urs.cz/item/CS_URS_2025_01/735151575</t>
  </si>
  <si>
    <t>Deskové ocelové otopné těleso Koradi Radik Klasik typ 22, výška 700 mm, délka 800 mm, včetně příslušenství a upevňovací sady</t>
  </si>
  <si>
    <t>84</t>
  </si>
  <si>
    <t>735151577</t>
  </si>
  <si>
    <t>Otopná tělesa panelová dvoudesková PN 1,0 MPa, T do 110°C se dvěma přídavnými přestupními plochami výšky tělesa 600 mm stavební délky / výkonu 1000 mm / 1679 W</t>
  </si>
  <si>
    <t>-1464959103</t>
  </si>
  <si>
    <t>https://podminky.urs.cz/item/CS_URS_2025_01/735151577</t>
  </si>
  <si>
    <t>Deskové ocelové otopné těleso Koradi Radik Klasik typ 22, výška 700 mm, délka 1000 mm, včetně příslušenství a upevňovací sady</t>
  </si>
  <si>
    <t>85</t>
  </si>
  <si>
    <t>998735112</t>
  </si>
  <si>
    <t>Přesun hmot pro otopná tělesa stanovený z hmotnosti přesunovaného materiálu vodorovná dopravní vzdálenost do 50 m s omezením mechanizace v objektech výšky přes 6 do 12 m</t>
  </si>
  <si>
    <t>-1190393942</t>
  </si>
  <si>
    <t>https://podminky.urs.cz/item/CS_URS_2025_01/998735112</t>
  </si>
  <si>
    <t>751</t>
  </si>
  <si>
    <t>Vzduchotechnika</t>
  </si>
  <si>
    <t>86</t>
  </si>
  <si>
    <t>751398023</t>
  </si>
  <si>
    <t>Montáž ostatních zařízení větrací mřížky stěnové, průřezu přes 0,100 do 0,150 m2</t>
  </si>
  <si>
    <t>-857369984</t>
  </si>
  <si>
    <t>https://podminky.urs.cz/item/CS_URS_2025_01/751398023</t>
  </si>
  <si>
    <t>VZT větrací mřížka do hranatého potrubí, obyčejná 400×300 mm, vč. rámečku</t>
  </si>
  <si>
    <t>87</t>
  </si>
  <si>
    <t>42972307</t>
  </si>
  <si>
    <t>mřížka stěnová otevřená jednořadá kovová úhel lamel 0° 400x300mm</t>
  </si>
  <si>
    <t>567387892</t>
  </si>
  <si>
    <t>88</t>
  </si>
  <si>
    <t>751511025R</t>
  </si>
  <si>
    <t>Potrubí plechového Pz čtyřhranného s přírubou, těsnost D</t>
  </si>
  <si>
    <t>-1002107237</t>
  </si>
  <si>
    <t>Ocelové pozinkované plechové potrubí, přírubové, těsnost D</t>
  </si>
  <si>
    <t>89</t>
  </si>
  <si>
    <t>998751111</t>
  </si>
  <si>
    <t>Přesun hmot pro vzduchotechniku stanovený z hmotnosti přesunovaného materiálu vodorovná dopravní vzdálenost do 100 m s omezením mechanizace v objektech výšky do 12 m</t>
  </si>
  <si>
    <t>355566311</t>
  </si>
  <si>
    <t>https://podminky.urs.cz/item/CS_URS_2025_01/998751111</t>
  </si>
  <si>
    <t>HZS2222</t>
  </si>
  <si>
    <t>Hodinové zúčtovací sazby profesí PSV provádění stavebních instalací topenář odborný</t>
  </si>
  <si>
    <t>-1045729774</t>
  </si>
  <si>
    <t>https://podminky.urs.cz/item/CS_URS_2025_01/HZS2222</t>
  </si>
  <si>
    <t>ostatné práce nezahrnuté ve výkazu výměr</t>
  </si>
  <si>
    <t>8*2</t>
  </si>
  <si>
    <t>91</t>
  </si>
  <si>
    <t>1814003958</t>
  </si>
  <si>
    <t>8*4</t>
  </si>
  <si>
    <t>92</t>
  </si>
  <si>
    <t>HZS4212</t>
  </si>
  <si>
    <t>Hodinové zúčtovací sazby ostatních profesí revizní a kontrolní činnost revizní technik specialista</t>
  </si>
  <si>
    <t>-1841573852</t>
  </si>
  <si>
    <t>https://podminky.urs.cz/item/CS_URS_2025_01/HZS4212</t>
  </si>
  <si>
    <t xml:space="preserve">Poznámka k položce:_x000d_
Výchozí zkoušky a revize, zejména zkouška tlaková, provozní, těsnosti, proplachy a desinfekce potrubí, prvotní náplně jednotlivých rozvodů, výchozí revize elektrozařízení, tlakových nádob, plynového zařízení, kotelny, protokoly uvedení do provozu, PD skutečného provedení, předávací dokumentace a všechny další potřebné a legislativou požadované dokumenty a činnosti_x000d_
</t>
  </si>
  <si>
    <t>revize</t>
  </si>
  <si>
    <t>93</t>
  </si>
  <si>
    <t>2062676176</t>
  </si>
  <si>
    <t xml:space="preserve">Poznámka k položce:_x000d_
Řádná dokumentace postupu provádění díla, vč. foto a video příloh, zaškolení obsluhy, založení provozních a revizních knih, vytvoření provozních řádů_x000d_
</t>
  </si>
  <si>
    <t>D.1.4.2 - VZDUCHOTECHNIKA</t>
  </si>
  <si>
    <t xml:space="preserve">    D1 - Zař. č. 1:  Jednotka pro větrání divadelního sálu</t>
  </si>
  <si>
    <t xml:space="preserve">    D2 - Zař. č. 2:  Jednotka pro větrání kinosálu</t>
  </si>
  <si>
    <t xml:space="preserve">    D3 - Zař.č. 3: Demontáž stávající VZT</t>
  </si>
  <si>
    <t xml:space="preserve">    D4 - Zař. č. S: Společné</t>
  </si>
  <si>
    <t>D1</t>
  </si>
  <si>
    <t xml:space="preserve">Zař. č. 1:  Jednotka pro větrání divadelního sálu</t>
  </si>
  <si>
    <t>1.1</t>
  </si>
  <si>
    <t>D+M: VZT jednotka Vnitřní provedení; Vp/Vo=13800/13800m3/h, externí tlak 400Pa/400Pa. Rotační rekuperator: 112.4 kW Směšovací komora: 0 - 50% Vodní ohřívač: výkon 45.12 kW, voda 60/40°C, 1.967 m3/h, DN 25. MaR: Řídící jednotka VCS vč. příslušenství Komunikace přes Ethernet LAN: MODBUA TCP/IP + BACnetIP Komunikace po lince RS-485: MODBUS RTU. POZNAMKA: Komory v rozloženém stavu.</t>
  </si>
  <si>
    <t>1.2</t>
  </si>
  <si>
    <t>Čtyřhranné potrubí z pozinkovaného plechu sk.I 80% tvarovek do obvodu 5600</t>
  </si>
  <si>
    <t>1.3</t>
  </si>
  <si>
    <t>Tepelně / akustická izolace s AL polepem tl. 5cm</t>
  </si>
  <si>
    <t>D2</t>
  </si>
  <si>
    <t xml:space="preserve">Zař. č. 2:  Jednotka pro větrání kinosálu</t>
  </si>
  <si>
    <t>1.1.1</t>
  </si>
  <si>
    <t>D+M: VZT jednotka Vnitřní provedení; Vp/Vo=5400/5400m3/h, externí tlak 200Pa/4200Pa. Přívodní jednotka Směšovací komora: 0 - 100% Vodní ohřívač: výkon 40 kW, voda 60/40°C, 1.744 m3/h, DN 25. MaR: Řídící jednotka VCS vč. příslušenství Komunikace přes Ethernet LAN: MODBUA TCP/IP + BACnetIP Komunikace po lince RS-485: MODBUS RTU. POZNAMKA: Komory v rozloženém stavu.</t>
  </si>
  <si>
    <t>1.2.1</t>
  </si>
  <si>
    <t>Čtyřhranné potrubí z pozinkovaného plechu sk.I 80% tvarovek do obvodu 2630</t>
  </si>
  <si>
    <t>D3</t>
  </si>
  <si>
    <t>Zař.č. 3: Demontáž stávající VZT</t>
  </si>
  <si>
    <t>3.1</t>
  </si>
  <si>
    <t>Demontáž stávající vzduchotechniky (divadlo+kino) včetně hlavního potrubí.</t>
  </si>
  <si>
    <t>kpl</t>
  </si>
  <si>
    <t>D4</t>
  </si>
  <si>
    <t>Zař. č. S: Společné</t>
  </si>
  <si>
    <t>S.1</t>
  </si>
  <si>
    <t>Montáž vč. Montážního , spojovacího a těsnicího materiálu</t>
  </si>
  <si>
    <t>S.2</t>
  </si>
  <si>
    <t>Popisy zařízení</t>
  </si>
  <si>
    <t>S.3</t>
  </si>
  <si>
    <t>Zprovoznění a komplexní vyzkoušení zařízení</t>
  </si>
  <si>
    <t>S.4</t>
  </si>
  <si>
    <t>Proměření a zaregulování výkonnostních parametrů VZT zařízení vč. vypracování protokolu</t>
  </si>
  <si>
    <t>S.5</t>
  </si>
  <si>
    <t>Měření hlučnosti VZT zařízení vč. vypracování protokolu</t>
  </si>
  <si>
    <t>S.7</t>
  </si>
  <si>
    <t>Výrobní dokumentace - úpravy realizační PD s ohledem na skutečnosti zjištěné při realizaci</t>
  </si>
  <si>
    <t>S.8</t>
  </si>
  <si>
    <t>Dodavatelská dokumentace</t>
  </si>
  <si>
    <t>S.11</t>
  </si>
  <si>
    <t>Lešení</t>
  </si>
  <si>
    <t>S.12</t>
  </si>
  <si>
    <t>Doprava</t>
  </si>
  <si>
    <t>-249112780</t>
  </si>
  <si>
    <t>-1404706576</t>
  </si>
  <si>
    <t>Poznámka k položce:_x000d_
protokoly, revizní zprávy nutné pro zdárný průběh kolaudace</t>
  </si>
  <si>
    <t>-1808239148</t>
  </si>
  <si>
    <t>Poznámka k položce:_x000d_
Zaškolení obsluhy</t>
  </si>
  <si>
    <t>D.1.4.3 - Elektroinstalace a MaR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</si>
  <si>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</si>
  <si>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</si>
  <si>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</si>
  <si>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</si>
  <si>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741</t>
  </si>
  <si>
    <t>Elektroinstalace - silnoproud</t>
  </si>
  <si>
    <t>741110001</t>
  </si>
  <si>
    <t>Montáž trubek elektroinstalačních s nasunutím nebo našroubováním do krabic plastových tuhých, uložených pevně, vnější Ø přes 16 do 23 mm</t>
  </si>
  <si>
    <t>https://podminky.urs.cz/item/CS_URS_2025_01/741110001</t>
  </si>
  <si>
    <t>34571092</t>
  </si>
  <si>
    <t>trubka elektroinstalační tuhá z PVC D 17,4/20 mm, délka 3m</t>
  </si>
  <si>
    <t>70*1,05 "Přepočtené koeficientem množství</t>
  </si>
  <si>
    <t>741110002</t>
  </si>
  <si>
    <t>Montáž trubek elektroinstalačních s nasunutím nebo našroubováním do krabic plastových tuhých, uložených pevně, vnější Ø přes 23 do 35 mm</t>
  </si>
  <si>
    <t>https://podminky.urs.cz/item/CS_URS_2025_01/741110002</t>
  </si>
  <si>
    <t>34571093</t>
  </si>
  <si>
    <t>trubka elektroinstalační tuhá z PVC D 22,1/25 mm, délka 3m</t>
  </si>
  <si>
    <t>30*1,05 "Přepočtené koeficientem množství</t>
  </si>
  <si>
    <t>741110511</t>
  </si>
  <si>
    <t>Montáž lišt a kanálků elektroinstalačních se spojkami, ohyby a rohy a s nasunutím do krabic vkládacích s víčkem, šířky do 60 mm</t>
  </si>
  <si>
    <t>https://podminky.urs.cz/item/CS_URS_2025_01/741110511</t>
  </si>
  <si>
    <t>34571004</t>
  </si>
  <si>
    <t>lišta elektroinstalační hranatá PVC 20x20mm</t>
  </si>
  <si>
    <t>20*1,05 "Přepočtené koeficientem množství</t>
  </si>
  <si>
    <t>34571008</t>
  </si>
  <si>
    <t>lišta elektroinstalační hranatá PVC 40x40mm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</si>
  <si>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</si>
  <si>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</si>
  <si>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https://podminky.urs.cz/item/CS_URS_2025_01/741112021</t>
  </si>
  <si>
    <t>34571482</t>
  </si>
  <si>
    <t>krabice v uzavřeném provedení PVC s krytím IP 54 čtvercová 100x100mm</t>
  </si>
  <si>
    <t>741112023</t>
  </si>
  <si>
    <t>Montáž krabic elektroinstalačních bez napojení na trubky a lišty, demontáže a montáže víčka a přístroje protahovacích nebo odbočných nástěnných plastových čtyřhranných, vel. do 250x250 mm</t>
  </si>
  <si>
    <t>https://podminky.urs.cz/item/CS_URS_2025_01/741112023</t>
  </si>
  <si>
    <t>34571481R</t>
  </si>
  <si>
    <t>krabice v uzavřeném provedení PVC s krytím IP 65 obdélníková 380 x 300 x 120mm vč. svorek s popisem</t>
  </si>
  <si>
    <t>741122211</t>
  </si>
  <si>
    <t>Montáž kabelů měděných bez ukončení uložených volně nebo v liště plných kulatých (např. CYKY) počtu a průřezu žil 3x1,5 až 6 mm2</t>
  </si>
  <si>
    <t>https://podminky.urs.cz/item/CS_URS_2025_01/741122211</t>
  </si>
  <si>
    <t>34111030</t>
  </si>
  <si>
    <t>kabel instalační jádro Cu plné izolace PVC plášť PVC 450/750V (CYKY) 3x1,5mm2</t>
  </si>
  <si>
    <t>243,478260869565*1,15 "Přepočtené koeficientem množství</t>
  </si>
  <si>
    <t>34111036</t>
  </si>
  <si>
    <t>kabel instalační jádro Cu plné izolace PVC plášť PVC 450/750V (CYKY) 3x2,5mm2</t>
  </si>
  <si>
    <t>121,739130434783*1,15 "Přepočtené koeficientem množství</t>
  </si>
  <si>
    <t>741122231</t>
  </si>
  <si>
    <t>Montáž kabelů měděných bez ukončení uložených volně nebo v liště plných kulatých (např. CYKY) počtu a průřezu žil 5x1,5 až 2,5 mm2</t>
  </si>
  <si>
    <t>https://podminky.urs.cz/item/CS_URS_2025_01/741122231</t>
  </si>
  <si>
    <t>34111090</t>
  </si>
  <si>
    <t>kabel instalační jádro Cu plné izolace PVC plášť PVC 450/750V (CYKY) 5x1,5mm2</t>
  </si>
  <si>
    <t>86,9565217391304*1,15 "Přepočtené koeficientem množství</t>
  </si>
  <si>
    <t>741122232</t>
  </si>
  <si>
    <t>Montáž kabelů měděných bez ukončení uložených volně nebo v liště plných kulatých (např. CYKY) počtu a průřezu žil 5x4 až 6 mm2</t>
  </si>
  <si>
    <t>https://podminky.urs.cz/item/CS_URS_2025_01/741122232</t>
  </si>
  <si>
    <t>34111098</t>
  </si>
  <si>
    <t>kabel instalační jádro Cu plné izolace PVC plášť PVC 450/750V (CYKY) 5x4mm2</t>
  </si>
  <si>
    <t>56,5217391304348*1,15 "Přepočtené koeficientem množství</t>
  </si>
  <si>
    <t>741124701</t>
  </si>
  <si>
    <t>Montáž kabelů měděných ovládacích bez ukončení uložených volně stíněných ovládacích s plným jádrem (např. JYTY) počtu a průměru žil 2 až 19x0,8 mm2</t>
  </si>
  <si>
    <t>https://podminky.urs.cz/item/CS_URS_2025_01/741124701</t>
  </si>
  <si>
    <t>34113140</t>
  </si>
  <si>
    <t>kabel ovládací průmyslový stíněný laminovanou Al fólií s příložným Cu drátem jádro Cu plné izolace PVC plášť PVC 225V (JE-Y(St)Y...Bd) 2x2x0,80mm2</t>
  </si>
  <si>
    <t>290*1,15 "Přepočtené koeficientem množství</t>
  </si>
  <si>
    <t>34121580</t>
  </si>
  <si>
    <t>kabel ovládací průmyslový stíněný laminovanou Al fólií s příložným Cu drátem jádro Cu plné izolace PVC plášť PVC 250V (JQTQ) 2x0,80mm2</t>
  </si>
  <si>
    <t>80*1,15 "Přepočtené koeficientem množství</t>
  </si>
  <si>
    <t>741210001</t>
  </si>
  <si>
    <t>Montáž rozvodnic oceloplechových nebo plastových bez zapojení vodičů běžných, hmotnosti do 20 kg</t>
  </si>
  <si>
    <t>https://podminky.urs.cz/item/CS_URS_2025_01/741210001</t>
  </si>
  <si>
    <t>RMAT0002</t>
  </si>
  <si>
    <t>zásuvková skříň ZSF30100000.1 /3958</t>
  </si>
  <si>
    <t>741210002</t>
  </si>
  <si>
    <t>Montáž rozvodnic oceloplechových nebo plastových bez zapojení vodičů běžných, hmotnosti do 50 kg</t>
  </si>
  <si>
    <t>https://podminky.urs.cz/item/CS_URS_2025_01/741210002</t>
  </si>
  <si>
    <t>RMAT0001</t>
  </si>
  <si>
    <t>rozvodnice RA1</t>
  </si>
  <si>
    <t>741310031</t>
  </si>
  <si>
    <t>Montáž spínačů jedno nebo dvoupólových nástěnných se zapojením vodičů, pro prostředí venkovní nebo mokré spínačů, řazení 1-jednopólových</t>
  </si>
  <si>
    <t>https://podminky.urs.cz/item/CS_URS_2025_01/741310031</t>
  </si>
  <si>
    <t>34535054</t>
  </si>
  <si>
    <t>spínač nástěnný jednopólový, řazení 1, IP54, šroubové svorky</t>
  </si>
  <si>
    <t>741313131</t>
  </si>
  <si>
    <t>Montáž zásuvek průmyslových se zapojením vodičů spojovacích, provedení IP 44 2P+PE 16 A</t>
  </si>
  <si>
    <t>https://podminky.urs.cz/item/CS_URS_2025_01/741313131</t>
  </si>
  <si>
    <t>35811330</t>
  </si>
  <si>
    <t>zásuvka nástěnná 16A - 3pól, řazení 2P+PE IP44, bezšroubové svorky</t>
  </si>
  <si>
    <t>741322855</t>
  </si>
  <si>
    <t>Demontáž jističů třípólových nn bez signálního kontaktu do 25 A ze skříně</t>
  </si>
  <si>
    <t>https://podminky.urs.cz/item/CS_URS_2025_01/741322855</t>
  </si>
  <si>
    <t>741320175</t>
  </si>
  <si>
    <t>Montáž jističů se zapojením vodičů třípólových nn do 63 A ve skříni</t>
  </si>
  <si>
    <t>https://podminky.urs.cz/item/CS_URS_2025_01/741320175</t>
  </si>
  <si>
    <t>35822404</t>
  </si>
  <si>
    <t>jistič 3-pólový 32 A vypínací charakteristika B vypínací schopnost 10 kA</t>
  </si>
  <si>
    <t>741372061</t>
  </si>
  <si>
    <t>Montáž svítidel s integrovaným zdrojem LED se zapojením vodičů interiérových přisazených stropních hranatých nebo kruhových plochy do 0,09 m2</t>
  </si>
  <si>
    <t>https://podminky.urs.cz/item/CS_URS_2025_01/741372061</t>
  </si>
  <si>
    <t>34825001</t>
  </si>
  <si>
    <t>svítidlo interiérové stropní přisazené kruhové D 200-300mm 1300-2000lm</t>
  </si>
  <si>
    <t>741372154</t>
  </si>
  <si>
    <t>Montáž svítidel s integrovaným zdrojem LED se zapojením vodičů průmyslových přisazených stropních</t>
  </si>
  <si>
    <t>https://podminky.urs.cz/item/CS_URS_2025_01/741372154</t>
  </si>
  <si>
    <t>34835001</t>
  </si>
  <si>
    <t>svítidlo průmyslové přisazené podlouhlé kryt z PH 3000-4500lm</t>
  </si>
  <si>
    <t>741920241</t>
  </si>
  <si>
    <t>Protipožární ucpávky samostatných kabelů prostup stěnou, tloušťky do 100 mm diskem požární odolnost EI 60, průměr kabelu do 21 mm</t>
  </si>
  <si>
    <t>https://podminky.urs.cz/item/CS_URS_2025_01/741920241</t>
  </si>
  <si>
    <t>742</t>
  </si>
  <si>
    <t>Elektroinstalace - slaboproud</t>
  </si>
  <si>
    <t>360410039</t>
  </si>
  <si>
    <t>Montáž čidel Montáž termostaty, s kapilátorou + konzoly</t>
  </si>
  <si>
    <t>Termostat kapilárový 30-90°C min. IP44</t>
  </si>
  <si>
    <t>Snímač tlaku 6bar 0-10V</t>
  </si>
  <si>
    <t>360410184</t>
  </si>
  <si>
    <t>Montáž čidel Montáž relé tranzistorové pro regulátor stavu hladiny</t>
  </si>
  <si>
    <t>35820020</t>
  </si>
  <si>
    <t>snímač zaplavení</t>
  </si>
  <si>
    <t>3604300210</t>
  </si>
  <si>
    <t>Montáž koncových částí Zapojení HUP</t>
  </si>
  <si>
    <t>361420111</t>
  </si>
  <si>
    <t>Montáž elektrických vyhodnocovacích a regulačních přístrojů - 1. dodatek Montáž microprocesorového regulátoru teploty bez zapojení</t>
  </si>
  <si>
    <t>100</t>
  </si>
  <si>
    <t>Microprocesorový volně programovatelný regulátor kompatibilní s RC-Vision</t>
  </si>
  <si>
    <t>94</t>
  </si>
  <si>
    <t>101</t>
  </si>
  <si>
    <t>Microprocesorový volně programovatelný dotykový displej 7" např. HT300</t>
  </si>
  <si>
    <t>96</t>
  </si>
  <si>
    <t>110</t>
  </si>
  <si>
    <t>Modul AR-ModBus (VZT)</t>
  </si>
  <si>
    <t>98</t>
  </si>
  <si>
    <t>1110</t>
  </si>
  <si>
    <t>Modul GLT</t>
  </si>
  <si>
    <t>1111</t>
  </si>
  <si>
    <t>Modul ModBus (kotel)</t>
  </si>
  <si>
    <t>102</t>
  </si>
  <si>
    <t>2001</t>
  </si>
  <si>
    <t>SW regulátoru DB (dat. bodů)</t>
  </si>
  <si>
    <t>104</t>
  </si>
  <si>
    <t>2000</t>
  </si>
  <si>
    <t>SW pro grafický terminál</t>
  </si>
  <si>
    <t>106</t>
  </si>
  <si>
    <t>2002</t>
  </si>
  <si>
    <t>Doplnění SW RC-Vision o DB (dat.bodů)</t>
  </si>
  <si>
    <t>2003</t>
  </si>
  <si>
    <t>100% Kontrola bod-bod</t>
  </si>
  <si>
    <t>362410523</t>
  </si>
  <si>
    <t>Montáž čidel - 2. dodatek Montáž teplotního čidla, typ Pt 1000A</t>
  </si>
  <si>
    <t>112</t>
  </si>
  <si>
    <t>Odporové čidlo teploty prostoru PT1000 IP44</t>
  </si>
  <si>
    <t>114</t>
  </si>
  <si>
    <t>Odporové čidlo teploty příložné PT1000</t>
  </si>
  <si>
    <t>116</t>
  </si>
  <si>
    <t>Odporové čidlo teploty PT1000 100mm (do jímka)</t>
  </si>
  <si>
    <t>118</t>
  </si>
  <si>
    <t>510</t>
  </si>
  <si>
    <t>Jímka 100mm / G1/2"</t>
  </si>
  <si>
    <t>120</t>
  </si>
  <si>
    <t>742110102</t>
  </si>
  <si>
    <t>Montáž kabelového žlabu šířky do 150 mm</t>
  </si>
  <si>
    <t>122</t>
  </si>
  <si>
    <t>https://podminky.urs.cz/item/CS_URS_2025_01/742110102</t>
  </si>
  <si>
    <t>RMAT0008</t>
  </si>
  <si>
    <t>žlab kabelový drátěný 50/50</t>
  </si>
  <si>
    <t>124</t>
  </si>
  <si>
    <t>RMAT0009</t>
  </si>
  <si>
    <t>žlab kabelový drátěný 100/50</t>
  </si>
  <si>
    <t>126</t>
  </si>
  <si>
    <t>742110122</t>
  </si>
  <si>
    <t>Montáž kabelového žlabu nosníku včetně konzol nebo závitových tyčí, šířky do 150 mm</t>
  </si>
  <si>
    <t>128</t>
  </si>
  <si>
    <t>https://podminky.urs.cz/item/CS_URS_2025_01/742110122</t>
  </si>
  <si>
    <t>34575346</t>
  </si>
  <si>
    <t>tyč závitová pro kabelové trasy protipožární P-90R M8</t>
  </si>
  <si>
    <t>130</t>
  </si>
  <si>
    <t>12*0,4 "Přepočtené koeficientem množství</t>
  </si>
  <si>
    <t>742260001</t>
  </si>
  <si>
    <t>Montáž detekce plynů a par ústředny DPP</t>
  </si>
  <si>
    <t>132</t>
  </si>
  <si>
    <t>https://podminky.urs.cz/item/CS_URS_2025_01/742260001</t>
  </si>
  <si>
    <t>1001</t>
  </si>
  <si>
    <t>Ústředna detektorů hořlavých plynů (CH4,CO)</t>
  </si>
  <si>
    <t>134</t>
  </si>
  <si>
    <t>742260101</t>
  </si>
  <si>
    <t>Montáž detekce plynů a par nastavení kalibrace snímače</t>
  </si>
  <si>
    <t>136</t>
  </si>
  <si>
    <t>https://podminky.urs.cz/item/CS_URS_2025_01/742260101</t>
  </si>
  <si>
    <t>1000</t>
  </si>
  <si>
    <t>Detektor hořlavých plynů (CH4,CO) s rozšířenou teplotní stabilitou</t>
  </si>
  <si>
    <t>138</t>
  </si>
  <si>
    <t>Práce a dodávky M</t>
  </si>
  <si>
    <t>21-M</t>
  </si>
  <si>
    <t>Elektromontáže</t>
  </si>
  <si>
    <t>210220451</t>
  </si>
  <si>
    <t>Montáž hromosvodného vedení ochranných prvků a doplňků ochranného pospojování volně nebo pod omítku</t>
  </si>
  <si>
    <t>140</t>
  </si>
  <si>
    <t>https://podminky.urs.cz/item/CS_URS_2025_01/210220451</t>
  </si>
  <si>
    <t>34141027</t>
  </si>
  <si>
    <t>vodič propojovací flexibilní jádro Cu lanované izolace PVC 450/750V (H07V-K) 1x6mm2</t>
  </si>
  <si>
    <t>256</t>
  </si>
  <si>
    <t>142</t>
  </si>
  <si>
    <t>013002000</t>
  </si>
  <si>
    <t>Projektové práce</t>
  </si>
  <si>
    <t>262144</t>
  </si>
  <si>
    <t>144</t>
  </si>
  <si>
    <t>https://podminky.urs.cz/item/CS_URS_2025_01/013002000</t>
  </si>
  <si>
    <t>HZS2231</t>
  </si>
  <si>
    <t>Hodinové zúčtovací sazby profesí PSV provádění stavebních instalací elektrikář</t>
  </si>
  <si>
    <t>146</t>
  </si>
  <si>
    <t>https://podminky.urs.cz/item/CS_URS_2025_01/HZS2231</t>
  </si>
  <si>
    <t>HZS2232</t>
  </si>
  <si>
    <t>Hodinové zúčtovací sazby profesí PSV provádění stavebních instalací elektrikář odborný</t>
  </si>
  <si>
    <t>148</t>
  </si>
  <si>
    <t>https://podminky.urs.cz/item/CS_URS_2025_01/HZS2232</t>
  </si>
  <si>
    <t>HZS3221</t>
  </si>
  <si>
    <t>Hodinové zúčtovací sazby montáží technologických zařízení na stavebních objektech montér slaboproudých zařízení</t>
  </si>
  <si>
    <t>150</t>
  </si>
  <si>
    <t>https://podminky.urs.cz/item/CS_URS_2025_01/HZS3221</t>
  </si>
  <si>
    <t>HZS3231</t>
  </si>
  <si>
    <t>Hodinové zúčtovací sazby montáží technologických zařízení na stavebních objektech montér měřících a regulačních zařízení</t>
  </si>
  <si>
    <t>152</t>
  </si>
  <si>
    <t>https://podminky.urs.cz/item/CS_URS_2025_01/HZS3231</t>
  </si>
  <si>
    <t>HZS4211</t>
  </si>
  <si>
    <t>Hodinové zúčtovací sazby ostatních profesí revizní a kontrolní činnost revizní technik</t>
  </si>
  <si>
    <t>154</t>
  </si>
  <si>
    <t>https://podminky.urs.cz/item/CS_URS_2025_01/HZS4211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</si>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</sst>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44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32503000" TargetMode="External" /><Relationship Id="rId5" Type="http://schemas.openxmlformats.org/officeDocument/2006/relationships/hyperlink" Target="https://podminky.urs.cz/item/CS_URS_2025_01/043103000" TargetMode="External" /><Relationship Id="rId6" Type="http://schemas.openxmlformats.org/officeDocument/2006/relationships/hyperlink" Target="https://podminky.urs.cz/item/CS_URS_2025_01/045203000" TargetMode="External" /><Relationship Id="rId7" Type="http://schemas.openxmlformats.org/officeDocument/2006/relationships/hyperlink" Target="https://podminky.urs.cz/item/CS_URS_2025_01/045303000" TargetMode="External" /><Relationship Id="rId8" Type="http://schemas.openxmlformats.org/officeDocument/2006/relationships/hyperlink" Target="https://podminky.urs.cz/item/CS_URS_2025_01/049303000" TargetMode="External" /><Relationship Id="rId9" Type="http://schemas.openxmlformats.org/officeDocument/2006/relationships/hyperlink" Target="https://podminky.urs.cz/item/CS_URS_2025_01/071103000" TargetMode="External" /><Relationship Id="rId10" Type="http://schemas.openxmlformats.org/officeDocument/2006/relationships/hyperlink" Target="https://podminky.urs.cz/item/CS_URS_2025_01/092203000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2272245" TargetMode="External" /><Relationship Id="rId2" Type="http://schemas.openxmlformats.org/officeDocument/2006/relationships/hyperlink" Target="https://podminky.urs.cz/item/CS_URS_2025_01/342291112" TargetMode="External" /><Relationship Id="rId3" Type="http://schemas.openxmlformats.org/officeDocument/2006/relationships/hyperlink" Target="https://podminky.urs.cz/item/CS_URS_2025_01/342291131" TargetMode="External" /><Relationship Id="rId4" Type="http://schemas.openxmlformats.org/officeDocument/2006/relationships/hyperlink" Target="https://podminky.urs.cz/item/CS_URS_2025_01/611131101" TargetMode="External" /><Relationship Id="rId5" Type="http://schemas.openxmlformats.org/officeDocument/2006/relationships/hyperlink" Target="https://podminky.urs.cz/item/CS_URS_2025_01/611335433" TargetMode="External" /><Relationship Id="rId6" Type="http://schemas.openxmlformats.org/officeDocument/2006/relationships/hyperlink" Target="https://podminky.urs.cz/item/CS_URS_2025_01/611335453" TargetMode="External" /><Relationship Id="rId7" Type="http://schemas.openxmlformats.org/officeDocument/2006/relationships/hyperlink" Target="https://podminky.urs.cz/item/CS_URS_2025_01/612131101" TargetMode="External" /><Relationship Id="rId8" Type="http://schemas.openxmlformats.org/officeDocument/2006/relationships/hyperlink" Target="https://podminky.urs.cz/item/CS_URS_2025_01/612331141" TargetMode="External" /><Relationship Id="rId9" Type="http://schemas.openxmlformats.org/officeDocument/2006/relationships/hyperlink" Target="https://podminky.urs.cz/item/CS_URS_2025_01/612331191" TargetMode="External" /><Relationship Id="rId10" Type="http://schemas.openxmlformats.org/officeDocument/2006/relationships/hyperlink" Target="https://podminky.urs.cz/item/CS_URS_2025_01/612335433" TargetMode="External" /><Relationship Id="rId11" Type="http://schemas.openxmlformats.org/officeDocument/2006/relationships/hyperlink" Target="https://podminky.urs.cz/item/CS_URS_2025_01/612335453" TargetMode="External" /><Relationship Id="rId12" Type="http://schemas.openxmlformats.org/officeDocument/2006/relationships/hyperlink" Target="https://podminky.urs.cz/item/CS_URS_2025_01/632451232" TargetMode="External" /><Relationship Id="rId13" Type="http://schemas.openxmlformats.org/officeDocument/2006/relationships/hyperlink" Target="https://podminky.urs.cz/item/CS_URS_2025_01/642942111" TargetMode="External" /><Relationship Id="rId14" Type="http://schemas.openxmlformats.org/officeDocument/2006/relationships/hyperlink" Target="https://podminky.urs.cz/item/CS_URS_2025_01/642945111" TargetMode="External" /><Relationship Id="rId15" Type="http://schemas.openxmlformats.org/officeDocument/2006/relationships/hyperlink" Target="https://podminky.urs.cz/item/CS_URS_2025_01/949101112" TargetMode="External" /><Relationship Id="rId16" Type="http://schemas.openxmlformats.org/officeDocument/2006/relationships/hyperlink" Target="https://podminky.urs.cz/item/CS_URS_2025_01/952901114" TargetMode="External" /><Relationship Id="rId17" Type="http://schemas.openxmlformats.org/officeDocument/2006/relationships/hyperlink" Target="https://podminky.urs.cz/item/CS_URS_2025_01/961055111" TargetMode="External" /><Relationship Id="rId18" Type="http://schemas.openxmlformats.org/officeDocument/2006/relationships/hyperlink" Target="https://podminky.urs.cz/item/CS_URS_2025_01/974042554" TargetMode="External" /><Relationship Id="rId19" Type="http://schemas.openxmlformats.org/officeDocument/2006/relationships/hyperlink" Target="https://podminky.urs.cz/item/CS_URS_2025_01/977151125" TargetMode="External" /><Relationship Id="rId20" Type="http://schemas.openxmlformats.org/officeDocument/2006/relationships/hyperlink" Target="https://podminky.urs.cz/item/CS_URS_2025_01/977312112" TargetMode="External" /><Relationship Id="rId21" Type="http://schemas.openxmlformats.org/officeDocument/2006/relationships/hyperlink" Target="https://podminky.urs.cz/item/CS_URS_2025_01/978021161" TargetMode="External" /><Relationship Id="rId22" Type="http://schemas.openxmlformats.org/officeDocument/2006/relationships/hyperlink" Target="https://podminky.urs.cz/item/CS_URS_2025_01/978021261" TargetMode="External" /><Relationship Id="rId23" Type="http://schemas.openxmlformats.org/officeDocument/2006/relationships/hyperlink" Target="https://podminky.urs.cz/item/CS_URS_2025_01/985311311" TargetMode="External" /><Relationship Id="rId24" Type="http://schemas.openxmlformats.org/officeDocument/2006/relationships/hyperlink" Target="https://podminky.urs.cz/item/CS_URS_2025_01/985323111" TargetMode="External" /><Relationship Id="rId25" Type="http://schemas.openxmlformats.org/officeDocument/2006/relationships/hyperlink" Target="https://podminky.urs.cz/item/CS_URS_2025_01/997013151" TargetMode="External" /><Relationship Id="rId26" Type="http://schemas.openxmlformats.org/officeDocument/2006/relationships/hyperlink" Target="https://podminky.urs.cz/item/CS_URS_2025_01/997013501" TargetMode="External" /><Relationship Id="rId27" Type="http://schemas.openxmlformats.org/officeDocument/2006/relationships/hyperlink" Target="https://podminky.urs.cz/item/CS_URS_2025_01/997013509" TargetMode="External" /><Relationship Id="rId28" Type="http://schemas.openxmlformats.org/officeDocument/2006/relationships/hyperlink" Target="https://podminky.urs.cz/item/CS_URS_2025_01/997013862" TargetMode="External" /><Relationship Id="rId29" Type="http://schemas.openxmlformats.org/officeDocument/2006/relationships/hyperlink" Target="https://podminky.urs.cz/item/CS_URS_2025_01/997013871" TargetMode="External" /><Relationship Id="rId30" Type="http://schemas.openxmlformats.org/officeDocument/2006/relationships/hyperlink" Target="https://podminky.urs.cz/item/CS_URS_2025_01/998011008" TargetMode="External" /><Relationship Id="rId31" Type="http://schemas.openxmlformats.org/officeDocument/2006/relationships/hyperlink" Target="https://podminky.urs.cz/item/CS_URS_2025_01/711786066" TargetMode="External" /><Relationship Id="rId32" Type="http://schemas.openxmlformats.org/officeDocument/2006/relationships/hyperlink" Target="https://podminky.urs.cz/item/CS_URS_2025_01/998711111" TargetMode="External" /><Relationship Id="rId33" Type="http://schemas.openxmlformats.org/officeDocument/2006/relationships/hyperlink" Target="https://podminky.urs.cz/item/CS_URS_2025_01/766660002" TargetMode="External" /><Relationship Id="rId34" Type="http://schemas.openxmlformats.org/officeDocument/2006/relationships/hyperlink" Target="https://podminky.urs.cz/item/CS_URS_2025_01/766660022" TargetMode="External" /><Relationship Id="rId35" Type="http://schemas.openxmlformats.org/officeDocument/2006/relationships/hyperlink" Target="https://podminky.urs.cz/item/CS_URS_2025_01/766660733" TargetMode="External" /><Relationship Id="rId36" Type="http://schemas.openxmlformats.org/officeDocument/2006/relationships/hyperlink" Target="https://podminky.urs.cz/item/CS_URS_2025_01/766660761" TargetMode="External" /><Relationship Id="rId37" Type="http://schemas.openxmlformats.org/officeDocument/2006/relationships/hyperlink" Target="https://podminky.urs.cz/item/CS_URS_2025_01/998766111" TargetMode="External" /><Relationship Id="rId38" Type="http://schemas.openxmlformats.org/officeDocument/2006/relationships/hyperlink" Target="https://podminky.urs.cz/item/CS_URS_2025_01/783301313" TargetMode="External" /><Relationship Id="rId39" Type="http://schemas.openxmlformats.org/officeDocument/2006/relationships/hyperlink" Target="https://podminky.urs.cz/item/CS_URS_2025_01/783314201" TargetMode="External" /><Relationship Id="rId40" Type="http://schemas.openxmlformats.org/officeDocument/2006/relationships/hyperlink" Target="https://podminky.urs.cz/item/CS_URS_2025_01/783315101" TargetMode="External" /><Relationship Id="rId41" Type="http://schemas.openxmlformats.org/officeDocument/2006/relationships/hyperlink" Target="https://podminky.urs.cz/item/CS_URS_2025_01/783317101" TargetMode="External" /><Relationship Id="rId42" Type="http://schemas.openxmlformats.org/officeDocument/2006/relationships/hyperlink" Target="https://podminky.urs.cz/item/CS_URS_2025_01/784111003" TargetMode="External" /><Relationship Id="rId43" Type="http://schemas.openxmlformats.org/officeDocument/2006/relationships/hyperlink" Target="https://podminky.urs.cz/item/CS_URS_2025_01/784181123" TargetMode="External" /><Relationship Id="rId44" Type="http://schemas.openxmlformats.org/officeDocument/2006/relationships/hyperlink" Target="https://podminky.urs.cz/item/CS_URS_2025_01/784211113" TargetMode="External" /><Relationship Id="rId45" Type="http://schemas.openxmlformats.org/officeDocument/2006/relationships/hyperlink" Target="https://podminky.urs.cz/item/CS_URS_2025_01/HZS2492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4042" TargetMode="External" /><Relationship Id="rId2" Type="http://schemas.openxmlformats.org/officeDocument/2006/relationships/hyperlink" Target="https://podminky.urs.cz/item/CS_URS_2025_01/721290111" TargetMode="External" /><Relationship Id="rId3" Type="http://schemas.openxmlformats.org/officeDocument/2006/relationships/hyperlink" Target="https://podminky.urs.cz/item/CS_URS_2025_01/998721112" TargetMode="External" /><Relationship Id="rId4" Type="http://schemas.openxmlformats.org/officeDocument/2006/relationships/hyperlink" Target="https://podminky.urs.cz/item/CS_URS_2025_01/722181231" TargetMode="External" /><Relationship Id="rId5" Type="http://schemas.openxmlformats.org/officeDocument/2006/relationships/hyperlink" Target="https://podminky.urs.cz/item/CS_URS_2025_01/722181232" TargetMode="External" /><Relationship Id="rId6" Type="http://schemas.openxmlformats.org/officeDocument/2006/relationships/hyperlink" Target="https://podminky.urs.cz/item/CS_URS_2025_01/722181233" TargetMode="External" /><Relationship Id="rId7" Type="http://schemas.openxmlformats.org/officeDocument/2006/relationships/hyperlink" Target="https://podminky.urs.cz/item/CS_URS_2025_01/722181242" TargetMode="External" /><Relationship Id="rId8" Type="http://schemas.openxmlformats.org/officeDocument/2006/relationships/hyperlink" Target="https://podminky.urs.cz/item/CS_URS_2025_01/722224152" TargetMode="External" /><Relationship Id="rId9" Type="http://schemas.openxmlformats.org/officeDocument/2006/relationships/hyperlink" Target="https://podminky.urs.cz/item/CS_URS_2025_01/722224153" TargetMode="External" /><Relationship Id="rId10" Type="http://schemas.openxmlformats.org/officeDocument/2006/relationships/hyperlink" Target="https://podminky.urs.cz/item/CS_URS_2025_01/722224154" TargetMode="External" /><Relationship Id="rId11" Type="http://schemas.openxmlformats.org/officeDocument/2006/relationships/hyperlink" Target="https://podminky.urs.cz/item/CS_URS_2025_01/722224155" TargetMode="External" /><Relationship Id="rId12" Type="http://schemas.openxmlformats.org/officeDocument/2006/relationships/hyperlink" Target="https://podminky.urs.cz/item/CS_URS_2025_01/722231142" TargetMode="External" /><Relationship Id="rId13" Type="http://schemas.openxmlformats.org/officeDocument/2006/relationships/hyperlink" Target="https://podminky.urs.cz/item/CS_URS_2025_01/722231144" TargetMode="External" /><Relationship Id="rId14" Type="http://schemas.openxmlformats.org/officeDocument/2006/relationships/hyperlink" Target="https://podminky.urs.cz/item/CS_URS_2025_01/722232063" TargetMode="External" /><Relationship Id="rId15" Type="http://schemas.openxmlformats.org/officeDocument/2006/relationships/hyperlink" Target="https://podminky.urs.cz/item/CS_URS_2025_01/722262225" TargetMode="External" /><Relationship Id="rId16" Type="http://schemas.openxmlformats.org/officeDocument/2006/relationships/hyperlink" Target="https://podminky.urs.cz/item/CS_URS_2025_01/722262227" TargetMode="External" /><Relationship Id="rId17" Type="http://schemas.openxmlformats.org/officeDocument/2006/relationships/hyperlink" Target="https://podminky.urs.cz/item/CS_URS_2025_01/998722112" TargetMode="External" /><Relationship Id="rId18" Type="http://schemas.openxmlformats.org/officeDocument/2006/relationships/hyperlink" Target="https://podminky.urs.cz/item/CS_URS_2025_01/723214137" TargetMode="External" /><Relationship Id="rId19" Type="http://schemas.openxmlformats.org/officeDocument/2006/relationships/hyperlink" Target="https://podminky.urs.cz/item/CS_URS_2025_01/723214138" TargetMode="External" /><Relationship Id="rId20" Type="http://schemas.openxmlformats.org/officeDocument/2006/relationships/hyperlink" Target="https://podminky.urs.cz/item/CS_URS_2025_01/723219105" TargetMode="External" /><Relationship Id="rId21" Type="http://schemas.openxmlformats.org/officeDocument/2006/relationships/hyperlink" Target="https://podminky.urs.cz/item/CS_URS_2025_01/998723112" TargetMode="External" /><Relationship Id="rId22" Type="http://schemas.openxmlformats.org/officeDocument/2006/relationships/hyperlink" Target="https://podminky.urs.cz/item/CS_URS_2025_01/724233015" TargetMode="External" /><Relationship Id="rId23" Type="http://schemas.openxmlformats.org/officeDocument/2006/relationships/hyperlink" Target="https://podminky.urs.cz/item/CS_URS_2025_01/724242222" TargetMode="External" /><Relationship Id="rId24" Type="http://schemas.openxmlformats.org/officeDocument/2006/relationships/hyperlink" Target="https://podminky.urs.cz/item/CS_URS_2025_01/998724112" TargetMode="External" /><Relationship Id="rId25" Type="http://schemas.openxmlformats.org/officeDocument/2006/relationships/hyperlink" Target="https://podminky.urs.cz/item/CS_URS_2025_01/998731112" TargetMode="External" /><Relationship Id="rId26" Type="http://schemas.openxmlformats.org/officeDocument/2006/relationships/hyperlink" Target="https://podminky.urs.cz/item/CS_URS_2025_01/732111139" TargetMode="External" /><Relationship Id="rId27" Type="http://schemas.openxmlformats.org/officeDocument/2006/relationships/hyperlink" Target="https://podminky.urs.cz/item/CS_URS_2025_01/732211123" TargetMode="External" /><Relationship Id="rId28" Type="http://schemas.openxmlformats.org/officeDocument/2006/relationships/hyperlink" Target="https://podminky.urs.cz/item/CS_URS_2025_01/732331627" TargetMode="External" /><Relationship Id="rId29" Type="http://schemas.openxmlformats.org/officeDocument/2006/relationships/hyperlink" Target="https://podminky.urs.cz/item/CS_URS_2025_01/732332101" TargetMode="External" /><Relationship Id="rId30" Type="http://schemas.openxmlformats.org/officeDocument/2006/relationships/hyperlink" Target="https://podminky.urs.cz/item/CS_URS_2025_01/732421421" TargetMode="External" /><Relationship Id="rId31" Type="http://schemas.openxmlformats.org/officeDocument/2006/relationships/hyperlink" Target="https://podminky.urs.cz/item/CS_URS_2025_01/732422200" TargetMode="External" /><Relationship Id="rId32" Type="http://schemas.openxmlformats.org/officeDocument/2006/relationships/hyperlink" Target="https://podminky.urs.cz/item/CS_URS_2025_01/732422200" TargetMode="External" /><Relationship Id="rId33" Type="http://schemas.openxmlformats.org/officeDocument/2006/relationships/hyperlink" Target="https://podminky.urs.cz/item/CS_URS_2025_01/732422205" TargetMode="External" /><Relationship Id="rId34" Type="http://schemas.openxmlformats.org/officeDocument/2006/relationships/hyperlink" Target="https://podminky.urs.cz/item/CS_URS_2025_01/732422224" TargetMode="External" /><Relationship Id="rId35" Type="http://schemas.openxmlformats.org/officeDocument/2006/relationships/hyperlink" Target="https://podminky.urs.cz/item/CS_URS_2025_01/998732112" TargetMode="External" /><Relationship Id="rId36" Type="http://schemas.openxmlformats.org/officeDocument/2006/relationships/hyperlink" Target="https://podminky.urs.cz/item/CS_URS_2025_01/733111115" TargetMode="External" /><Relationship Id="rId37" Type="http://schemas.openxmlformats.org/officeDocument/2006/relationships/hyperlink" Target="https://podminky.urs.cz/item/CS_URS_2025_01/733111116" TargetMode="External" /><Relationship Id="rId38" Type="http://schemas.openxmlformats.org/officeDocument/2006/relationships/hyperlink" Target="https://podminky.urs.cz/item/CS_URS_2025_01/733111118" TargetMode="External" /><Relationship Id="rId39" Type="http://schemas.openxmlformats.org/officeDocument/2006/relationships/hyperlink" Target="https://podminky.urs.cz/item/CS_URS_2025_01/733121225" TargetMode="External" /><Relationship Id="rId40" Type="http://schemas.openxmlformats.org/officeDocument/2006/relationships/hyperlink" Target="https://podminky.urs.cz/item/CS_URS_2025_01/733121228" TargetMode="External" /><Relationship Id="rId41" Type="http://schemas.openxmlformats.org/officeDocument/2006/relationships/hyperlink" Target="https://podminky.urs.cz/item/CS_URS_2025_01/733121232" TargetMode="External" /><Relationship Id="rId42" Type="http://schemas.openxmlformats.org/officeDocument/2006/relationships/hyperlink" Target="https://podminky.urs.cz/item/CS_URS_2025_01/733190107" TargetMode="External" /><Relationship Id="rId43" Type="http://schemas.openxmlformats.org/officeDocument/2006/relationships/hyperlink" Target="https://podminky.urs.cz/item/CS_URS_2025_01/733190108" TargetMode="External" /><Relationship Id="rId44" Type="http://schemas.openxmlformats.org/officeDocument/2006/relationships/hyperlink" Target="https://podminky.urs.cz/item/CS_URS_2025_01/733190225" TargetMode="External" /><Relationship Id="rId45" Type="http://schemas.openxmlformats.org/officeDocument/2006/relationships/hyperlink" Target="https://podminky.urs.cz/item/CS_URS_2025_01/733190232" TargetMode="External" /><Relationship Id="rId46" Type="http://schemas.openxmlformats.org/officeDocument/2006/relationships/hyperlink" Target="https://podminky.urs.cz/item/CS_URS_2025_01/733321213" TargetMode="External" /><Relationship Id="rId47" Type="http://schemas.openxmlformats.org/officeDocument/2006/relationships/hyperlink" Target="https://podminky.urs.cz/item/CS_URS_2025_01/733321215" TargetMode="External" /><Relationship Id="rId48" Type="http://schemas.openxmlformats.org/officeDocument/2006/relationships/hyperlink" Target="https://podminky.urs.cz/item/CS_URS_2025_01/733321216" TargetMode="External" /><Relationship Id="rId49" Type="http://schemas.openxmlformats.org/officeDocument/2006/relationships/hyperlink" Target="https://podminky.urs.cz/item/CS_URS_2025_01/733321217" TargetMode="External" /><Relationship Id="rId50" Type="http://schemas.openxmlformats.org/officeDocument/2006/relationships/hyperlink" Target="https://podminky.urs.cz/item/CS_URS_2025_01/733391101" TargetMode="External" /><Relationship Id="rId51" Type="http://schemas.openxmlformats.org/officeDocument/2006/relationships/hyperlink" Target="https://podminky.urs.cz/item/CS_URS_2025_01/733391102" TargetMode="External" /><Relationship Id="rId52" Type="http://schemas.openxmlformats.org/officeDocument/2006/relationships/hyperlink" Target="https://podminky.urs.cz/item/CS_URS_2025_01/733391103" TargetMode="External" /><Relationship Id="rId53" Type="http://schemas.openxmlformats.org/officeDocument/2006/relationships/hyperlink" Target="https://podminky.urs.cz/item/CS_URS_2025_01/998733112" TargetMode="External" /><Relationship Id="rId54" Type="http://schemas.openxmlformats.org/officeDocument/2006/relationships/hyperlink" Target="https://podminky.urs.cz/item/CS_URS_2025_01/734193115" TargetMode="External" /><Relationship Id="rId55" Type="http://schemas.openxmlformats.org/officeDocument/2006/relationships/hyperlink" Target="https://podminky.urs.cz/item/CS_URS_2025_01/734193116" TargetMode="External" /><Relationship Id="rId56" Type="http://schemas.openxmlformats.org/officeDocument/2006/relationships/hyperlink" Target="https://podminky.urs.cz/item/CS_URS_2025_01/734193312" TargetMode="External" /><Relationship Id="rId57" Type="http://schemas.openxmlformats.org/officeDocument/2006/relationships/hyperlink" Target="https://podminky.urs.cz/item/CS_URS_2025_01/734193315" TargetMode="External" /><Relationship Id="rId58" Type="http://schemas.openxmlformats.org/officeDocument/2006/relationships/hyperlink" Target="https://podminky.urs.cz/item/CS_URS_2025_01/734209124" TargetMode="External" /><Relationship Id="rId59" Type="http://schemas.openxmlformats.org/officeDocument/2006/relationships/hyperlink" Target="https://podminky.urs.cz/item/CS_URS_2025_01/734211120" TargetMode="External" /><Relationship Id="rId60" Type="http://schemas.openxmlformats.org/officeDocument/2006/relationships/hyperlink" Target="https://podminky.urs.cz/item/CS_URS_2025_01/734221132" TargetMode="External" /><Relationship Id="rId61" Type="http://schemas.openxmlformats.org/officeDocument/2006/relationships/hyperlink" Target="https://podminky.urs.cz/item/CS_URS_2025_01/734221682" TargetMode="External" /><Relationship Id="rId62" Type="http://schemas.openxmlformats.org/officeDocument/2006/relationships/hyperlink" Target="https://podminky.urs.cz/item/CS_URS_2025_01/734291123" TargetMode="External" /><Relationship Id="rId63" Type="http://schemas.openxmlformats.org/officeDocument/2006/relationships/hyperlink" Target="https://podminky.urs.cz/item/CS_URS_2025_01/734291255" TargetMode="External" /><Relationship Id="rId64" Type="http://schemas.openxmlformats.org/officeDocument/2006/relationships/hyperlink" Target="https://podminky.urs.cz/item/CS_URS_2025_01/734295022" TargetMode="External" /><Relationship Id="rId65" Type="http://schemas.openxmlformats.org/officeDocument/2006/relationships/hyperlink" Target="https://podminky.urs.cz/item/CS_URS_2025_01/734295023" TargetMode="External" /><Relationship Id="rId66" Type="http://schemas.openxmlformats.org/officeDocument/2006/relationships/hyperlink" Target="https://podminky.urs.cz/item/CS_URS_2025_01/734295025" TargetMode="External" /><Relationship Id="rId67" Type="http://schemas.openxmlformats.org/officeDocument/2006/relationships/hyperlink" Target="https://podminky.urs.cz/item/CS_URS_2025_01/734411127" TargetMode="External" /><Relationship Id="rId68" Type="http://schemas.openxmlformats.org/officeDocument/2006/relationships/hyperlink" Target="https://podminky.urs.cz/item/CS_URS_2025_01/998734112" TargetMode="External" /><Relationship Id="rId69" Type="http://schemas.openxmlformats.org/officeDocument/2006/relationships/hyperlink" Target="https://podminky.urs.cz/item/CS_URS_2025_01/735151173" TargetMode="External" /><Relationship Id="rId70" Type="http://schemas.openxmlformats.org/officeDocument/2006/relationships/hyperlink" Target="https://podminky.urs.cz/item/CS_URS_2025_01/735151573" TargetMode="External" /><Relationship Id="rId71" Type="http://schemas.openxmlformats.org/officeDocument/2006/relationships/hyperlink" Target="https://podminky.urs.cz/item/CS_URS_2025_01/735151574" TargetMode="External" /><Relationship Id="rId72" Type="http://schemas.openxmlformats.org/officeDocument/2006/relationships/hyperlink" Target="https://podminky.urs.cz/item/CS_URS_2025_01/735151575" TargetMode="External" /><Relationship Id="rId73" Type="http://schemas.openxmlformats.org/officeDocument/2006/relationships/hyperlink" Target="https://podminky.urs.cz/item/CS_URS_2025_01/735151577" TargetMode="External" /><Relationship Id="rId74" Type="http://schemas.openxmlformats.org/officeDocument/2006/relationships/hyperlink" Target="https://podminky.urs.cz/item/CS_URS_2025_01/998735112" TargetMode="External" /><Relationship Id="rId75" Type="http://schemas.openxmlformats.org/officeDocument/2006/relationships/hyperlink" Target="https://podminky.urs.cz/item/CS_URS_2025_01/751398023" TargetMode="External" /><Relationship Id="rId76" Type="http://schemas.openxmlformats.org/officeDocument/2006/relationships/hyperlink" Target="https://podminky.urs.cz/item/CS_URS_2025_01/998751111" TargetMode="External" /><Relationship Id="rId77" Type="http://schemas.openxmlformats.org/officeDocument/2006/relationships/hyperlink" Target="https://podminky.urs.cz/item/CS_URS_2025_01/HZS2222" TargetMode="External" /><Relationship Id="rId78" Type="http://schemas.openxmlformats.org/officeDocument/2006/relationships/hyperlink" Target="https://podminky.urs.cz/item/CS_URS_2025_01/HZS2492" TargetMode="External" /><Relationship Id="rId79" Type="http://schemas.openxmlformats.org/officeDocument/2006/relationships/hyperlink" Target="https://podminky.urs.cz/item/CS_URS_2025_01/HZS4212" TargetMode="External" /><Relationship Id="rId80" Type="http://schemas.openxmlformats.org/officeDocument/2006/relationships/hyperlink" Target="https://podminky.urs.cz/item/CS_URS_2025_01/092203000" TargetMode="External" /><Relationship Id="rId8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49303000" TargetMode="External" /><Relationship Id="rId3" Type="http://schemas.openxmlformats.org/officeDocument/2006/relationships/hyperlink" Target="https://podminky.urs.cz/item/CS_URS_2025_01/092203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10001" TargetMode="External" /><Relationship Id="rId2" Type="http://schemas.openxmlformats.org/officeDocument/2006/relationships/hyperlink" Target="https://podminky.urs.cz/item/CS_URS_2025_01/741110002" TargetMode="External" /><Relationship Id="rId3" Type="http://schemas.openxmlformats.org/officeDocument/2006/relationships/hyperlink" Target="https://podminky.urs.cz/item/CS_URS_2025_01/741110511" TargetMode="External" /><Relationship Id="rId4" Type="http://schemas.openxmlformats.org/officeDocument/2006/relationships/hyperlink" Target="https://podminky.urs.cz/item/CS_URS_2025_01/741110511" TargetMode="External" /><Relationship Id="rId5" Type="http://schemas.openxmlformats.org/officeDocument/2006/relationships/hyperlink" Target="https://podminky.urs.cz/item/CS_URS_2025_01/741112021" TargetMode="External" /><Relationship Id="rId6" Type="http://schemas.openxmlformats.org/officeDocument/2006/relationships/hyperlink" Target="https://podminky.urs.cz/item/CS_URS_2025_01/741112023" TargetMode="External" /><Relationship Id="rId7" Type="http://schemas.openxmlformats.org/officeDocument/2006/relationships/hyperlink" Target="https://podminky.urs.cz/item/CS_URS_2025_01/741122211" TargetMode="External" /><Relationship Id="rId8" Type="http://schemas.openxmlformats.org/officeDocument/2006/relationships/hyperlink" Target="https://podminky.urs.cz/item/CS_URS_2025_01/741122231" TargetMode="External" /><Relationship Id="rId9" Type="http://schemas.openxmlformats.org/officeDocument/2006/relationships/hyperlink" Target="https://podminky.urs.cz/item/CS_URS_2025_01/741122232" TargetMode="External" /><Relationship Id="rId10" Type="http://schemas.openxmlformats.org/officeDocument/2006/relationships/hyperlink" Target="https://podminky.urs.cz/item/CS_URS_2025_01/741124701" TargetMode="External" /><Relationship Id="rId11" Type="http://schemas.openxmlformats.org/officeDocument/2006/relationships/hyperlink" Target="https://podminky.urs.cz/item/CS_URS_2025_01/741124701" TargetMode="External" /><Relationship Id="rId12" Type="http://schemas.openxmlformats.org/officeDocument/2006/relationships/hyperlink" Target="https://podminky.urs.cz/item/CS_URS_2025_01/741210001" TargetMode="External" /><Relationship Id="rId13" Type="http://schemas.openxmlformats.org/officeDocument/2006/relationships/hyperlink" Target="https://podminky.urs.cz/item/CS_URS_2025_01/741210002" TargetMode="External" /><Relationship Id="rId14" Type="http://schemas.openxmlformats.org/officeDocument/2006/relationships/hyperlink" Target="https://podminky.urs.cz/item/CS_URS_2025_01/741310031" TargetMode="External" /><Relationship Id="rId15" Type="http://schemas.openxmlformats.org/officeDocument/2006/relationships/hyperlink" Target="https://podminky.urs.cz/item/CS_URS_2025_01/741313131" TargetMode="External" /><Relationship Id="rId16" Type="http://schemas.openxmlformats.org/officeDocument/2006/relationships/hyperlink" Target="https://podminky.urs.cz/item/CS_URS_2025_01/741322855" TargetMode="External" /><Relationship Id="rId17" Type="http://schemas.openxmlformats.org/officeDocument/2006/relationships/hyperlink" Target="https://podminky.urs.cz/item/CS_URS_2025_01/741320175" TargetMode="External" /><Relationship Id="rId18" Type="http://schemas.openxmlformats.org/officeDocument/2006/relationships/hyperlink" Target="https://podminky.urs.cz/item/CS_URS_2025_01/741372061" TargetMode="External" /><Relationship Id="rId19" Type="http://schemas.openxmlformats.org/officeDocument/2006/relationships/hyperlink" Target="https://podminky.urs.cz/item/CS_URS_2025_01/741372154" TargetMode="External" /><Relationship Id="rId20" Type="http://schemas.openxmlformats.org/officeDocument/2006/relationships/hyperlink" Target="https://podminky.urs.cz/item/CS_URS_2025_01/741920241" TargetMode="External" /><Relationship Id="rId21" Type="http://schemas.openxmlformats.org/officeDocument/2006/relationships/hyperlink" Target="https://podminky.urs.cz/item/CS_URS_2025_01/742110102" TargetMode="External" /><Relationship Id="rId22" Type="http://schemas.openxmlformats.org/officeDocument/2006/relationships/hyperlink" Target="https://podminky.urs.cz/item/CS_URS_2025_01/742110122" TargetMode="External" /><Relationship Id="rId23" Type="http://schemas.openxmlformats.org/officeDocument/2006/relationships/hyperlink" Target="https://podminky.urs.cz/item/CS_URS_2025_01/742260001" TargetMode="External" /><Relationship Id="rId24" Type="http://schemas.openxmlformats.org/officeDocument/2006/relationships/hyperlink" Target="https://podminky.urs.cz/item/CS_URS_2025_01/742260101" TargetMode="External" /><Relationship Id="rId25" Type="http://schemas.openxmlformats.org/officeDocument/2006/relationships/hyperlink" Target="https://podminky.urs.cz/item/CS_URS_2025_01/210220451" TargetMode="External" /><Relationship Id="rId26" Type="http://schemas.openxmlformats.org/officeDocument/2006/relationships/hyperlink" Target="https://podminky.urs.cz/item/CS_URS_2025_01/013002000" TargetMode="External" /><Relationship Id="rId27" Type="http://schemas.openxmlformats.org/officeDocument/2006/relationships/hyperlink" Target="https://podminky.urs.cz/item/CS_URS_2025_01/HZS2231" TargetMode="External" /><Relationship Id="rId28" Type="http://schemas.openxmlformats.org/officeDocument/2006/relationships/hyperlink" Target="https://podminky.urs.cz/item/CS_URS_2025_01/HZS2232" TargetMode="External" /><Relationship Id="rId29" Type="http://schemas.openxmlformats.org/officeDocument/2006/relationships/hyperlink" Target="https://podminky.urs.cz/item/CS_URS_2025_01/HZS3221" TargetMode="External" /><Relationship Id="rId30" Type="http://schemas.openxmlformats.org/officeDocument/2006/relationships/hyperlink" Target="https://podminky.urs.cz/item/CS_URS_2025_01/HZS3231" TargetMode="External" /><Relationship Id="rId31" Type="http://schemas.openxmlformats.org/officeDocument/2006/relationships/hyperlink" Target="https://podminky.urs.cz/item/CS_URS_2025_01/HZS4211" TargetMode="External" /><Relationship Id="rId3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37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_25032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plynové kotelny_Zámek Poděbrady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Zámek Poděbrady, Jiřího náměstí 1/8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28. 4. 2025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40.0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Poděbrady, Jiřího nám. 20/1,290 01,Poděbrady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TZB Kladno s.r.o.,Třebízského 466, 273 09, Kladno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Eva Vopalecká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ROUND(AG55+AG56+AG57,2)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ROUND(AS55+AS56+AS57,2)</f>
        <v>0</v>
      </c>
      <c r="AT54" s="108">
        <f>ROUND(SUM(AV54:AW54),2)</f>
        <v>0</v>
      </c>
      <c r="AU54" s="109">
        <f>ROUND(AU55+AU56+AU57,5)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ROUND(AZ55+AZ56+AZ57,2)</f>
        <v>0</v>
      </c>
      <c r="BA54" s="108">
        <f>ROUND(BA55+BA56+BA57,2)</f>
        <v>0</v>
      </c>
      <c r="BB54" s="108">
        <f>ROUND(BB55+BB56+BB57,2)</f>
        <v>0</v>
      </c>
      <c r="BC54" s="108">
        <f>ROUND(BC55+BC56+BC57,2)</f>
        <v>0</v>
      </c>
      <c r="BD54" s="110">
        <f>ROUND(BD55+BD56+BD57,2)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24.7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'000 - VON - Vedlější a os...'!J30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'000 - VON - Vedlější a os...'!P85</f>
        <v>0</v>
      </c>
      <c r="AV55" s="122">
        <f>'000 - VON - Vedlější a os...'!J33</f>
        <v>0</v>
      </c>
      <c r="AW55" s="122">
        <f>'000 - VON - Vedlější a os...'!J34</f>
        <v>0</v>
      </c>
      <c r="AX55" s="122">
        <f>'000 - VON - Vedlější a os...'!J35</f>
        <v>0</v>
      </c>
      <c r="AY55" s="122">
        <f>'000 - VON - Vedlější a os...'!J36</f>
        <v>0</v>
      </c>
      <c r="AZ55" s="122">
        <f>'000 - VON - Vedlější a os...'!F33</f>
        <v>0</v>
      </c>
      <c r="BA55" s="122">
        <f>'000 - VON - Vedlější a os...'!F34</f>
        <v>0</v>
      </c>
      <c r="BB55" s="122">
        <f>'000 - VON - Vedlější a os...'!F35</f>
        <v>0</v>
      </c>
      <c r="BC55" s="122">
        <f>'000 - VON - Vedlější a os...'!F36</f>
        <v>0</v>
      </c>
      <c r="BD55" s="124">
        <f>'000 - VON - Vedlější a os...'!F37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16.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'D.1.1 - Architektonicko-s...'!J30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1">
        <v>0</v>
      </c>
      <c r="AT56" s="122">
        <f>ROUND(SUM(AV56:AW56),2)</f>
        <v>0</v>
      </c>
      <c r="AU56" s="123">
        <f>'D.1.1 - Architektonicko-s...'!P91</f>
        <v>0</v>
      </c>
      <c r="AV56" s="122">
        <f>'D.1.1 - Architektonicko-s...'!J33</f>
        <v>0</v>
      </c>
      <c r="AW56" s="122">
        <f>'D.1.1 - Architektonicko-s...'!J34</f>
        <v>0</v>
      </c>
      <c r="AX56" s="122">
        <f>'D.1.1 - Architektonicko-s...'!J35</f>
        <v>0</v>
      </c>
      <c r="AY56" s="122">
        <f>'D.1.1 - Architektonicko-s...'!J36</f>
        <v>0</v>
      </c>
      <c r="AZ56" s="122">
        <f>'D.1.1 - Architektonicko-s...'!F33</f>
        <v>0</v>
      </c>
      <c r="BA56" s="122">
        <f>'D.1.1 - Architektonicko-s...'!F34</f>
        <v>0</v>
      </c>
      <c r="BB56" s="122">
        <f>'D.1.1 - Architektonicko-s...'!F35</f>
        <v>0</v>
      </c>
      <c r="BC56" s="122">
        <f>'D.1.1 - Architektonicko-s...'!F36</f>
        <v>0</v>
      </c>
      <c r="BD56" s="124">
        <f>'D.1.1 - Architektonicko-s...'!F37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7" customFormat="1" ht="16.5" customHeight="1">
      <c r="A57" s="7"/>
      <c r="B57" s="114"/>
      <c r="C57" s="115"/>
      <c r="D57" s="116" t="s">
        <v>89</v>
      </c>
      <c r="E57" s="116"/>
      <c r="F57" s="116"/>
      <c r="G57" s="116"/>
      <c r="H57" s="116"/>
      <c r="I57" s="117"/>
      <c r="J57" s="116" t="s">
        <v>90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26">
        <f>ROUND(SUM(AG58:AG60),2)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82</v>
      </c>
      <c r="AR57" s="120"/>
      <c r="AS57" s="121">
        <f>ROUND(SUM(AS58:AS60),2)</f>
        <v>0</v>
      </c>
      <c r="AT57" s="122">
        <f>ROUND(SUM(AV57:AW57),2)</f>
        <v>0</v>
      </c>
      <c r="AU57" s="123">
        <f>ROUND(SUM(AU58:AU60),5)</f>
        <v>0</v>
      </c>
      <c r="AV57" s="122">
        <f>ROUND(AZ57*L29,2)</f>
        <v>0</v>
      </c>
      <c r="AW57" s="122">
        <f>ROUND(BA57*L30,2)</f>
        <v>0</v>
      </c>
      <c r="AX57" s="122">
        <f>ROUND(BB57*L29,2)</f>
        <v>0</v>
      </c>
      <c r="AY57" s="122">
        <f>ROUND(BC57*L30,2)</f>
        <v>0</v>
      </c>
      <c r="AZ57" s="122">
        <f>ROUND(SUM(AZ58:AZ60),2)</f>
        <v>0</v>
      </c>
      <c r="BA57" s="122">
        <f>ROUND(SUM(BA58:BA60),2)</f>
        <v>0</v>
      </c>
      <c r="BB57" s="122">
        <f>ROUND(SUM(BB58:BB60),2)</f>
        <v>0</v>
      </c>
      <c r="BC57" s="122">
        <f>ROUND(SUM(BC58:BC60),2)</f>
        <v>0</v>
      </c>
      <c r="BD57" s="124">
        <f>ROUND(SUM(BD58:BD60),2)</f>
        <v>0</v>
      </c>
      <c r="BE57" s="7"/>
      <c r="BS57" s="125" t="s">
        <v>74</v>
      </c>
      <c r="BT57" s="125" t="s">
        <v>83</v>
      </c>
      <c r="BU57" s="125" t="s">
        <v>76</v>
      </c>
      <c r="BV57" s="125" t="s">
        <v>77</v>
      </c>
      <c r="BW57" s="125" t="s">
        <v>91</v>
      </c>
      <c r="BX57" s="125" t="s">
        <v>5</v>
      </c>
      <c r="CL57" s="125" t="s">
        <v>19</v>
      </c>
      <c r="CM57" s="125" t="s">
        <v>83</v>
      </c>
    </row>
    <row r="58" s="4" customFormat="1" ht="16.5" customHeight="1">
      <c r="A58" s="113" t="s">
        <v>79</v>
      </c>
      <c r="B58" s="65"/>
      <c r="C58" s="127"/>
      <c r="D58" s="127"/>
      <c r="E58" s="128" t="s">
        <v>92</v>
      </c>
      <c r="F58" s="128"/>
      <c r="G58" s="128"/>
      <c r="H58" s="128"/>
      <c r="I58" s="128"/>
      <c r="J58" s="127"/>
      <c r="K58" s="128" t="s">
        <v>93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'D.1.4.1 - Ústřední vytápění'!J32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94</v>
      </c>
      <c r="AR58" s="67"/>
      <c r="AS58" s="131">
        <v>0</v>
      </c>
      <c r="AT58" s="132">
        <f>ROUND(SUM(AV58:AW58),2)</f>
        <v>0</v>
      </c>
      <c r="AU58" s="133">
        <f>'D.1.4.1 - Ústřední vytápění'!P99</f>
        <v>0</v>
      </c>
      <c r="AV58" s="132">
        <f>'D.1.4.1 - Ústřední vytápění'!J35</f>
        <v>0</v>
      </c>
      <c r="AW58" s="132">
        <f>'D.1.4.1 - Ústřední vytápění'!J36</f>
        <v>0</v>
      </c>
      <c r="AX58" s="132">
        <f>'D.1.4.1 - Ústřední vytápění'!J37</f>
        <v>0</v>
      </c>
      <c r="AY58" s="132">
        <f>'D.1.4.1 - Ústřední vytápění'!J38</f>
        <v>0</v>
      </c>
      <c r="AZ58" s="132">
        <f>'D.1.4.1 - Ústřední vytápění'!F35</f>
        <v>0</v>
      </c>
      <c r="BA58" s="132">
        <f>'D.1.4.1 - Ústřední vytápění'!F36</f>
        <v>0</v>
      </c>
      <c r="BB58" s="132">
        <f>'D.1.4.1 - Ústřední vytápění'!F37</f>
        <v>0</v>
      </c>
      <c r="BC58" s="132">
        <f>'D.1.4.1 - Ústřední vytápění'!F38</f>
        <v>0</v>
      </c>
      <c r="BD58" s="134">
        <f>'D.1.4.1 - Ústřední vytápění'!F39</f>
        <v>0</v>
      </c>
      <c r="BE58" s="4"/>
      <c r="BT58" s="135" t="s">
        <v>85</v>
      </c>
      <c r="BV58" s="135" t="s">
        <v>77</v>
      </c>
      <c r="BW58" s="135" t="s">
        <v>95</v>
      </c>
      <c r="BX58" s="135" t="s">
        <v>91</v>
      </c>
      <c r="CL58" s="135" t="s">
        <v>19</v>
      </c>
    </row>
    <row r="59" s="4" customFormat="1" ht="16.5" customHeight="1">
      <c r="A59" s="113" t="s">
        <v>79</v>
      </c>
      <c r="B59" s="65"/>
      <c r="C59" s="127"/>
      <c r="D59" s="127"/>
      <c r="E59" s="128" t="s">
        <v>96</v>
      </c>
      <c r="F59" s="128"/>
      <c r="G59" s="128"/>
      <c r="H59" s="128"/>
      <c r="I59" s="128"/>
      <c r="J59" s="127"/>
      <c r="K59" s="128" t="s">
        <v>97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'D.1.4.2 - VZDUCHOTECHNIKA'!J32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94</v>
      </c>
      <c r="AR59" s="67"/>
      <c r="AS59" s="131">
        <v>0</v>
      </c>
      <c r="AT59" s="132">
        <f>ROUND(SUM(AV59:AW59),2)</f>
        <v>0</v>
      </c>
      <c r="AU59" s="133">
        <f>'D.1.4.2 - VZDUCHOTECHNIKA'!P94</f>
        <v>0</v>
      </c>
      <c r="AV59" s="132">
        <f>'D.1.4.2 - VZDUCHOTECHNIKA'!J35</f>
        <v>0</v>
      </c>
      <c r="AW59" s="132">
        <f>'D.1.4.2 - VZDUCHOTECHNIKA'!J36</f>
        <v>0</v>
      </c>
      <c r="AX59" s="132">
        <f>'D.1.4.2 - VZDUCHOTECHNIKA'!J37</f>
        <v>0</v>
      </c>
      <c r="AY59" s="132">
        <f>'D.1.4.2 - VZDUCHOTECHNIKA'!J38</f>
        <v>0</v>
      </c>
      <c r="AZ59" s="132">
        <f>'D.1.4.2 - VZDUCHOTECHNIKA'!F35</f>
        <v>0</v>
      </c>
      <c r="BA59" s="132">
        <f>'D.1.4.2 - VZDUCHOTECHNIKA'!F36</f>
        <v>0</v>
      </c>
      <c r="BB59" s="132">
        <f>'D.1.4.2 - VZDUCHOTECHNIKA'!F37</f>
        <v>0</v>
      </c>
      <c r="BC59" s="132">
        <f>'D.1.4.2 - VZDUCHOTECHNIKA'!F38</f>
        <v>0</v>
      </c>
      <c r="BD59" s="134">
        <f>'D.1.4.2 - VZDUCHOTECHNIKA'!F39</f>
        <v>0</v>
      </c>
      <c r="BE59" s="4"/>
      <c r="BT59" s="135" t="s">
        <v>85</v>
      </c>
      <c r="BV59" s="135" t="s">
        <v>77</v>
      </c>
      <c r="BW59" s="135" t="s">
        <v>98</v>
      </c>
      <c r="BX59" s="135" t="s">
        <v>91</v>
      </c>
      <c r="CL59" s="135" t="s">
        <v>19</v>
      </c>
    </row>
    <row r="60" s="4" customFormat="1" ht="16.5" customHeight="1">
      <c r="A60" s="113" t="s">
        <v>79</v>
      </c>
      <c r="B60" s="65"/>
      <c r="C60" s="127"/>
      <c r="D60" s="127"/>
      <c r="E60" s="128" t="s">
        <v>99</v>
      </c>
      <c r="F60" s="128"/>
      <c r="G60" s="128"/>
      <c r="H60" s="128"/>
      <c r="I60" s="128"/>
      <c r="J60" s="127"/>
      <c r="K60" s="128" t="s">
        <v>100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'D.1.4.3 - Elektroinstalac...'!J32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94</v>
      </c>
      <c r="AR60" s="67"/>
      <c r="AS60" s="136">
        <v>0</v>
      </c>
      <c r="AT60" s="137">
        <f>ROUND(SUM(AV60:AW60),2)</f>
        <v>0</v>
      </c>
      <c r="AU60" s="138">
        <f>'D.1.4.3 - Elektroinstalac...'!P91</f>
        <v>0</v>
      </c>
      <c r="AV60" s="137">
        <f>'D.1.4.3 - Elektroinstalac...'!J35</f>
        <v>0</v>
      </c>
      <c r="AW60" s="137">
        <f>'D.1.4.3 - Elektroinstalac...'!J36</f>
        <v>0</v>
      </c>
      <c r="AX60" s="137">
        <f>'D.1.4.3 - Elektroinstalac...'!J37</f>
        <v>0</v>
      </c>
      <c r="AY60" s="137">
        <f>'D.1.4.3 - Elektroinstalac...'!J38</f>
        <v>0</v>
      </c>
      <c r="AZ60" s="137">
        <f>'D.1.4.3 - Elektroinstalac...'!F35</f>
        <v>0</v>
      </c>
      <c r="BA60" s="137">
        <f>'D.1.4.3 - Elektroinstalac...'!F36</f>
        <v>0</v>
      </c>
      <c r="BB60" s="137">
        <f>'D.1.4.3 - Elektroinstalac...'!F37</f>
        <v>0</v>
      </c>
      <c r="BC60" s="137">
        <f>'D.1.4.3 - Elektroinstalac...'!F38</f>
        <v>0</v>
      </c>
      <c r="BD60" s="139">
        <f>'D.1.4.3 - Elektroinstalac...'!F39</f>
        <v>0</v>
      </c>
      <c r="BE60" s="4"/>
      <c r="BT60" s="135" t="s">
        <v>85</v>
      </c>
      <c r="BV60" s="135" t="s">
        <v>77</v>
      </c>
      <c r="BW60" s="135" t="s">
        <v>101</v>
      </c>
      <c r="BX60" s="135" t="s">
        <v>91</v>
      </c>
      <c r="CL60" s="135" t="s">
        <v>19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RIH+9rdv6C/ykrFHpoEj6SyPf5UMmnw23VIBT0TGhqSUB3V4XudMRejXR/eM74TsGw6p3tT48zivJOIPKHrQvg==" hashValue="wpmPUSiSWVfY+kgaumdD1ocffOPX9Okv/eViTtrhpApzONQtfmKm7wTckDjyPjY9liKITYPh1KXDD2uyLvcNAA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0 - VON - Vedlější a os...'!C2" display="/"/>
    <hyperlink ref="A56" location="'D.1.1 - Architektonicko-s...'!C2" display="/"/>
    <hyperlink ref="A58" location="'D.1.4.1 - Ústřední vytápění'!C2" display="/"/>
    <hyperlink ref="A59" location="'D.1.4.2 - VZDUCHOTECHNIKA'!C2" display="/"/>
    <hyperlink ref="A60" location="'D.1.4.3 - Elektroinstalac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85</v>
      </c>
    </row>
    <row r="4" s="1" customFormat="1" ht="24.96" customHeight="1">
      <c r="B4" s="22"/>
      <c r="D4" s="142" t="s">
        <v>102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plynové kotelny_Zámek Poděbrady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104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28. 4. 2025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37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38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39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9"/>
      <c r="B27" s="150"/>
      <c r="C27" s="149"/>
      <c r="D27" s="149"/>
      <c r="E27" s="151" t="s">
        <v>40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41</v>
      </c>
      <c r="E30" s="40"/>
      <c r="F30" s="40"/>
      <c r="G30" s="40"/>
      <c r="H30" s="40"/>
      <c r="I30" s="40"/>
      <c r="J30" s="155">
        <f>ROUND(J85,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43</v>
      </c>
      <c r="G32" s="40"/>
      <c r="H32" s="40"/>
      <c r="I32" s="156" t="s">
        <v>42</v>
      </c>
      <c r="J32" s="156" t="s">
        <v>44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45</v>
      </c>
      <c r="E33" s="144" t="s">
        <v>46</v>
      </c>
      <c r="F33" s="158">
        <f>ROUND((SUM(BE85:BE111)),  2)</f>
        <v>0</v>
      </c>
      <c r="G33" s="40"/>
      <c r="H33" s="40"/>
      <c r="I33" s="159">
        <v>0.20999999999999999</v>
      </c>
      <c r="J33" s="158">
        <f>ROUND(((SUM(BE85:BE111))*I33),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47</v>
      </c>
      <c r="F34" s="158">
        <f>ROUND((SUM(BF85:BF111)),  2)</f>
        <v>0</v>
      </c>
      <c r="G34" s="40"/>
      <c r="H34" s="40"/>
      <c r="I34" s="159">
        <v>0.12</v>
      </c>
      <c r="J34" s="158">
        <f>ROUND(((SUM(BF85:BF111))*I34),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48</v>
      </c>
      <c r="F35" s="158">
        <f>ROUND((SUM(BG85:BG111)),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49</v>
      </c>
      <c r="F36" s="158">
        <f>ROUND((SUM(BH85:BH111)),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ROUND((SUM(BI85:BI111)),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51</v>
      </c>
      <c r="E39" s="162"/>
      <c r="F39" s="162"/>
      <c r="G39" s="163" t="s">
        <v>52</v>
      </c>
      <c r="H39" s="164" t="s">
        <v>53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105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plynové kotelny_Zámek Poděbrady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000 - VON - Vedlější a ostatní náklady stavby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Zámek Poděbrady, Jiřího náměstí 1/8</v>
      </c>
      <c r="G52" s="42"/>
      <c r="H52" s="42"/>
      <c r="I52" s="34" t="s">
        <v>23</v>
      </c>
      <c r="J52" s="74" t="str">
        <f>IF(J12="","",J12)</f>
        <v>28. 4. 2025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Poděbrady, Jiřího nám. 20/1,290 01,Poděbrady</v>
      </c>
      <c r="G54" s="42"/>
      <c r="H54" s="42"/>
      <c r="I54" s="34" t="s">
        <v>32</v>
      </c>
      <c r="J54" s="38" t="str">
        <f>E21</f>
        <v>TZB Kladno s.r.o.,Třebízského 466, 273 09, Kladno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Eva Vopalecká 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106</v>
      </c>
      <c r="D57" s="173"/>
      <c r="E57" s="173"/>
      <c r="F57" s="173"/>
      <c r="G57" s="173"/>
      <c r="H57" s="173"/>
      <c r="I57" s="173"/>
      <c r="J57" s="174" t="s">
        <v>107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73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108</v>
      </c>
    </row>
    <row r="60" s="9" customFormat="1" ht="24.96" customHeight="1">
      <c r="A60" s="9"/>
      <c r="B60" s="176"/>
      <c r="C60" s="177"/>
      <c r="D60" s="178" t="s">
        <v>109</v>
      </c>
      <c r="E60" s="179"/>
      <c r="F60" s="179"/>
      <c r="G60" s="179"/>
      <c r="H60" s="179"/>
      <c r="I60" s="179"/>
      <c r="J60" s="180">
        <f>J86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110</v>
      </c>
      <c r="E61" s="184"/>
      <c r="F61" s="184"/>
      <c r="G61" s="184"/>
      <c r="H61" s="184"/>
      <c r="I61" s="184"/>
      <c r="J61" s="185">
        <f>J87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111</v>
      </c>
      <c r="E62" s="184"/>
      <c r="F62" s="184"/>
      <c r="G62" s="184"/>
      <c r="H62" s="184"/>
      <c r="I62" s="184"/>
      <c r="J62" s="185">
        <f>J92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112</v>
      </c>
      <c r="E63" s="184"/>
      <c r="F63" s="184"/>
      <c r="G63" s="184"/>
      <c r="H63" s="184"/>
      <c r="I63" s="184"/>
      <c r="J63" s="185">
        <f>J97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113</v>
      </c>
      <c r="E64" s="184"/>
      <c r="F64" s="184"/>
      <c r="G64" s="184"/>
      <c r="H64" s="184"/>
      <c r="I64" s="184"/>
      <c r="J64" s="185">
        <f>J106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114</v>
      </c>
      <c r="E65" s="184"/>
      <c r="F65" s="184"/>
      <c r="G65" s="184"/>
      <c r="H65" s="184"/>
      <c r="I65" s="184"/>
      <c r="J65" s="185">
        <f>J109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115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Rekonstrukce plynové kotelny_Zámek Poděbrady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103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000 - VON - Vedlější a ostatní náklady stavby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Zámek Poděbrady, Jiřího náměstí 1/8</v>
      </c>
      <c r="G79" s="42"/>
      <c r="H79" s="42"/>
      <c r="I79" s="34" t="s">
        <v>23</v>
      </c>
      <c r="J79" s="74" t="str">
        <f>IF(J12="","",J12)</f>
        <v>28. 4. 2025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>Město Poděbrady, Jiřího nám. 20/1,290 01,Poděbrady</v>
      </c>
      <c r="G81" s="42"/>
      <c r="H81" s="42"/>
      <c r="I81" s="34" t="s">
        <v>32</v>
      </c>
      <c r="J81" s="38" t="str">
        <f>E21</f>
        <v>TZB Kladno s.r.o.,Třebízského 466, 273 09, Kladno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Eva Vopalecká 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7"/>
      <c r="B84" s="188"/>
      <c r="C84" s="189" t="s">
        <v>116</v>
      </c>
      <c r="D84" s="190" t="s">
        <v>60</v>
      </c>
      <c r="E84" s="190" t="s">
        <v>56</v>
      </c>
      <c r="F84" s="190" t="s">
        <v>57</v>
      </c>
      <c r="G84" s="190" t="s">
        <v>117</v>
      </c>
      <c r="H84" s="190" t="s">
        <v>118</v>
      </c>
      <c r="I84" s="190" t="s">
        <v>119</v>
      </c>
      <c r="J84" s="190" t="s">
        <v>107</v>
      </c>
      <c r="K84" s="191" t="s">
        <v>120</v>
      </c>
      <c r="L84" s="192"/>
      <c r="M84" s="94" t="s">
        <v>19</v>
      </c>
      <c r="N84" s="95" t="s">
        <v>45</v>
      </c>
      <c r="O84" s="95" t="s">
        <v>121</v>
      </c>
      <c r="P84" s="95" t="s">
        <v>122</v>
      </c>
      <c r="Q84" s="95" t="s">
        <v>123</v>
      </c>
      <c r="R84" s="95" t="s">
        <v>124</v>
      </c>
      <c r="S84" s="95" t="s">
        <v>125</v>
      </c>
      <c r="T84" s="96" t="s">
        <v>126</v>
      </c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="2" customFormat="1" ht="22.8" customHeight="1">
      <c r="A85" s="40"/>
      <c r="B85" s="41"/>
      <c r="C85" s="101" t="s">
        <v>127</v>
      </c>
      <c r="D85" s="42"/>
      <c r="E85" s="42"/>
      <c r="F85" s="42"/>
      <c r="G85" s="42"/>
      <c r="H85" s="42"/>
      <c r="I85" s="42"/>
      <c r="J85" s="193">
        <f>BK85</f>
        <v>0</v>
      </c>
      <c r="K85" s="42"/>
      <c r="L85" s="46"/>
      <c r="M85" s="97"/>
      <c r="N85" s="194"/>
      <c r="O85" s="98"/>
      <c r="P85" s="195">
        <f>P86</f>
        <v>0</v>
      </c>
      <c r="Q85" s="98"/>
      <c r="R85" s="195">
        <f>R86</f>
        <v>0</v>
      </c>
      <c r="S85" s="98"/>
      <c r="T85" s="196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74</v>
      </c>
      <c r="AU85" s="19" t="s">
        <v>108</v>
      </c>
      <c r="BK85" s="197">
        <f>BK86</f>
        <v>0</v>
      </c>
    </row>
    <row r="86" s="12" customFormat="1" ht="25.92" customHeight="1">
      <c r="A86" s="12"/>
      <c r="B86" s="198"/>
      <c r="C86" s="199"/>
      <c r="D86" s="200" t="s">
        <v>74</v>
      </c>
      <c r="E86" s="201" t="s">
        <v>128</v>
      </c>
      <c r="F86" s="201" t="s">
        <v>129</v>
      </c>
      <c r="G86" s="199"/>
      <c r="H86" s="199"/>
      <c r="I86" s="202"/>
      <c r="J86" s="203">
        <f>BK86</f>
        <v>0</v>
      </c>
      <c r="K86" s="199"/>
      <c r="L86" s="204"/>
      <c r="M86" s="205"/>
      <c r="N86" s="206"/>
      <c r="O86" s="206"/>
      <c r="P86" s="207">
        <f>P87+P92+P97+P106+P109</f>
        <v>0</v>
      </c>
      <c r="Q86" s="206"/>
      <c r="R86" s="207">
        <f>R87+R92+R97+R106+R109</f>
        <v>0</v>
      </c>
      <c r="S86" s="206"/>
      <c r="T86" s="208">
        <f>T87+T92+T97+T106+T109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130</v>
      </c>
      <c r="AT86" s="210" t="s">
        <v>74</v>
      </c>
      <c r="AU86" s="210" t="s">
        <v>75</v>
      </c>
      <c r="AY86" s="209" t="s">
        <v>131</v>
      </c>
      <c r="BK86" s="211">
        <f>BK87+BK92+BK97+BK106+BK109</f>
        <v>0</v>
      </c>
    </row>
    <row r="87" s="12" customFormat="1" ht="22.8" customHeight="1">
      <c r="A87" s="12"/>
      <c r="B87" s="198"/>
      <c r="C87" s="199"/>
      <c r="D87" s="200" t="s">
        <v>74</v>
      </c>
      <c r="E87" s="212" t="s">
        <v>132</v>
      </c>
      <c r="F87" s="212" t="s">
        <v>133</v>
      </c>
      <c r="G87" s="199"/>
      <c r="H87" s="199"/>
      <c r="I87" s="202"/>
      <c r="J87" s="213">
        <f>BK87</f>
        <v>0</v>
      </c>
      <c r="K87" s="199"/>
      <c r="L87" s="204"/>
      <c r="M87" s="205"/>
      <c r="N87" s="206"/>
      <c r="O87" s="206"/>
      <c r="P87" s="207">
        <f>SUM(P88:P91)</f>
        <v>0</v>
      </c>
      <c r="Q87" s="206"/>
      <c r="R87" s="207">
        <f>SUM(R88:R91)</f>
        <v>0</v>
      </c>
      <c r="S87" s="206"/>
      <c r="T87" s="208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130</v>
      </c>
      <c r="AT87" s="210" t="s">
        <v>74</v>
      </c>
      <c r="AU87" s="210" t="s">
        <v>83</v>
      </c>
      <c r="AY87" s="209" t="s">
        <v>131</v>
      </c>
      <c r="BK87" s="211">
        <f>SUM(BK88:BK91)</f>
        <v>0</v>
      </c>
    </row>
    <row r="88" s="2" customFormat="1" ht="16.5" customHeight="1">
      <c r="A88" s="40"/>
      <c r="B88" s="41"/>
      <c r="C88" s="214" t="s">
        <v>83</v>
      </c>
      <c r="D88" s="214" t="s">
        <v>134</v>
      </c>
      <c r="E88" s="215" t="s">
        <v>135</v>
      </c>
      <c r="F88" s="216" t="s">
        <v>136</v>
      </c>
      <c r="G88" s="217" t="s">
        <v>137</v>
      </c>
      <c r="H88" s="218">
        <v>1</v>
      </c>
      <c r="I88" s="219"/>
      <c r="J88" s="220">
        <f>ROUND(I88*H88,2)</f>
        <v>0</v>
      </c>
      <c r="K88" s="216" t="s">
        <v>138</v>
      </c>
      <c r="L88" s="46"/>
      <c r="M88" s="221" t="s">
        <v>19</v>
      </c>
      <c r="N88" s="222" t="s">
        <v>46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139</v>
      </c>
      <c r="AT88" s="225" t="s">
        <v>134</v>
      </c>
      <c r="AU88" s="225" t="s">
        <v>85</v>
      </c>
      <c r="AY88" s="19" t="s">
        <v>131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83</v>
      </c>
      <c r="BK88" s="226">
        <f>ROUND(I88*H88,2)</f>
        <v>0</v>
      </c>
      <c r="BL88" s="19" t="s">
        <v>139</v>
      </c>
      <c r="BM88" s="225" t="s">
        <v>140</v>
      </c>
    </row>
    <row r="89" s="2" customFormat="1">
      <c r="A89" s="40"/>
      <c r="B89" s="41"/>
      <c r="C89" s="42"/>
      <c r="D89" s="227" t="s">
        <v>141</v>
      </c>
      <c r="E89" s="42"/>
      <c r="F89" s="228" t="s">
        <v>142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141</v>
      </c>
      <c r="AU89" s="19" t="s">
        <v>85</v>
      </c>
    </row>
    <row r="90" s="2" customFormat="1" ht="16.5" customHeight="1">
      <c r="A90" s="40"/>
      <c r="B90" s="41"/>
      <c r="C90" s="214" t="s">
        <v>85</v>
      </c>
      <c r="D90" s="214" t="s">
        <v>134</v>
      </c>
      <c r="E90" s="215" t="s">
        <v>143</v>
      </c>
      <c r="F90" s="216" t="s">
        <v>144</v>
      </c>
      <c r="G90" s="217" t="s">
        <v>137</v>
      </c>
      <c r="H90" s="218">
        <v>1</v>
      </c>
      <c r="I90" s="219"/>
      <c r="J90" s="220">
        <f>ROUND(I90*H90,2)</f>
        <v>0</v>
      </c>
      <c r="K90" s="216" t="s">
        <v>138</v>
      </c>
      <c r="L90" s="46"/>
      <c r="M90" s="221" t="s">
        <v>19</v>
      </c>
      <c r="N90" s="222" t="s">
        <v>46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139</v>
      </c>
      <c r="AT90" s="225" t="s">
        <v>134</v>
      </c>
      <c r="AU90" s="225" t="s">
        <v>85</v>
      </c>
      <c r="AY90" s="19" t="s">
        <v>131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83</v>
      </c>
      <c r="BK90" s="226">
        <f>ROUND(I90*H90,2)</f>
        <v>0</v>
      </c>
      <c r="BL90" s="19" t="s">
        <v>139</v>
      </c>
      <c r="BM90" s="225" t="s">
        <v>145</v>
      </c>
    </row>
    <row r="91" s="2" customFormat="1">
      <c r="A91" s="40"/>
      <c r="B91" s="41"/>
      <c r="C91" s="42"/>
      <c r="D91" s="227" t="s">
        <v>141</v>
      </c>
      <c r="E91" s="42"/>
      <c r="F91" s="228" t="s">
        <v>146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141</v>
      </c>
      <c r="AU91" s="19" t="s">
        <v>85</v>
      </c>
    </row>
    <row r="92" s="12" customFormat="1" ht="22.8" customHeight="1">
      <c r="A92" s="12"/>
      <c r="B92" s="198"/>
      <c r="C92" s="199"/>
      <c r="D92" s="200" t="s">
        <v>74</v>
      </c>
      <c r="E92" s="212" t="s">
        <v>147</v>
      </c>
      <c r="F92" s="212" t="s">
        <v>148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SUM(P93:P96)</f>
        <v>0</v>
      </c>
      <c r="Q92" s="206"/>
      <c r="R92" s="207">
        <f>SUM(R93:R96)</f>
        <v>0</v>
      </c>
      <c r="S92" s="206"/>
      <c r="T92" s="208">
        <f>SUM(T93:T96)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130</v>
      </c>
      <c r="AT92" s="210" t="s">
        <v>74</v>
      </c>
      <c r="AU92" s="210" t="s">
        <v>83</v>
      </c>
      <c r="AY92" s="209" t="s">
        <v>131</v>
      </c>
      <c r="BK92" s="211">
        <f>SUM(BK93:BK96)</f>
        <v>0</v>
      </c>
    </row>
    <row r="93" s="2" customFormat="1" ht="16.5" customHeight="1">
      <c r="A93" s="40"/>
      <c r="B93" s="41"/>
      <c r="C93" s="214" t="s">
        <v>149</v>
      </c>
      <c r="D93" s="214" t="s">
        <v>134</v>
      </c>
      <c r="E93" s="215" t="s">
        <v>150</v>
      </c>
      <c r="F93" s="216" t="s">
        <v>148</v>
      </c>
      <c r="G93" s="217" t="s">
        <v>137</v>
      </c>
      <c r="H93" s="218">
        <v>1</v>
      </c>
      <c r="I93" s="219"/>
      <c r="J93" s="220">
        <f>ROUND(I93*H93,2)</f>
        <v>0</v>
      </c>
      <c r="K93" s="216" t="s">
        <v>138</v>
      </c>
      <c r="L93" s="46"/>
      <c r="M93" s="221" t="s">
        <v>19</v>
      </c>
      <c r="N93" s="222" t="s">
        <v>46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139</v>
      </c>
      <c r="AT93" s="225" t="s">
        <v>134</v>
      </c>
      <c r="AU93" s="225" t="s">
        <v>85</v>
      </c>
      <c r="AY93" s="19" t="s">
        <v>131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83</v>
      </c>
      <c r="BK93" s="226">
        <f>ROUND(I93*H93,2)</f>
        <v>0</v>
      </c>
      <c r="BL93" s="19" t="s">
        <v>139</v>
      </c>
      <c r="BM93" s="225" t="s">
        <v>151</v>
      </c>
    </row>
    <row r="94" s="2" customFormat="1">
      <c r="A94" s="40"/>
      <c r="B94" s="41"/>
      <c r="C94" s="42"/>
      <c r="D94" s="227" t="s">
        <v>141</v>
      </c>
      <c r="E94" s="42"/>
      <c r="F94" s="228" t="s">
        <v>152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85</v>
      </c>
    </row>
    <row r="95" s="2" customFormat="1" ht="16.5" customHeight="1">
      <c r="A95" s="40"/>
      <c r="B95" s="41"/>
      <c r="C95" s="214" t="s">
        <v>153</v>
      </c>
      <c r="D95" s="214" t="s">
        <v>134</v>
      </c>
      <c r="E95" s="215" t="s">
        <v>154</v>
      </c>
      <c r="F95" s="216" t="s">
        <v>155</v>
      </c>
      <c r="G95" s="217" t="s">
        <v>137</v>
      </c>
      <c r="H95" s="218">
        <v>1</v>
      </c>
      <c r="I95" s="219"/>
      <c r="J95" s="220">
        <f>ROUND(I95*H95,2)</f>
        <v>0</v>
      </c>
      <c r="K95" s="216" t="s">
        <v>138</v>
      </c>
      <c r="L95" s="46"/>
      <c r="M95" s="221" t="s">
        <v>19</v>
      </c>
      <c r="N95" s="222" t="s">
        <v>46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139</v>
      </c>
      <c r="AT95" s="225" t="s">
        <v>134</v>
      </c>
      <c r="AU95" s="225" t="s">
        <v>85</v>
      </c>
      <c r="AY95" s="19" t="s">
        <v>131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83</v>
      </c>
      <c r="BK95" s="226">
        <f>ROUND(I95*H95,2)</f>
        <v>0</v>
      </c>
      <c r="BL95" s="19" t="s">
        <v>139</v>
      </c>
      <c r="BM95" s="225" t="s">
        <v>156</v>
      </c>
    </row>
    <row r="96" s="2" customFormat="1">
      <c r="A96" s="40"/>
      <c r="B96" s="41"/>
      <c r="C96" s="42"/>
      <c r="D96" s="227" t="s">
        <v>141</v>
      </c>
      <c r="E96" s="42"/>
      <c r="F96" s="228" t="s">
        <v>157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141</v>
      </c>
      <c r="AU96" s="19" t="s">
        <v>85</v>
      </c>
    </row>
    <row r="97" s="12" customFormat="1" ht="22.8" customHeight="1">
      <c r="A97" s="12"/>
      <c r="B97" s="198"/>
      <c r="C97" s="199"/>
      <c r="D97" s="200" t="s">
        <v>74</v>
      </c>
      <c r="E97" s="212" t="s">
        <v>158</v>
      </c>
      <c r="F97" s="212" t="s">
        <v>159</v>
      </c>
      <c r="G97" s="199"/>
      <c r="H97" s="199"/>
      <c r="I97" s="202"/>
      <c r="J97" s="213">
        <f>BK97</f>
        <v>0</v>
      </c>
      <c r="K97" s="199"/>
      <c r="L97" s="204"/>
      <c r="M97" s="205"/>
      <c r="N97" s="206"/>
      <c r="O97" s="206"/>
      <c r="P97" s="207">
        <f>SUM(P98:P105)</f>
        <v>0</v>
      </c>
      <c r="Q97" s="206"/>
      <c r="R97" s="207">
        <f>SUM(R98:R105)</f>
        <v>0</v>
      </c>
      <c r="S97" s="206"/>
      <c r="T97" s="208">
        <f>SUM(T98:T105)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130</v>
      </c>
      <c r="AT97" s="210" t="s">
        <v>74</v>
      </c>
      <c r="AU97" s="210" t="s">
        <v>83</v>
      </c>
      <c r="AY97" s="209" t="s">
        <v>131</v>
      </c>
      <c r="BK97" s="211">
        <f>SUM(BK98:BK105)</f>
        <v>0</v>
      </c>
    </row>
    <row r="98" s="2" customFormat="1" ht="16.5" customHeight="1">
      <c r="A98" s="40"/>
      <c r="B98" s="41"/>
      <c r="C98" s="214" t="s">
        <v>130</v>
      </c>
      <c r="D98" s="214" t="s">
        <v>134</v>
      </c>
      <c r="E98" s="215" t="s">
        <v>160</v>
      </c>
      <c r="F98" s="216" t="s">
        <v>161</v>
      </c>
      <c r="G98" s="217" t="s">
        <v>137</v>
      </c>
      <c r="H98" s="218">
        <v>1</v>
      </c>
      <c r="I98" s="219"/>
      <c r="J98" s="220">
        <f>ROUND(I98*H98,2)</f>
        <v>0</v>
      </c>
      <c r="K98" s="216" t="s">
        <v>138</v>
      </c>
      <c r="L98" s="46"/>
      <c r="M98" s="221" t="s">
        <v>19</v>
      </c>
      <c r="N98" s="222" t="s">
        <v>46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139</v>
      </c>
      <c r="AT98" s="225" t="s">
        <v>134</v>
      </c>
      <c r="AU98" s="225" t="s">
        <v>85</v>
      </c>
      <c r="AY98" s="19" t="s">
        <v>131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83</v>
      </c>
      <c r="BK98" s="226">
        <f>ROUND(I98*H98,2)</f>
        <v>0</v>
      </c>
      <c r="BL98" s="19" t="s">
        <v>139</v>
      </c>
      <c r="BM98" s="225" t="s">
        <v>162</v>
      </c>
    </row>
    <row r="99" s="2" customFormat="1">
      <c r="A99" s="40"/>
      <c r="B99" s="41"/>
      <c r="C99" s="42"/>
      <c r="D99" s="227" t="s">
        <v>141</v>
      </c>
      <c r="E99" s="42"/>
      <c r="F99" s="228" t="s">
        <v>163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85</v>
      </c>
    </row>
    <row r="100" s="2" customFormat="1" ht="16.5" customHeight="1">
      <c r="A100" s="40"/>
      <c r="B100" s="41"/>
      <c r="C100" s="214" t="s">
        <v>164</v>
      </c>
      <c r="D100" s="214" t="s">
        <v>134</v>
      </c>
      <c r="E100" s="215" t="s">
        <v>165</v>
      </c>
      <c r="F100" s="216" t="s">
        <v>166</v>
      </c>
      <c r="G100" s="217" t="s">
        <v>137</v>
      </c>
      <c r="H100" s="218">
        <v>1</v>
      </c>
      <c r="I100" s="219"/>
      <c r="J100" s="220">
        <f>ROUND(I100*H100,2)</f>
        <v>0</v>
      </c>
      <c r="K100" s="216" t="s">
        <v>138</v>
      </c>
      <c r="L100" s="46"/>
      <c r="M100" s="221" t="s">
        <v>19</v>
      </c>
      <c r="N100" s="222" t="s">
        <v>46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139</v>
      </c>
      <c r="AT100" s="225" t="s">
        <v>134</v>
      </c>
      <c r="AU100" s="225" t="s">
        <v>85</v>
      </c>
      <c r="AY100" s="19" t="s">
        <v>131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83</v>
      </c>
      <c r="BK100" s="226">
        <f>ROUND(I100*H100,2)</f>
        <v>0</v>
      </c>
      <c r="BL100" s="19" t="s">
        <v>139</v>
      </c>
      <c r="BM100" s="225" t="s">
        <v>167</v>
      </c>
    </row>
    <row r="101" s="2" customFormat="1">
      <c r="A101" s="40"/>
      <c r="B101" s="41"/>
      <c r="C101" s="42"/>
      <c r="D101" s="227" t="s">
        <v>141</v>
      </c>
      <c r="E101" s="42"/>
      <c r="F101" s="228" t="s">
        <v>168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141</v>
      </c>
      <c r="AU101" s="19" t="s">
        <v>85</v>
      </c>
    </row>
    <row r="102" s="2" customFormat="1" ht="16.5" customHeight="1">
      <c r="A102" s="40"/>
      <c r="B102" s="41"/>
      <c r="C102" s="214" t="s">
        <v>169</v>
      </c>
      <c r="D102" s="214" t="s">
        <v>134</v>
      </c>
      <c r="E102" s="215" t="s">
        <v>170</v>
      </c>
      <c r="F102" s="216" t="s">
        <v>171</v>
      </c>
      <c r="G102" s="217" t="s">
        <v>137</v>
      </c>
      <c r="H102" s="218">
        <v>1</v>
      </c>
      <c r="I102" s="219"/>
      <c r="J102" s="220">
        <f>ROUND(I102*H102,2)</f>
        <v>0</v>
      </c>
      <c r="K102" s="216" t="s">
        <v>138</v>
      </c>
      <c r="L102" s="46"/>
      <c r="M102" s="221" t="s">
        <v>19</v>
      </c>
      <c r="N102" s="222" t="s">
        <v>46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139</v>
      </c>
      <c r="AT102" s="225" t="s">
        <v>134</v>
      </c>
      <c r="AU102" s="225" t="s">
        <v>85</v>
      </c>
      <c r="AY102" s="19" t="s">
        <v>131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83</v>
      </c>
      <c r="BK102" s="226">
        <f>ROUND(I102*H102,2)</f>
        <v>0</v>
      </c>
      <c r="BL102" s="19" t="s">
        <v>139</v>
      </c>
      <c r="BM102" s="225" t="s">
        <v>172</v>
      </c>
    </row>
    <row r="103" s="2" customFormat="1">
      <c r="A103" s="40"/>
      <c r="B103" s="41"/>
      <c r="C103" s="42"/>
      <c r="D103" s="227" t="s">
        <v>141</v>
      </c>
      <c r="E103" s="42"/>
      <c r="F103" s="228" t="s">
        <v>173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85</v>
      </c>
    </row>
    <row r="104" s="2" customFormat="1" ht="16.5" customHeight="1">
      <c r="A104" s="40"/>
      <c r="B104" s="41"/>
      <c r="C104" s="214" t="s">
        <v>174</v>
      </c>
      <c r="D104" s="214" t="s">
        <v>134</v>
      </c>
      <c r="E104" s="215" t="s">
        <v>175</v>
      </c>
      <c r="F104" s="216" t="s">
        <v>176</v>
      </c>
      <c r="G104" s="217" t="s">
        <v>137</v>
      </c>
      <c r="H104" s="218">
        <v>1</v>
      </c>
      <c r="I104" s="219"/>
      <c r="J104" s="220">
        <f>ROUND(I104*H104,2)</f>
        <v>0</v>
      </c>
      <c r="K104" s="216" t="s">
        <v>138</v>
      </c>
      <c r="L104" s="46"/>
      <c r="M104" s="221" t="s">
        <v>19</v>
      </c>
      <c r="N104" s="222" t="s">
        <v>46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139</v>
      </c>
      <c r="AT104" s="225" t="s">
        <v>134</v>
      </c>
      <c r="AU104" s="225" t="s">
        <v>85</v>
      </c>
      <c r="AY104" s="19" t="s">
        <v>131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83</v>
      </c>
      <c r="BK104" s="226">
        <f>ROUND(I104*H104,2)</f>
        <v>0</v>
      </c>
      <c r="BL104" s="19" t="s">
        <v>139</v>
      </c>
      <c r="BM104" s="225" t="s">
        <v>177</v>
      </c>
    </row>
    <row r="105" s="2" customFormat="1">
      <c r="A105" s="40"/>
      <c r="B105" s="41"/>
      <c r="C105" s="42"/>
      <c r="D105" s="227" t="s">
        <v>141</v>
      </c>
      <c r="E105" s="42"/>
      <c r="F105" s="228" t="s">
        <v>178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141</v>
      </c>
      <c r="AU105" s="19" t="s">
        <v>85</v>
      </c>
    </row>
    <row r="106" s="12" customFormat="1" ht="22.8" customHeight="1">
      <c r="A106" s="12"/>
      <c r="B106" s="198"/>
      <c r="C106" s="199"/>
      <c r="D106" s="200" t="s">
        <v>74</v>
      </c>
      <c r="E106" s="212" t="s">
        <v>179</v>
      </c>
      <c r="F106" s="212" t="s">
        <v>180</v>
      </c>
      <c r="G106" s="199"/>
      <c r="H106" s="199"/>
      <c r="I106" s="202"/>
      <c r="J106" s="213">
        <f>BK106</f>
        <v>0</v>
      </c>
      <c r="K106" s="199"/>
      <c r="L106" s="204"/>
      <c r="M106" s="205"/>
      <c r="N106" s="206"/>
      <c r="O106" s="206"/>
      <c r="P106" s="207">
        <f>SUM(P107:P108)</f>
        <v>0</v>
      </c>
      <c r="Q106" s="206"/>
      <c r="R106" s="207">
        <f>SUM(R107:R108)</f>
        <v>0</v>
      </c>
      <c r="S106" s="206"/>
      <c r="T106" s="208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130</v>
      </c>
      <c r="AT106" s="210" t="s">
        <v>74</v>
      </c>
      <c r="AU106" s="210" t="s">
        <v>83</v>
      </c>
      <c r="AY106" s="209" t="s">
        <v>131</v>
      </c>
      <c r="BK106" s="211">
        <f>SUM(BK107:BK108)</f>
        <v>0</v>
      </c>
    </row>
    <row r="107" s="2" customFormat="1" ht="16.5" customHeight="1">
      <c r="A107" s="40"/>
      <c r="B107" s="41"/>
      <c r="C107" s="214" t="s">
        <v>181</v>
      </c>
      <c r="D107" s="214" t="s">
        <v>134</v>
      </c>
      <c r="E107" s="215" t="s">
        <v>182</v>
      </c>
      <c r="F107" s="216" t="s">
        <v>183</v>
      </c>
      <c r="G107" s="217" t="s">
        <v>137</v>
      </c>
      <c r="H107" s="218">
        <v>1</v>
      </c>
      <c r="I107" s="219"/>
      <c r="J107" s="220">
        <f>ROUND(I107*H107,2)</f>
        <v>0</v>
      </c>
      <c r="K107" s="216" t="s">
        <v>138</v>
      </c>
      <c r="L107" s="46"/>
      <c r="M107" s="221" t="s">
        <v>19</v>
      </c>
      <c r="N107" s="222" t="s">
        <v>46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139</v>
      </c>
      <c r="AT107" s="225" t="s">
        <v>134</v>
      </c>
      <c r="AU107" s="225" t="s">
        <v>85</v>
      </c>
      <c r="AY107" s="19" t="s">
        <v>131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83</v>
      </c>
      <c r="BK107" s="226">
        <f>ROUND(I107*H107,2)</f>
        <v>0</v>
      </c>
      <c r="BL107" s="19" t="s">
        <v>139</v>
      </c>
      <c r="BM107" s="225" t="s">
        <v>184</v>
      </c>
    </row>
    <row r="108" s="2" customFormat="1">
      <c r="A108" s="40"/>
      <c r="B108" s="41"/>
      <c r="C108" s="42"/>
      <c r="D108" s="227" t="s">
        <v>141</v>
      </c>
      <c r="E108" s="42"/>
      <c r="F108" s="228" t="s">
        <v>185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141</v>
      </c>
      <c r="AU108" s="19" t="s">
        <v>85</v>
      </c>
    </row>
    <row r="109" s="12" customFormat="1" ht="22.8" customHeight="1">
      <c r="A109" s="12"/>
      <c r="B109" s="198"/>
      <c r="C109" s="199"/>
      <c r="D109" s="200" t="s">
        <v>74</v>
      </c>
      <c r="E109" s="212" t="s">
        <v>186</v>
      </c>
      <c r="F109" s="212" t="s">
        <v>187</v>
      </c>
      <c r="G109" s="199"/>
      <c r="H109" s="199"/>
      <c r="I109" s="202"/>
      <c r="J109" s="213">
        <f>BK109</f>
        <v>0</v>
      </c>
      <c r="K109" s="199"/>
      <c r="L109" s="204"/>
      <c r="M109" s="205"/>
      <c r="N109" s="206"/>
      <c r="O109" s="206"/>
      <c r="P109" s="207">
        <f>SUM(P110:P111)</f>
        <v>0</v>
      </c>
      <c r="Q109" s="206"/>
      <c r="R109" s="207">
        <f>SUM(R110:R111)</f>
        <v>0</v>
      </c>
      <c r="S109" s="206"/>
      <c r="T109" s="208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9" t="s">
        <v>130</v>
      </c>
      <c r="AT109" s="210" t="s">
        <v>74</v>
      </c>
      <c r="AU109" s="210" t="s">
        <v>83</v>
      </c>
      <c r="AY109" s="209" t="s">
        <v>131</v>
      </c>
      <c r="BK109" s="211">
        <f>SUM(BK110:BK111)</f>
        <v>0</v>
      </c>
    </row>
    <row r="110" s="2" customFormat="1" ht="16.5" customHeight="1">
      <c r="A110" s="40"/>
      <c r="B110" s="41"/>
      <c r="C110" s="214" t="s">
        <v>188</v>
      </c>
      <c r="D110" s="214" t="s">
        <v>134</v>
      </c>
      <c r="E110" s="215" t="s">
        <v>189</v>
      </c>
      <c r="F110" s="216" t="s">
        <v>190</v>
      </c>
      <c r="G110" s="217" t="s">
        <v>137</v>
      </c>
      <c r="H110" s="218">
        <v>1</v>
      </c>
      <c r="I110" s="219"/>
      <c r="J110" s="220">
        <f>ROUND(I110*H110,2)</f>
        <v>0</v>
      </c>
      <c r="K110" s="216" t="s">
        <v>138</v>
      </c>
      <c r="L110" s="46"/>
      <c r="M110" s="221" t="s">
        <v>19</v>
      </c>
      <c r="N110" s="222" t="s">
        <v>46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139</v>
      </c>
      <c r="AT110" s="225" t="s">
        <v>134</v>
      </c>
      <c r="AU110" s="225" t="s">
        <v>85</v>
      </c>
      <c r="AY110" s="19" t="s">
        <v>131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83</v>
      </c>
      <c r="BK110" s="226">
        <f>ROUND(I110*H110,2)</f>
        <v>0</v>
      </c>
      <c r="BL110" s="19" t="s">
        <v>139</v>
      </c>
      <c r="BM110" s="225" t="s">
        <v>191</v>
      </c>
    </row>
    <row r="111" s="2" customFormat="1">
      <c r="A111" s="40"/>
      <c r="B111" s="41"/>
      <c r="C111" s="42"/>
      <c r="D111" s="227" t="s">
        <v>141</v>
      </c>
      <c r="E111" s="42"/>
      <c r="F111" s="228" t="s">
        <v>192</v>
      </c>
      <c r="G111" s="42"/>
      <c r="H111" s="42"/>
      <c r="I111" s="229"/>
      <c r="J111" s="42"/>
      <c r="K111" s="42"/>
      <c r="L111" s="46"/>
      <c r="M111" s="232"/>
      <c r="N111" s="233"/>
      <c r="O111" s="234"/>
      <c r="P111" s="234"/>
      <c r="Q111" s="234"/>
      <c r="R111" s="234"/>
      <c r="S111" s="234"/>
      <c r="T111" s="23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141</v>
      </c>
      <c r="AU111" s="19" t="s">
        <v>85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QcLqMbkkxz3Xph+g+rcgoqBcv815wDzIU7ZB0OXTl7Q1MttcsyDGRYIuQ5QkPSyE7QlP1DeDSdCbksEWZObpoQ==" hashValue="hSu2Tm/BcmK62wji86wUkc8EgcaAkwVaI3me99BNPzKyGrXI7FyOXaLBkD5T1eepfmklCyQMCNt1SBR1mYuXgQ==" algorithmName="SHA-512" password="CC35"/>
  <autoFilter ref="C84:K1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013244000"/>
    <hyperlink ref="F91" r:id="rId2" display="https://podminky.urs.cz/item/CS_URS_2025_01/013254000"/>
    <hyperlink ref="F94" r:id="rId3" display="https://podminky.urs.cz/item/CS_URS_2025_01/030001000"/>
    <hyperlink ref="F96" r:id="rId4" display="https://podminky.urs.cz/item/CS_URS_2025_01/032503000"/>
    <hyperlink ref="F99" r:id="rId5" display="https://podminky.urs.cz/item/CS_URS_2025_01/043103000"/>
    <hyperlink ref="F101" r:id="rId6" display="https://podminky.urs.cz/item/CS_URS_2025_01/045203000"/>
    <hyperlink ref="F103" r:id="rId7" display="https://podminky.urs.cz/item/CS_URS_2025_01/045303000"/>
    <hyperlink ref="F105" r:id="rId8" display="https://podminky.urs.cz/item/CS_URS_2025_01/049303000"/>
    <hyperlink ref="F108" r:id="rId9" display="https://podminky.urs.cz/item/CS_URS_2025_01/071103000"/>
    <hyperlink ref="F111" r:id="rId10" display="https://podminky.urs.cz/item/CS_URS_2025_01/09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85</v>
      </c>
    </row>
    <row r="4" s="1" customFormat="1" ht="24.96" customHeight="1">
      <c r="B4" s="22"/>
      <c r="D4" s="142" t="s">
        <v>102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plynové kotelny_Zámek Poděbrady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193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28. 4. 2025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37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38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39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9"/>
      <c r="B27" s="150"/>
      <c r="C27" s="149"/>
      <c r="D27" s="149"/>
      <c r="E27" s="151" t="s">
        <v>40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41</v>
      </c>
      <c r="E30" s="40"/>
      <c r="F30" s="40"/>
      <c r="G30" s="40"/>
      <c r="H30" s="40"/>
      <c r="I30" s="40"/>
      <c r="J30" s="155">
        <f>ROUND(J91,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43</v>
      </c>
      <c r="G32" s="40"/>
      <c r="H32" s="40"/>
      <c r="I32" s="156" t="s">
        <v>42</v>
      </c>
      <c r="J32" s="156" t="s">
        <v>44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45</v>
      </c>
      <c r="E33" s="144" t="s">
        <v>46</v>
      </c>
      <c r="F33" s="158">
        <f>ROUND((SUM(BE91:BE315)),  2)</f>
        <v>0</v>
      </c>
      <c r="G33" s="40"/>
      <c r="H33" s="40"/>
      <c r="I33" s="159">
        <v>0.20999999999999999</v>
      </c>
      <c r="J33" s="158">
        <f>ROUND(((SUM(BE91:BE315))*I33),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47</v>
      </c>
      <c r="F34" s="158">
        <f>ROUND((SUM(BF91:BF315)),  2)</f>
        <v>0</v>
      </c>
      <c r="G34" s="40"/>
      <c r="H34" s="40"/>
      <c r="I34" s="159">
        <v>0.12</v>
      </c>
      <c r="J34" s="158">
        <f>ROUND(((SUM(BF91:BF315))*I34),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48</v>
      </c>
      <c r="F35" s="158">
        <f>ROUND((SUM(BG91:BG315)),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49</v>
      </c>
      <c r="F36" s="158">
        <f>ROUND((SUM(BH91:BH315)),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ROUND((SUM(BI91:BI315)),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51</v>
      </c>
      <c r="E39" s="162"/>
      <c r="F39" s="162"/>
      <c r="G39" s="163" t="s">
        <v>52</v>
      </c>
      <c r="H39" s="164" t="s">
        <v>53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105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plynové kotelny_Zámek Poděbrady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D.1.1 - Architektonicko-stavební řešení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Zámek Poděbrady, Jiřího náměstí 1/8</v>
      </c>
      <c r="G52" s="42"/>
      <c r="H52" s="42"/>
      <c r="I52" s="34" t="s">
        <v>23</v>
      </c>
      <c r="J52" s="74" t="str">
        <f>IF(J12="","",J12)</f>
        <v>28. 4. 2025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Poděbrady, Jiřího nám. 20/1,290 01,Poděbrady</v>
      </c>
      <c r="G54" s="42"/>
      <c r="H54" s="42"/>
      <c r="I54" s="34" t="s">
        <v>32</v>
      </c>
      <c r="J54" s="38" t="str">
        <f>E21</f>
        <v>TZB Kladno s.r.o.,Třebízského 466, 273 09, Kladno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Eva Vopalecká 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106</v>
      </c>
      <c r="D57" s="173"/>
      <c r="E57" s="173"/>
      <c r="F57" s="173"/>
      <c r="G57" s="173"/>
      <c r="H57" s="173"/>
      <c r="I57" s="173"/>
      <c r="J57" s="174" t="s">
        <v>107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73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108</v>
      </c>
    </row>
    <row r="60" s="9" customFormat="1" ht="24.96" customHeight="1">
      <c r="A60" s="9"/>
      <c r="B60" s="176"/>
      <c r="C60" s="177"/>
      <c r="D60" s="178" t="s">
        <v>194</v>
      </c>
      <c r="E60" s="179"/>
      <c r="F60" s="179"/>
      <c r="G60" s="179"/>
      <c r="H60" s="179"/>
      <c r="I60" s="179"/>
      <c r="J60" s="180">
        <f>J92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195</v>
      </c>
      <c r="E61" s="184"/>
      <c r="F61" s="184"/>
      <c r="G61" s="184"/>
      <c r="H61" s="184"/>
      <c r="I61" s="184"/>
      <c r="J61" s="185">
        <f>J93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196</v>
      </c>
      <c r="E62" s="184"/>
      <c r="F62" s="184"/>
      <c r="G62" s="184"/>
      <c r="H62" s="184"/>
      <c r="I62" s="184"/>
      <c r="J62" s="185">
        <f>J112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197</v>
      </c>
      <c r="E63" s="184"/>
      <c r="F63" s="184"/>
      <c r="G63" s="184"/>
      <c r="H63" s="184"/>
      <c r="I63" s="184"/>
      <c r="J63" s="185">
        <f>J168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198</v>
      </c>
      <c r="E64" s="184"/>
      <c r="F64" s="184"/>
      <c r="G64" s="184"/>
      <c r="H64" s="184"/>
      <c r="I64" s="184"/>
      <c r="J64" s="185">
        <f>J234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199</v>
      </c>
      <c r="E65" s="184"/>
      <c r="F65" s="184"/>
      <c r="G65" s="184"/>
      <c r="H65" s="184"/>
      <c r="I65" s="184"/>
      <c r="J65" s="185">
        <f>J249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200</v>
      </c>
      <c r="E66" s="179"/>
      <c r="F66" s="179"/>
      <c r="G66" s="179"/>
      <c r="H66" s="179"/>
      <c r="I66" s="179"/>
      <c r="J66" s="180">
        <f>J252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201</v>
      </c>
      <c r="E67" s="184"/>
      <c r="F67" s="184"/>
      <c r="G67" s="184"/>
      <c r="H67" s="184"/>
      <c r="I67" s="184"/>
      <c r="J67" s="185">
        <f>J253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202</v>
      </c>
      <c r="E68" s="184"/>
      <c r="F68" s="184"/>
      <c r="G68" s="184"/>
      <c r="H68" s="184"/>
      <c r="I68" s="184"/>
      <c r="J68" s="185">
        <f>J262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203</v>
      </c>
      <c r="E69" s="184"/>
      <c r="F69" s="184"/>
      <c r="G69" s="184"/>
      <c r="H69" s="184"/>
      <c r="I69" s="184"/>
      <c r="J69" s="185">
        <f>J282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204</v>
      </c>
      <c r="E70" s="184"/>
      <c r="F70" s="184"/>
      <c r="G70" s="184"/>
      <c r="H70" s="184"/>
      <c r="I70" s="184"/>
      <c r="J70" s="185">
        <f>J297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205</v>
      </c>
      <c r="E71" s="179"/>
      <c r="F71" s="179"/>
      <c r="G71" s="179"/>
      <c r="H71" s="179"/>
      <c r="I71" s="179"/>
      <c r="J71" s="180">
        <f>J311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115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1" t="str">
        <f>E7</f>
        <v>Rekonstrukce plynové kotelny_Zámek Poděbrady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103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D.1.1 - Architektonicko-stavební řešení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Zámek Poděbrady, Jiřího náměstí 1/8</v>
      </c>
      <c r="G85" s="42"/>
      <c r="H85" s="42"/>
      <c r="I85" s="34" t="s">
        <v>23</v>
      </c>
      <c r="J85" s="74" t="str">
        <f>IF(J12="","",J12)</f>
        <v>28. 4. 2025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E15</f>
        <v>Město Poděbrady, Jiřího nám. 20/1,290 01,Poděbrady</v>
      </c>
      <c r="G87" s="42"/>
      <c r="H87" s="42"/>
      <c r="I87" s="34" t="s">
        <v>32</v>
      </c>
      <c r="J87" s="38" t="str">
        <f>E21</f>
        <v>TZB Kladno s.r.o.,Třebízského 466, 273 09, Kladno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30</v>
      </c>
      <c r="D88" s="42"/>
      <c r="E88" s="42"/>
      <c r="F88" s="29" t="str">
        <f>IF(E18="","",E18)</f>
        <v>Vyplň údaj</v>
      </c>
      <c r="G88" s="42"/>
      <c r="H88" s="42"/>
      <c r="I88" s="34" t="s">
        <v>36</v>
      </c>
      <c r="J88" s="38" t="str">
        <f>E24</f>
        <v xml:space="preserve">Eva Vopalecká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116</v>
      </c>
      <c r="D90" s="190" t="s">
        <v>60</v>
      </c>
      <c r="E90" s="190" t="s">
        <v>56</v>
      </c>
      <c r="F90" s="190" t="s">
        <v>57</v>
      </c>
      <c r="G90" s="190" t="s">
        <v>117</v>
      </c>
      <c r="H90" s="190" t="s">
        <v>118</v>
      </c>
      <c r="I90" s="190" t="s">
        <v>119</v>
      </c>
      <c r="J90" s="190" t="s">
        <v>107</v>
      </c>
      <c r="K90" s="191" t="s">
        <v>120</v>
      </c>
      <c r="L90" s="192"/>
      <c r="M90" s="94" t="s">
        <v>19</v>
      </c>
      <c r="N90" s="95" t="s">
        <v>45</v>
      </c>
      <c r="O90" s="95" t="s">
        <v>121</v>
      </c>
      <c r="P90" s="95" t="s">
        <v>122</v>
      </c>
      <c r="Q90" s="95" t="s">
        <v>123</v>
      </c>
      <c r="R90" s="95" t="s">
        <v>124</v>
      </c>
      <c r="S90" s="95" t="s">
        <v>125</v>
      </c>
      <c r="T90" s="96" t="s">
        <v>126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127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P92+P252+P311</f>
        <v>0</v>
      </c>
      <c r="Q91" s="98"/>
      <c r="R91" s="195">
        <f>R92+R252+R311</f>
        <v>37.077838499999999</v>
      </c>
      <c r="S91" s="98"/>
      <c r="T91" s="196">
        <f>T92+T252+T311</f>
        <v>5.0105500000000003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74</v>
      </c>
      <c r="AU91" s="19" t="s">
        <v>108</v>
      </c>
      <c r="BK91" s="197">
        <f>BK92+BK252+BK311</f>
        <v>0</v>
      </c>
    </row>
    <row r="92" s="12" customFormat="1" ht="25.92" customHeight="1">
      <c r="A92" s="12"/>
      <c r="B92" s="198"/>
      <c r="C92" s="199"/>
      <c r="D92" s="200" t="s">
        <v>74</v>
      </c>
      <c r="E92" s="201" t="s">
        <v>206</v>
      </c>
      <c r="F92" s="201" t="s">
        <v>207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P93+P112+P168+P234+P249</f>
        <v>0</v>
      </c>
      <c r="Q92" s="206"/>
      <c r="R92" s="207">
        <f>R93+R112+R168+R234+R249</f>
        <v>36.830780499999996</v>
      </c>
      <c r="S92" s="206"/>
      <c r="T92" s="208">
        <f>T93+T112+T168+T234+T249</f>
        <v>5.0105500000000003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83</v>
      </c>
      <c r="AT92" s="210" t="s">
        <v>74</v>
      </c>
      <c r="AU92" s="210" t="s">
        <v>75</v>
      </c>
      <c r="AY92" s="209" t="s">
        <v>131</v>
      </c>
      <c r="BK92" s="211">
        <f>BK93+BK112+BK168+BK234+BK249</f>
        <v>0</v>
      </c>
    </row>
    <row r="93" s="12" customFormat="1" ht="22.8" customHeight="1">
      <c r="A93" s="12"/>
      <c r="B93" s="198"/>
      <c r="C93" s="199"/>
      <c r="D93" s="200" t="s">
        <v>74</v>
      </c>
      <c r="E93" s="212" t="s">
        <v>149</v>
      </c>
      <c r="F93" s="212" t="s">
        <v>208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SUM(P94:P111)</f>
        <v>0</v>
      </c>
      <c r="Q93" s="206"/>
      <c r="R93" s="207">
        <f>SUM(R94:R111)</f>
        <v>4.6305255000000001</v>
      </c>
      <c r="S93" s="206"/>
      <c r="T93" s="208">
        <f>SUM(T94:T111)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83</v>
      </c>
      <c r="AT93" s="210" t="s">
        <v>74</v>
      </c>
      <c r="AU93" s="210" t="s">
        <v>83</v>
      </c>
      <c r="AY93" s="209" t="s">
        <v>131</v>
      </c>
      <c r="BK93" s="211">
        <f>SUM(BK94:BK111)</f>
        <v>0</v>
      </c>
    </row>
    <row r="94" s="2" customFormat="1" ht="24.15" customHeight="1">
      <c r="A94" s="40"/>
      <c r="B94" s="41"/>
      <c r="C94" s="214" t="s">
        <v>83</v>
      </c>
      <c r="D94" s="214" t="s">
        <v>134</v>
      </c>
      <c r="E94" s="215" t="s">
        <v>209</v>
      </c>
      <c r="F94" s="216" t="s">
        <v>210</v>
      </c>
      <c r="G94" s="217" t="s">
        <v>211</v>
      </c>
      <c r="H94" s="218">
        <v>58.350000000000001</v>
      </c>
      <c r="I94" s="219"/>
      <c r="J94" s="220">
        <f>ROUND(I94*H94,2)</f>
        <v>0</v>
      </c>
      <c r="K94" s="216" t="s">
        <v>138</v>
      </c>
      <c r="L94" s="46"/>
      <c r="M94" s="221" t="s">
        <v>19</v>
      </c>
      <c r="N94" s="222" t="s">
        <v>46</v>
      </c>
      <c r="O94" s="86"/>
      <c r="P94" s="223">
        <f>O94*H94</f>
        <v>0</v>
      </c>
      <c r="Q94" s="223">
        <v>0.079210000000000003</v>
      </c>
      <c r="R94" s="223">
        <f>Q94*H94</f>
        <v>4.6219035000000002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153</v>
      </c>
      <c r="AT94" s="225" t="s">
        <v>134</v>
      </c>
      <c r="AU94" s="225" t="s">
        <v>85</v>
      </c>
      <c r="AY94" s="19" t="s">
        <v>131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83</v>
      </c>
      <c r="BK94" s="226">
        <f>ROUND(I94*H94,2)</f>
        <v>0</v>
      </c>
      <c r="BL94" s="19" t="s">
        <v>153</v>
      </c>
      <c r="BM94" s="225" t="s">
        <v>212</v>
      </c>
    </row>
    <row r="95" s="2" customFormat="1">
      <c r="A95" s="40"/>
      <c r="B95" s="41"/>
      <c r="C95" s="42"/>
      <c r="D95" s="227" t="s">
        <v>141</v>
      </c>
      <c r="E95" s="42"/>
      <c r="F95" s="228" t="s">
        <v>213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85</v>
      </c>
    </row>
    <row r="96" s="13" customFormat="1">
      <c r="A96" s="13"/>
      <c r="B96" s="236"/>
      <c r="C96" s="237"/>
      <c r="D96" s="238" t="s">
        <v>214</v>
      </c>
      <c r="E96" s="239" t="s">
        <v>19</v>
      </c>
      <c r="F96" s="240" t="s">
        <v>215</v>
      </c>
      <c r="G96" s="237"/>
      <c r="H96" s="239" t="s">
        <v>19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6" t="s">
        <v>214</v>
      </c>
      <c r="AU96" s="246" t="s">
        <v>85</v>
      </c>
      <c r="AV96" s="13" t="s">
        <v>83</v>
      </c>
      <c r="AW96" s="13" t="s">
        <v>35</v>
      </c>
      <c r="AX96" s="13" t="s">
        <v>75</v>
      </c>
      <c r="AY96" s="246" t="s">
        <v>131</v>
      </c>
    </row>
    <row r="97" s="14" customFormat="1">
      <c r="A97" s="14"/>
      <c r="B97" s="247"/>
      <c r="C97" s="248"/>
      <c r="D97" s="238" t="s">
        <v>214</v>
      </c>
      <c r="E97" s="249" t="s">
        <v>19</v>
      </c>
      <c r="F97" s="250" t="s">
        <v>216</v>
      </c>
      <c r="G97" s="248"/>
      <c r="H97" s="251">
        <v>65.549999999999997</v>
      </c>
      <c r="I97" s="252"/>
      <c r="J97" s="248"/>
      <c r="K97" s="248"/>
      <c r="L97" s="253"/>
      <c r="M97" s="254"/>
      <c r="N97" s="255"/>
      <c r="O97" s="255"/>
      <c r="P97" s="255"/>
      <c r="Q97" s="255"/>
      <c r="R97" s="255"/>
      <c r="S97" s="255"/>
      <c r="T97" s="25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7" t="s">
        <v>214</v>
      </c>
      <c r="AU97" s="257" t="s">
        <v>85</v>
      </c>
      <c r="AV97" s="14" t="s">
        <v>85</v>
      </c>
      <c r="AW97" s="14" t="s">
        <v>35</v>
      </c>
      <c r="AX97" s="14" t="s">
        <v>75</v>
      </c>
      <c r="AY97" s="257" t="s">
        <v>131</v>
      </c>
    </row>
    <row r="98" s="14" customFormat="1">
      <c r="A98" s="14"/>
      <c r="B98" s="247"/>
      <c r="C98" s="248"/>
      <c r="D98" s="238" t="s">
        <v>214</v>
      </c>
      <c r="E98" s="249" t="s">
        <v>19</v>
      </c>
      <c r="F98" s="250" t="s">
        <v>217</v>
      </c>
      <c r="G98" s="248"/>
      <c r="H98" s="251">
        <v>-7.2000000000000002</v>
      </c>
      <c r="I98" s="252"/>
      <c r="J98" s="248"/>
      <c r="K98" s="248"/>
      <c r="L98" s="253"/>
      <c r="M98" s="254"/>
      <c r="N98" s="255"/>
      <c r="O98" s="255"/>
      <c r="P98" s="255"/>
      <c r="Q98" s="255"/>
      <c r="R98" s="255"/>
      <c r="S98" s="255"/>
      <c r="T98" s="25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7" t="s">
        <v>214</v>
      </c>
      <c r="AU98" s="257" t="s">
        <v>85</v>
      </c>
      <c r="AV98" s="14" t="s">
        <v>85</v>
      </c>
      <c r="AW98" s="14" t="s">
        <v>35</v>
      </c>
      <c r="AX98" s="14" t="s">
        <v>75</v>
      </c>
      <c r="AY98" s="257" t="s">
        <v>131</v>
      </c>
    </row>
    <row r="99" s="15" customFormat="1">
      <c r="A99" s="15"/>
      <c r="B99" s="258"/>
      <c r="C99" s="259"/>
      <c r="D99" s="238" t="s">
        <v>214</v>
      </c>
      <c r="E99" s="260" t="s">
        <v>19</v>
      </c>
      <c r="F99" s="261" t="s">
        <v>218</v>
      </c>
      <c r="G99" s="259"/>
      <c r="H99" s="262">
        <v>58.349999999999994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8" t="s">
        <v>214</v>
      </c>
      <c r="AU99" s="268" t="s">
        <v>85</v>
      </c>
      <c r="AV99" s="15" t="s">
        <v>153</v>
      </c>
      <c r="AW99" s="15" t="s">
        <v>35</v>
      </c>
      <c r="AX99" s="15" t="s">
        <v>83</v>
      </c>
      <c r="AY99" s="268" t="s">
        <v>131</v>
      </c>
    </row>
    <row r="100" s="2" customFormat="1" ht="16.5" customHeight="1">
      <c r="A100" s="40"/>
      <c r="B100" s="41"/>
      <c r="C100" s="214" t="s">
        <v>85</v>
      </c>
      <c r="D100" s="214" t="s">
        <v>134</v>
      </c>
      <c r="E100" s="215" t="s">
        <v>219</v>
      </c>
      <c r="F100" s="216" t="s">
        <v>220</v>
      </c>
      <c r="G100" s="217" t="s">
        <v>221</v>
      </c>
      <c r="H100" s="218">
        <v>21.850000000000001</v>
      </c>
      <c r="I100" s="219"/>
      <c r="J100" s="220">
        <f>ROUND(I100*H100,2)</f>
        <v>0</v>
      </c>
      <c r="K100" s="216" t="s">
        <v>138</v>
      </c>
      <c r="L100" s="46"/>
      <c r="M100" s="221" t="s">
        <v>19</v>
      </c>
      <c r="N100" s="222" t="s">
        <v>46</v>
      </c>
      <c r="O100" s="86"/>
      <c r="P100" s="223">
        <f>O100*H100</f>
        <v>0</v>
      </c>
      <c r="Q100" s="223">
        <v>0.00012</v>
      </c>
      <c r="R100" s="223">
        <f>Q100*H100</f>
        <v>0.0026220000000000002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153</v>
      </c>
      <c r="AT100" s="225" t="s">
        <v>134</v>
      </c>
      <c r="AU100" s="225" t="s">
        <v>85</v>
      </c>
      <c r="AY100" s="19" t="s">
        <v>131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83</v>
      </c>
      <c r="BK100" s="226">
        <f>ROUND(I100*H100,2)</f>
        <v>0</v>
      </c>
      <c r="BL100" s="19" t="s">
        <v>153</v>
      </c>
      <c r="BM100" s="225" t="s">
        <v>222</v>
      </c>
    </row>
    <row r="101" s="2" customFormat="1">
      <c r="A101" s="40"/>
      <c r="B101" s="41"/>
      <c r="C101" s="42"/>
      <c r="D101" s="227" t="s">
        <v>141</v>
      </c>
      <c r="E101" s="42"/>
      <c r="F101" s="228" t="s">
        <v>223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141</v>
      </c>
      <c r="AU101" s="19" t="s">
        <v>85</v>
      </c>
    </row>
    <row r="102" s="13" customFormat="1">
      <c r="A102" s="13"/>
      <c r="B102" s="236"/>
      <c r="C102" s="237"/>
      <c r="D102" s="238" t="s">
        <v>214</v>
      </c>
      <c r="E102" s="239" t="s">
        <v>19</v>
      </c>
      <c r="F102" s="240" t="s">
        <v>224</v>
      </c>
      <c r="G102" s="237"/>
      <c r="H102" s="239" t="s">
        <v>19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6" t="s">
        <v>214</v>
      </c>
      <c r="AU102" s="246" t="s">
        <v>85</v>
      </c>
      <c r="AV102" s="13" t="s">
        <v>83</v>
      </c>
      <c r="AW102" s="13" t="s">
        <v>35</v>
      </c>
      <c r="AX102" s="13" t="s">
        <v>75</v>
      </c>
      <c r="AY102" s="246" t="s">
        <v>131</v>
      </c>
    </row>
    <row r="103" s="13" customFormat="1">
      <c r="A103" s="13"/>
      <c r="B103" s="236"/>
      <c r="C103" s="237"/>
      <c r="D103" s="238" t="s">
        <v>214</v>
      </c>
      <c r="E103" s="239" t="s">
        <v>19</v>
      </c>
      <c r="F103" s="240" t="s">
        <v>215</v>
      </c>
      <c r="G103" s="237"/>
      <c r="H103" s="239" t="s">
        <v>19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6" t="s">
        <v>214</v>
      </c>
      <c r="AU103" s="246" t="s">
        <v>85</v>
      </c>
      <c r="AV103" s="13" t="s">
        <v>83</v>
      </c>
      <c r="AW103" s="13" t="s">
        <v>35</v>
      </c>
      <c r="AX103" s="13" t="s">
        <v>75</v>
      </c>
      <c r="AY103" s="246" t="s">
        <v>131</v>
      </c>
    </row>
    <row r="104" s="14" customFormat="1">
      <c r="A104" s="14"/>
      <c r="B104" s="247"/>
      <c r="C104" s="248"/>
      <c r="D104" s="238" t="s">
        <v>214</v>
      </c>
      <c r="E104" s="249" t="s">
        <v>19</v>
      </c>
      <c r="F104" s="250" t="s">
        <v>225</v>
      </c>
      <c r="G104" s="248"/>
      <c r="H104" s="251">
        <v>21.850000000000001</v>
      </c>
      <c r="I104" s="252"/>
      <c r="J104" s="248"/>
      <c r="K104" s="248"/>
      <c r="L104" s="253"/>
      <c r="M104" s="254"/>
      <c r="N104" s="255"/>
      <c r="O104" s="255"/>
      <c r="P104" s="255"/>
      <c r="Q104" s="255"/>
      <c r="R104" s="255"/>
      <c r="S104" s="255"/>
      <c r="T104" s="25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7" t="s">
        <v>214</v>
      </c>
      <c r="AU104" s="257" t="s">
        <v>85</v>
      </c>
      <c r="AV104" s="14" t="s">
        <v>85</v>
      </c>
      <c r="AW104" s="14" t="s">
        <v>35</v>
      </c>
      <c r="AX104" s="14" t="s">
        <v>75</v>
      </c>
      <c r="AY104" s="257" t="s">
        <v>131</v>
      </c>
    </row>
    <row r="105" s="15" customFormat="1">
      <c r="A105" s="15"/>
      <c r="B105" s="258"/>
      <c r="C105" s="259"/>
      <c r="D105" s="238" t="s">
        <v>214</v>
      </c>
      <c r="E105" s="260" t="s">
        <v>19</v>
      </c>
      <c r="F105" s="261" t="s">
        <v>218</v>
      </c>
      <c r="G105" s="259"/>
      <c r="H105" s="262">
        <v>21.850000000000001</v>
      </c>
      <c r="I105" s="263"/>
      <c r="J105" s="259"/>
      <c r="K105" s="259"/>
      <c r="L105" s="264"/>
      <c r="M105" s="265"/>
      <c r="N105" s="266"/>
      <c r="O105" s="266"/>
      <c r="P105" s="266"/>
      <c r="Q105" s="266"/>
      <c r="R105" s="266"/>
      <c r="S105" s="266"/>
      <c r="T105" s="267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8" t="s">
        <v>214</v>
      </c>
      <c r="AU105" s="268" t="s">
        <v>85</v>
      </c>
      <c r="AV105" s="15" t="s">
        <v>153</v>
      </c>
      <c r="AW105" s="15" t="s">
        <v>35</v>
      </c>
      <c r="AX105" s="15" t="s">
        <v>83</v>
      </c>
      <c r="AY105" s="268" t="s">
        <v>131</v>
      </c>
    </row>
    <row r="106" s="2" customFormat="1" ht="16.5" customHeight="1">
      <c r="A106" s="40"/>
      <c r="B106" s="41"/>
      <c r="C106" s="214" t="s">
        <v>149</v>
      </c>
      <c r="D106" s="214" t="s">
        <v>134</v>
      </c>
      <c r="E106" s="215" t="s">
        <v>226</v>
      </c>
      <c r="F106" s="216" t="s">
        <v>227</v>
      </c>
      <c r="G106" s="217" t="s">
        <v>221</v>
      </c>
      <c r="H106" s="218">
        <v>30</v>
      </c>
      <c r="I106" s="219"/>
      <c r="J106" s="220">
        <f>ROUND(I106*H106,2)</f>
        <v>0</v>
      </c>
      <c r="K106" s="216" t="s">
        <v>138</v>
      </c>
      <c r="L106" s="46"/>
      <c r="M106" s="221" t="s">
        <v>19</v>
      </c>
      <c r="N106" s="222" t="s">
        <v>46</v>
      </c>
      <c r="O106" s="86"/>
      <c r="P106" s="223">
        <f>O106*H106</f>
        <v>0</v>
      </c>
      <c r="Q106" s="223">
        <v>0.00020000000000000001</v>
      </c>
      <c r="R106" s="223">
        <f>Q106*H106</f>
        <v>0.0060000000000000001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153</v>
      </c>
      <c r="AT106" s="225" t="s">
        <v>134</v>
      </c>
      <c r="AU106" s="225" t="s">
        <v>85</v>
      </c>
      <c r="AY106" s="19" t="s">
        <v>131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83</v>
      </c>
      <c r="BK106" s="226">
        <f>ROUND(I106*H106,2)</f>
        <v>0</v>
      </c>
      <c r="BL106" s="19" t="s">
        <v>153</v>
      </c>
      <c r="BM106" s="225" t="s">
        <v>228</v>
      </c>
    </row>
    <row r="107" s="2" customFormat="1">
      <c r="A107" s="40"/>
      <c r="B107" s="41"/>
      <c r="C107" s="42"/>
      <c r="D107" s="227" t="s">
        <v>141</v>
      </c>
      <c r="E107" s="42"/>
      <c r="F107" s="228" t="s">
        <v>229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85</v>
      </c>
    </row>
    <row r="108" s="13" customFormat="1">
      <c r="A108" s="13"/>
      <c r="B108" s="236"/>
      <c r="C108" s="237"/>
      <c r="D108" s="238" t="s">
        <v>214</v>
      </c>
      <c r="E108" s="239" t="s">
        <v>19</v>
      </c>
      <c r="F108" s="240" t="s">
        <v>230</v>
      </c>
      <c r="G108" s="237"/>
      <c r="H108" s="239" t="s">
        <v>19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6" t="s">
        <v>214</v>
      </c>
      <c r="AU108" s="246" t="s">
        <v>85</v>
      </c>
      <c r="AV108" s="13" t="s">
        <v>83</v>
      </c>
      <c r="AW108" s="13" t="s">
        <v>35</v>
      </c>
      <c r="AX108" s="13" t="s">
        <v>75</v>
      </c>
      <c r="AY108" s="246" t="s">
        <v>131</v>
      </c>
    </row>
    <row r="109" s="13" customFormat="1">
      <c r="A109" s="13"/>
      <c r="B109" s="236"/>
      <c r="C109" s="237"/>
      <c r="D109" s="238" t="s">
        <v>214</v>
      </c>
      <c r="E109" s="239" t="s">
        <v>19</v>
      </c>
      <c r="F109" s="240" t="s">
        <v>215</v>
      </c>
      <c r="G109" s="237"/>
      <c r="H109" s="239" t="s">
        <v>19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6" t="s">
        <v>214</v>
      </c>
      <c r="AU109" s="246" t="s">
        <v>85</v>
      </c>
      <c r="AV109" s="13" t="s">
        <v>83</v>
      </c>
      <c r="AW109" s="13" t="s">
        <v>35</v>
      </c>
      <c r="AX109" s="13" t="s">
        <v>75</v>
      </c>
      <c r="AY109" s="246" t="s">
        <v>131</v>
      </c>
    </row>
    <row r="110" s="14" customFormat="1">
      <c r="A110" s="14"/>
      <c r="B110" s="247"/>
      <c r="C110" s="248"/>
      <c r="D110" s="238" t="s">
        <v>214</v>
      </c>
      <c r="E110" s="249" t="s">
        <v>19</v>
      </c>
      <c r="F110" s="250" t="s">
        <v>231</v>
      </c>
      <c r="G110" s="248"/>
      <c r="H110" s="251">
        <v>30</v>
      </c>
      <c r="I110" s="252"/>
      <c r="J110" s="248"/>
      <c r="K110" s="248"/>
      <c r="L110" s="253"/>
      <c r="M110" s="254"/>
      <c r="N110" s="255"/>
      <c r="O110" s="255"/>
      <c r="P110" s="255"/>
      <c r="Q110" s="255"/>
      <c r="R110" s="255"/>
      <c r="S110" s="255"/>
      <c r="T110" s="25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7" t="s">
        <v>214</v>
      </c>
      <c r="AU110" s="257" t="s">
        <v>85</v>
      </c>
      <c r="AV110" s="14" t="s">
        <v>85</v>
      </c>
      <c r="AW110" s="14" t="s">
        <v>35</v>
      </c>
      <c r="AX110" s="14" t="s">
        <v>75</v>
      </c>
      <c r="AY110" s="257" t="s">
        <v>131</v>
      </c>
    </row>
    <row r="111" s="15" customFormat="1">
      <c r="A111" s="15"/>
      <c r="B111" s="258"/>
      <c r="C111" s="259"/>
      <c r="D111" s="238" t="s">
        <v>214</v>
      </c>
      <c r="E111" s="260" t="s">
        <v>19</v>
      </c>
      <c r="F111" s="261" t="s">
        <v>218</v>
      </c>
      <c r="G111" s="259"/>
      <c r="H111" s="262">
        <v>30</v>
      </c>
      <c r="I111" s="263"/>
      <c r="J111" s="259"/>
      <c r="K111" s="259"/>
      <c r="L111" s="264"/>
      <c r="M111" s="265"/>
      <c r="N111" s="266"/>
      <c r="O111" s="266"/>
      <c r="P111" s="266"/>
      <c r="Q111" s="266"/>
      <c r="R111" s="266"/>
      <c r="S111" s="266"/>
      <c r="T111" s="267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8" t="s">
        <v>214</v>
      </c>
      <c r="AU111" s="268" t="s">
        <v>85</v>
      </c>
      <c r="AV111" s="15" t="s">
        <v>153</v>
      </c>
      <c r="AW111" s="15" t="s">
        <v>35</v>
      </c>
      <c r="AX111" s="15" t="s">
        <v>83</v>
      </c>
      <c r="AY111" s="268" t="s">
        <v>131</v>
      </c>
    </row>
    <row r="112" s="12" customFormat="1" ht="22.8" customHeight="1">
      <c r="A112" s="12"/>
      <c r="B112" s="198"/>
      <c r="C112" s="199"/>
      <c r="D112" s="200" t="s">
        <v>74</v>
      </c>
      <c r="E112" s="212" t="s">
        <v>164</v>
      </c>
      <c r="F112" s="212" t="s">
        <v>232</v>
      </c>
      <c r="G112" s="199"/>
      <c r="H112" s="199"/>
      <c r="I112" s="202"/>
      <c r="J112" s="213">
        <f>BK112</f>
        <v>0</v>
      </c>
      <c r="K112" s="199"/>
      <c r="L112" s="204"/>
      <c r="M112" s="205"/>
      <c r="N112" s="206"/>
      <c r="O112" s="206"/>
      <c r="P112" s="207">
        <f>SUM(P113:P167)</f>
        <v>0</v>
      </c>
      <c r="Q112" s="206"/>
      <c r="R112" s="207">
        <f>SUM(R113:R167)</f>
        <v>31.055784999999997</v>
      </c>
      <c r="S112" s="206"/>
      <c r="T112" s="208">
        <f>SUM(T113:T167)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9" t="s">
        <v>83</v>
      </c>
      <c r="AT112" s="210" t="s">
        <v>74</v>
      </c>
      <c r="AU112" s="210" t="s">
        <v>83</v>
      </c>
      <c r="AY112" s="209" t="s">
        <v>131</v>
      </c>
      <c r="BK112" s="211">
        <f>SUM(BK113:BK167)</f>
        <v>0</v>
      </c>
    </row>
    <row r="113" s="2" customFormat="1" ht="21.75" customHeight="1">
      <c r="A113" s="40"/>
      <c r="B113" s="41"/>
      <c r="C113" s="214" t="s">
        <v>153</v>
      </c>
      <c r="D113" s="214" t="s">
        <v>134</v>
      </c>
      <c r="E113" s="215" t="s">
        <v>233</v>
      </c>
      <c r="F113" s="216" t="s">
        <v>234</v>
      </c>
      <c r="G113" s="217" t="s">
        <v>211</v>
      </c>
      <c r="H113" s="218">
        <v>102.40000000000001</v>
      </c>
      <c r="I113" s="219"/>
      <c r="J113" s="220">
        <f>ROUND(I113*H113,2)</f>
        <v>0</v>
      </c>
      <c r="K113" s="216" t="s">
        <v>138</v>
      </c>
      <c r="L113" s="46"/>
      <c r="M113" s="221" t="s">
        <v>19</v>
      </c>
      <c r="N113" s="222" t="s">
        <v>46</v>
      </c>
      <c r="O113" s="86"/>
      <c r="P113" s="223">
        <f>O113*H113</f>
        <v>0</v>
      </c>
      <c r="Q113" s="223">
        <v>0.0073499999999999998</v>
      </c>
      <c r="R113" s="223">
        <f>Q113*H113</f>
        <v>0.75263999999999998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153</v>
      </c>
      <c r="AT113" s="225" t="s">
        <v>134</v>
      </c>
      <c r="AU113" s="225" t="s">
        <v>85</v>
      </c>
      <c r="AY113" s="19" t="s">
        <v>131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83</v>
      </c>
      <c r="BK113" s="226">
        <f>ROUND(I113*H113,2)</f>
        <v>0</v>
      </c>
      <c r="BL113" s="19" t="s">
        <v>153</v>
      </c>
      <c r="BM113" s="225" t="s">
        <v>235</v>
      </c>
    </row>
    <row r="114" s="2" customFormat="1">
      <c r="A114" s="40"/>
      <c r="B114" s="41"/>
      <c r="C114" s="42"/>
      <c r="D114" s="227" t="s">
        <v>141</v>
      </c>
      <c r="E114" s="42"/>
      <c r="F114" s="228" t="s">
        <v>236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85</v>
      </c>
    </row>
    <row r="115" s="2" customFormat="1" ht="37.8" customHeight="1">
      <c r="A115" s="40"/>
      <c r="B115" s="41"/>
      <c r="C115" s="214" t="s">
        <v>130</v>
      </c>
      <c r="D115" s="214" t="s">
        <v>134</v>
      </c>
      <c r="E115" s="215" t="s">
        <v>237</v>
      </c>
      <c r="F115" s="216" t="s">
        <v>238</v>
      </c>
      <c r="G115" s="217" t="s">
        <v>211</v>
      </c>
      <c r="H115" s="218">
        <v>102.40000000000001</v>
      </c>
      <c r="I115" s="219"/>
      <c r="J115" s="220">
        <f>ROUND(I115*H115,2)</f>
        <v>0</v>
      </c>
      <c r="K115" s="216" t="s">
        <v>138</v>
      </c>
      <c r="L115" s="46"/>
      <c r="M115" s="221" t="s">
        <v>19</v>
      </c>
      <c r="N115" s="222" t="s">
        <v>46</v>
      </c>
      <c r="O115" s="86"/>
      <c r="P115" s="223">
        <f>O115*H115</f>
        <v>0</v>
      </c>
      <c r="Q115" s="223">
        <v>0.0378</v>
      </c>
      <c r="R115" s="223">
        <f>Q115*H115</f>
        <v>3.8707200000000004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153</v>
      </c>
      <c r="AT115" s="225" t="s">
        <v>134</v>
      </c>
      <c r="AU115" s="225" t="s">
        <v>85</v>
      </c>
      <c r="AY115" s="19" t="s">
        <v>131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83</v>
      </c>
      <c r="BK115" s="226">
        <f>ROUND(I115*H115,2)</f>
        <v>0</v>
      </c>
      <c r="BL115" s="19" t="s">
        <v>153</v>
      </c>
      <c r="BM115" s="225" t="s">
        <v>239</v>
      </c>
    </row>
    <row r="116" s="2" customFormat="1">
      <c r="A116" s="40"/>
      <c r="B116" s="41"/>
      <c r="C116" s="42"/>
      <c r="D116" s="227" t="s">
        <v>141</v>
      </c>
      <c r="E116" s="42"/>
      <c r="F116" s="228" t="s">
        <v>240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85</v>
      </c>
    </row>
    <row r="117" s="13" customFormat="1">
      <c r="A117" s="13"/>
      <c r="B117" s="236"/>
      <c r="C117" s="237"/>
      <c r="D117" s="238" t="s">
        <v>214</v>
      </c>
      <c r="E117" s="239" t="s">
        <v>19</v>
      </c>
      <c r="F117" s="240" t="s">
        <v>241</v>
      </c>
      <c r="G117" s="237"/>
      <c r="H117" s="239" t="s">
        <v>19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214</v>
      </c>
      <c r="AU117" s="246" t="s">
        <v>85</v>
      </c>
      <c r="AV117" s="13" t="s">
        <v>83</v>
      </c>
      <c r="AW117" s="13" t="s">
        <v>35</v>
      </c>
      <c r="AX117" s="13" t="s">
        <v>75</v>
      </c>
      <c r="AY117" s="246" t="s">
        <v>131</v>
      </c>
    </row>
    <row r="118" s="13" customFormat="1">
      <c r="A118" s="13"/>
      <c r="B118" s="236"/>
      <c r="C118" s="237"/>
      <c r="D118" s="238" t="s">
        <v>214</v>
      </c>
      <c r="E118" s="239" t="s">
        <v>19</v>
      </c>
      <c r="F118" s="240" t="s">
        <v>242</v>
      </c>
      <c r="G118" s="237"/>
      <c r="H118" s="239" t="s">
        <v>19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214</v>
      </c>
      <c r="AU118" s="246" t="s">
        <v>85</v>
      </c>
      <c r="AV118" s="13" t="s">
        <v>83</v>
      </c>
      <c r="AW118" s="13" t="s">
        <v>35</v>
      </c>
      <c r="AX118" s="13" t="s">
        <v>75</v>
      </c>
      <c r="AY118" s="246" t="s">
        <v>131</v>
      </c>
    </row>
    <row r="119" s="14" customFormat="1">
      <c r="A119" s="14"/>
      <c r="B119" s="247"/>
      <c r="C119" s="248"/>
      <c r="D119" s="238" t="s">
        <v>214</v>
      </c>
      <c r="E119" s="249" t="s">
        <v>19</v>
      </c>
      <c r="F119" s="250" t="s">
        <v>243</v>
      </c>
      <c r="G119" s="248"/>
      <c r="H119" s="251">
        <v>40.799999999999997</v>
      </c>
      <c r="I119" s="252"/>
      <c r="J119" s="248"/>
      <c r="K119" s="248"/>
      <c r="L119" s="253"/>
      <c r="M119" s="254"/>
      <c r="N119" s="255"/>
      <c r="O119" s="255"/>
      <c r="P119" s="255"/>
      <c r="Q119" s="255"/>
      <c r="R119" s="255"/>
      <c r="S119" s="255"/>
      <c r="T119" s="25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7" t="s">
        <v>214</v>
      </c>
      <c r="AU119" s="257" t="s">
        <v>85</v>
      </c>
      <c r="AV119" s="14" t="s">
        <v>85</v>
      </c>
      <c r="AW119" s="14" t="s">
        <v>35</v>
      </c>
      <c r="AX119" s="14" t="s">
        <v>75</v>
      </c>
      <c r="AY119" s="257" t="s">
        <v>131</v>
      </c>
    </row>
    <row r="120" s="14" customFormat="1">
      <c r="A120" s="14"/>
      <c r="B120" s="247"/>
      <c r="C120" s="248"/>
      <c r="D120" s="238" t="s">
        <v>214</v>
      </c>
      <c r="E120" s="249" t="s">
        <v>19</v>
      </c>
      <c r="F120" s="250" t="s">
        <v>244</v>
      </c>
      <c r="G120" s="248"/>
      <c r="H120" s="251">
        <v>8</v>
      </c>
      <c r="I120" s="252"/>
      <c r="J120" s="248"/>
      <c r="K120" s="248"/>
      <c r="L120" s="253"/>
      <c r="M120" s="254"/>
      <c r="N120" s="255"/>
      <c r="O120" s="255"/>
      <c r="P120" s="255"/>
      <c r="Q120" s="255"/>
      <c r="R120" s="255"/>
      <c r="S120" s="255"/>
      <c r="T120" s="25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7" t="s">
        <v>214</v>
      </c>
      <c r="AU120" s="257" t="s">
        <v>85</v>
      </c>
      <c r="AV120" s="14" t="s">
        <v>85</v>
      </c>
      <c r="AW120" s="14" t="s">
        <v>35</v>
      </c>
      <c r="AX120" s="14" t="s">
        <v>75</v>
      </c>
      <c r="AY120" s="257" t="s">
        <v>131</v>
      </c>
    </row>
    <row r="121" s="14" customFormat="1">
      <c r="A121" s="14"/>
      <c r="B121" s="247"/>
      <c r="C121" s="248"/>
      <c r="D121" s="238" t="s">
        <v>214</v>
      </c>
      <c r="E121" s="249" t="s">
        <v>19</v>
      </c>
      <c r="F121" s="250" t="s">
        <v>245</v>
      </c>
      <c r="G121" s="248"/>
      <c r="H121" s="251">
        <v>53.600000000000001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7" t="s">
        <v>214</v>
      </c>
      <c r="AU121" s="257" t="s">
        <v>85</v>
      </c>
      <c r="AV121" s="14" t="s">
        <v>85</v>
      </c>
      <c r="AW121" s="14" t="s">
        <v>35</v>
      </c>
      <c r="AX121" s="14" t="s">
        <v>75</v>
      </c>
      <c r="AY121" s="257" t="s">
        <v>131</v>
      </c>
    </row>
    <row r="122" s="15" customFormat="1">
      <c r="A122" s="15"/>
      <c r="B122" s="258"/>
      <c r="C122" s="259"/>
      <c r="D122" s="238" t="s">
        <v>214</v>
      </c>
      <c r="E122" s="260" t="s">
        <v>19</v>
      </c>
      <c r="F122" s="261" t="s">
        <v>218</v>
      </c>
      <c r="G122" s="259"/>
      <c r="H122" s="262">
        <v>102.40000000000001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8" t="s">
        <v>214</v>
      </c>
      <c r="AU122" s="268" t="s">
        <v>85</v>
      </c>
      <c r="AV122" s="15" t="s">
        <v>153</v>
      </c>
      <c r="AW122" s="15" t="s">
        <v>35</v>
      </c>
      <c r="AX122" s="15" t="s">
        <v>83</v>
      </c>
      <c r="AY122" s="268" t="s">
        <v>131</v>
      </c>
    </row>
    <row r="123" s="2" customFormat="1" ht="24.15" customHeight="1">
      <c r="A123" s="40"/>
      <c r="B123" s="41"/>
      <c r="C123" s="214" t="s">
        <v>164</v>
      </c>
      <c r="D123" s="214" t="s">
        <v>134</v>
      </c>
      <c r="E123" s="215" t="s">
        <v>246</v>
      </c>
      <c r="F123" s="216" t="s">
        <v>247</v>
      </c>
      <c r="G123" s="217" t="s">
        <v>211</v>
      </c>
      <c r="H123" s="218">
        <v>204.80000000000001</v>
      </c>
      <c r="I123" s="219"/>
      <c r="J123" s="220">
        <f>ROUND(I123*H123,2)</f>
        <v>0</v>
      </c>
      <c r="K123" s="216" t="s">
        <v>138</v>
      </c>
      <c r="L123" s="46"/>
      <c r="M123" s="221" t="s">
        <v>19</v>
      </c>
      <c r="N123" s="222" t="s">
        <v>46</v>
      </c>
      <c r="O123" s="86"/>
      <c r="P123" s="223">
        <f>O123*H123</f>
        <v>0</v>
      </c>
      <c r="Q123" s="223">
        <v>0.0135</v>
      </c>
      <c r="R123" s="223">
        <f>Q123*H123</f>
        <v>2.7648000000000001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153</v>
      </c>
      <c r="AT123" s="225" t="s">
        <v>134</v>
      </c>
      <c r="AU123" s="225" t="s">
        <v>85</v>
      </c>
      <c r="AY123" s="19" t="s">
        <v>131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83</v>
      </c>
      <c r="BK123" s="226">
        <f>ROUND(I123*H123,2)</f>
        <v>0</v>
      </c>
      <c r="BL123" s="19" t="s">
        <v>153</v>
      </c>
      <c r="BM123" s="225" t="s">
        <v>248</v>
      </c>
    </row>
    <row r="124" s="2" customFormat="1">
      <c r="A124" s="40"/>
      <c r="B124" s="41"/>
      <c r="C124" s="42"/>
      <c r="D124" s="227" t="s">
        <v>141</v>
      </c>
      <c r="E124" s="42"/>
      <c r="F124" s="228" t="s">
        <v>249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85</v>
      </c>
    </row>
    <row r="125" s="14" customFormat="1">
      <c r="A125" s="14"/>
      <c r="B125" s="247"/>
      <c r="C125" s="248"/>
      <c r="D125" s="238" t="s">
        <v>214</v>
      </c>
      <c r="E125" s="248"/>
      <c r="F125" s="250" t="s">
        <v>250</v>
      </c>
      <c r="G125" s="248"/>
      <c r="H125" s="251">
        <v>204.80000000000001</v>
      </c>
      <c r="I125" s="252"/>
      <c r="J125" s="248"/>
      <c r="K125" s="248"/>
      <c r="L125" s="253"/>
      <c r="M125" s="254"/>
      <c r="N125" s="255"/>
      <c r="O125" s="255"/>
      <c r="P125" s="255"/>
      <c r="Q125" s="255"/>
      <c r="R125" s="255"/>
      <c r="S125" s="255"/>
      <c r="T125" s="25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214</v>
      </c>
      <c r="AU125" s="257" t="s">
        <v>85</v>
      </c>
      <c r="AV125" s="14" t="s">
        <v>85</v>
      </c>
      <c r="AW125" s="14" t="s">
        <v>4</v>
      </c>
      <c r="AX125" s="14" t="s">
        <v>83</v>
      </c>
      <c r="AY125" s="257" t="s">
        <v>131</v>
      </c>
    </row>
    <row r="126" s="2" customFormat="1" ht="21.75" customHeight="1">
      <c r="A126" s="40"/>
      <c r="B126" s="41"/>
      <c r="C126" s="214" t="s">
        <v>169</v>
      </c>
      <c r="D126" s="214" t="s">
        <v>134</v>
      </c>
      <c r="E126" s="215" t="s">
        <v>251</v>
      </c>
      <c r="F126" s="216" t="s">
        <v>252</v>
      </c>
      <c r="G126" s="217" t="s">
        <v>211</v>
      </c>
      <c r="H126" s="218">
        <v>294.89999999999998</v>
      </c>
      <c r="I126" s="219"/>
      <c r="J126" s="220">
        <f>ROUND(I126*H126,2)</f>
        <v>0</v>
      </c>
      <c r="K126" s="216" t="s">
        <v>138</v>
      </c>
      <c r="L126" s="46"/>
      <c r="M126" s="221" t="s">
        <v>19</v>
      </c>
      <c r="N126" s="222" t="s">
        <v>46</v>
      </c>
      <c r="O126" s="86"/>
      <c r="P126" s="223">
        <f>O126*H126</f>
        <v>0</v>
      </c>
      <c r="Q126" s="223">
        <v>0.0073499999999999998</v>
      </c>
      <c r="R126" s="223">
        <f>Q126*H126</f>
        <v>2.1675149999999999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153</v>
      </c>
      <c r="AT126" s="225" t="s">
        <v>134</v>
      </c>
      <c r="AU126" s="225" t="s">
        <v>85</v>
      </c>
      <c r="AY126" s="19" t="s">
        <v>131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83</v>
      </c>
      <c r="BK126" s="226">
        <f>ROUND(I126*H126,2)</f>
        <v>0</v>
      </c>
      <c r="BL126" s="19" t="s">
        <v>153</v>
      </c>
      <c r="BM126" s="225" t="s">
        <v>253</v>
      </c>
    </row>
    <row r="127" s="2" customFormat="1">
      <c r="A127" s="40"/>
      <c r="B127" s="41"/>
      <c r="C127" s="42"/>
      <c r="D127" s="227" t="s">
        <v>141</v>
      </c>
      <c r="E127" s="42"/>
      <c r="F127" s="228" t="s">
        <v>254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85</v>
      </c>
    </row>
    <row r="128" s="14" customFormat="1">
      <c r="A128" s="14"/>
      <c r="B128" s="247"/>
      <c r="C128" s="248"/>
      <c r="D128" s="238" t="s">
        <v>214</v>
      </c>
      <c r="E128" s="249" t="s">
        <v>19</v>
      </c>
      <c r="F128" s="250" t="s">
        <v>255</v>
      </c>
      <c r="G128" s="248"/>
      <c r="H128" s="251">
        <v>116.7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7" t="s">
        <v>214</v>
      </c>
      <c r="AU128" s="257" t="s">
        <v>85</v>
      </c>
      <c r="AV128" s="14" t="s">
        <v>85</v>
      </c>
      <c r="AW128" s="14" t="s">
        <v>35</v>
      </c>
      <c r="AX128" s="14" t="s">
        <v>75</v>
      </c>
      <c r="AY128" s="257" t="s">
        <v>131</v>
      </c>
    </row>
    <row r="129" s="14" customFormat="1">
      <c r="A129" s="14"/>
      <c r="B129" s="247"/>
      <c r="C129" s="248"/>
      <c r="D129" s="238" t="s">
        <v>214</v>
      </c>
      <c r="E129" s="249" t="s">
        <v>19</v>
      </c>
      <c r="F129" s="250" t="s">
        <v>256</v>
      </c>
      <c r="G129" s="248"/>
      <c r="H129" s="251">
        <v>178.19999999999999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214</v>
      </c>
      <c r="AU129" s="257" t="s">
        <v>85</v>
      </c>
      <c r="AV129" s="14" t="s">
        <v>85</v>
      </c>
      <c r="AW129" s="14" t="s">
        <v>35</v>
      </c>
      <c r="AX129" s="14" t="s">
        <v>75</v>
      </c>
      <c r="AY129" s="257" t="s">
        <v>131</v>
      </c>
    </row>
    <row r="130" s="15" customFormat="1">
      <c r="A130" s="15"/>
      <c r="B130" s="258"/>
      <c r="C130" s="259"/>
      <c r="D130" s="238" t="s">
        <v>214</v>
      </c>
      <c r="E130" s="260" t="s">
        <v>19</v>
      </c>
      <c r="F130" s="261" t="s">
        <v>218</v>
      </c>
      <c r="G130" s="259"/>
      <c r="H130" s="262">
        <v>294.89999999999998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8" t="s">
        <v>214</v>
      </c>
      <c r="AU130" s="268" t="s">
        <v>85</v>
      </c>
      <c r="AV130" s="15" t="s">
        <v>153</v>
      </c>
      <c r="AW130" s="15" t="s">
        <v>35</v>
      </c>
      <c r="AX130" s="15" t="s">
        <v>83</v>
      </c>
      <c r="AY130" s="268" t="s">
        <v>131</v>
      </c>
    </row>
    <row r="131" s="2" customFormat="1" ht="24.15" customHeight="1">
      <c r="A131" s="40"/>
      <c r="B131" s="41"/>
      <c r="C131" s="214" t="s">
        <v>174</v>
      </c>
      <c r="D131" s="214" t="s">
        <v>134</v>
      </c>
      <c r="E131" s="215" t="s">
        <v>257</v>
      </c>
      <c r="F131" s="216" t="s">
        <v>258</v>
      </c>
      <c r="G131" s="217" t="s">
        <v>211</v>
      </c>
      <c r="H131" s="218">
        <v>116.7</v>
      </c>
      <c r="I131" s="219"/>
      <c r="J131" s="220">
        <f>ROUND(I131*H131,2)</f>
        <v>0</v>
      </c>
      <c r="K131" s="216" t="s">
        <v>138</v>
      </c>
      <c r="L131" s="46"/>
      <c r="M131" s="221" t="s">
        <v>19</v>
      </c>
      <c r="N131" s="222" t="s">
        <v>46</v>
      </c>
      <c r="O131" s="86"/>
      <c r="P131" s="223">
        <f>O131*H131</f>
        <v>0</v>
      </c>
      <c r="Q131" s="223">
        <v>0.0247</v>
      </c>
      <c r="R131" s="223">
        <f>Q131*H131</f>
        <v>2.8824900000000002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153</v>
      </c>
      <c r="AT131" s="225" t="s">
        <v>134</v>
      </c>
      <c r="AU131" s="225" t="s">
        <v>85</v>
      </c>
      <c r="AY131" s="19" t="s">
        <v>131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83</v>
      </c>
      <c r="BK131" s="226">
        <f>ROUND(I131*H131,2)</f>
        <v>0</v>
      </c>
      <c r="BL131" s="19" t="s">
        <v>153</v>
      </c>
      <c r="BM131" s="225" t="s">
        <v>259</v>
      </c>
    </row>
    <row r="132" s="2" customFormat="1">
      <c r="A132" s="40"/>
      <c r="B132" s="41"/>
      <c r="C132" s="42"/>
      <c r="D132" s="227" t="s">
        <v>141</v>
      </c>
      <c r="E132" s="42"/>
      <c r="F132" s="228" t="s">
        <v>260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85</v>
      </c>
    </row>
    <row r="133" s="13" customFormat="1">
      <c r="A133" s="13"/>
      <c r="B133" s="236"/>
      <c r="C133" s="237"/>
      <c r="D133" s="238" t="s">
        <v>214</v>
      </c>
      <c r="E133" s="239" t="s">
        <v>19</v>
      </c>
      <c r="F133" s="240" t="s">
        <v>261</v>
      </c>
      <c r="G133" s="237"/>
      <c r="H133" s="239" t="s">
        <v>19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214</v>
      </c>
      <c r="AU133" s="246" t="s">
        <v>85</v>
      </c>
      <c r="AV133" s="13" t="s">
        <v>83</v>
      </c>
      <c r="AW133" s="13" t="s">
        <v>35</v>
      </c>
      <c r="AX133" s="13" t="s">
        <v>75</v>
      </c>
      <c r="AY133" s="246" t="s">
        <v>131</v>
      </c>
    </row>
    <row r="134" s="13" customFormat="1">
      <c r="A134" s="13"/>
      <c r="B134" s="236"/>
      <c r="C134" s="237"/>
      <c r="D134" s="238" t="s">
        <v>214</v>
      </c>
      <c r="E134" s="239" t="s">
        <v>19</v>
      </c>
      <c r="F134" s="240" t="s">
        <v>215</v>
      </c>
      <c r="G134" s="237"/>
      <c r="H134" s="239" t="s">
        <v>19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214</v>
      </c>
      <c r="AU134" s="246" t="s">
        <v>85</v>
      </c>
      <c r="AV134" s="13" t="s">
        <v>83</v>
      </c>
      <c r="AW134" s="13" t="s">
        <v>35</v>
      </c>
      <c r="AX134" s="13" t="s">
        <v>75</v>
      </c>
      <c r="AY134" s="246" t="s">
        <v>131</v>
      </c>
    </row>
    <row r="135" s="14" customFormat="1">
      <c r="A135" s="14"/>
      <c r="B135" s="247"/>
      <c r="C135" s="248"/>
      <c r="D135" s="238" t="s">
        <v>214</v>
      </c>
      <c r="E135" s="249" t="s">
        <v>19</v>
      </c>
      <c r="F135" s="250" t="s">
        <v>262</v>
      </c>
      <c r="G135" s="248"/>
      <c r="H135" s="251">
        <v>131.09999999999999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214</v>
      </c>
      <c r="AU135" s="257" t="s">
        <v>85</v>
      </c>
      <c r="AV135" s="14" t="s">
        <v>85</v>
      </c>
      <c r="AW135" s="14" t="s">
        <v>35</v>
      </c>
      <c r="AX135" s="14" t="s">
        <v>75</v>
      </c>
      <c r="AY135" s="257" t="s">
        <v>131</v>
      </c>
    </row>
    <row r="136" s="14" customFormat="1">
      <c r="A136" s="14"/>
      <c r="B136" s="247"/>
      <c r="C136" s="248"/>
      <c r="D136" s="238" t="s">
        <v>214</v>
      </c>
      <c r="E136" s="249" t="s">
        <v>19</v>
      </c>
      <c r="F136" s="250" t="s">
        <v>263</v>
      </c>
      <c r="G136" s="248"/>
      <c r="H136" s="251">
        <v>-14.4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214</v>
      </c>
      <c r="AU136" s="257" t="s">
        <v>85</v>
      </c>
      <c r="AV136" s="14" t="s">
        <v>85</v>
      </c>
      <c r="AW136" s="14" t="s">
        <v>35</v>
      </c>
      <c r="AX136" s="14" t="s">
        <v>75</v>
      </c>
      <c r="AY136" s="257" t="s">
        <v>131</v>
      </c>
    </row>
    <row r="137" s="15" customFormat="1">
      <c r="A137" s="15"/>
      <c r="B137" s="258"/>
      <c r="C137" s="259"/>
      <c r="D137" s="238" t="s">
        <v>214</v>
      </c>
      <c r="E137" s="260" t="s">
        <v>19</v>
      </c>
      <c r="F137" s="261" t="s">
        <v>218</v>
      </c>
      <c r="G137" s="259"/>
      <c r="H137" s="262">
        <v>116.69999999999999</v>
      </c>
      <c r="I137" s="263"/>
      <c r="J137" s="259"/>
      <c r="K137" s="259"/>
      <c r="L137" s="264"/>
      <c r="M137" s="265"/>
      <c r="N137" s="266"/>
      <c r="O137" s="266"/>
      <c r="P137" s="266"/>
      <c r="Q137" s="266"/>
      <c r="R137" s="266"/>
      <c r="S137" s="266"/>
      <c r="T137" s="26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8" t="s">
        <v>214</v>
      </c>
      <c r="AU137" s="268" t="s">
        <v>85</v>
      </c>
      <c r="AV137" s="15" t="s">
        <v>153</v>
      </c>
      <c r="AW137" s="15" t="s">
        <v>35</v>
      </c>
      <c r="AX137" s="15" t="s">
        <v>83</v>
      </c>
      <c r="AY137" s="268" t="s">
        <v>131</v>
      </c>
    </row>
    <row r="138" s="2" customFormat="1" ht="24.15" customHeight="1">
      <c r="A138" s="40"/>
      <c r="B138" s="41"/>
      <c r="C138" s="214" t="s">
        <v>181</v>
      </c>
      <c r="D138" s="214" t="s">
        <v>134</v>
      </c>
      <c r="E138" s="215" t="s">
        <v>264</v>
      </c>
      <c r="F138" s="216" t="s">
        <v>265</v>
      </c>
      <c r="G138" s="217" t="s">
        <v>211</v>
      </c>
      <c r="H138" s="218">
        <v>233.40000000000001</v>
      </c>
      <c r="I138" s="219"/>
      <c r="J138" s="220">
        <f>ROUND(I138*H138,2)</f>
        <v>0</v>
      </c>
      <c r="K138" s="216" t="s">
        <v>138</v>
      </c>
      <c r="L138" s="46"/>
      <c r="M138" s="221" t="s">
        <v>19</v>
      </c>
      <c r="N138" s="222" t="s">
        <v>46</v>
      </c>
      <c r="O138" s="86"/>
      <c r="P138" s="223">
        <f>O138*H138</f>
        <v>0</v>
      </c>
      <c r="Q138" s="223">
        <v>0.010500000000000001</v>
      </c>
      <c r="R138" s="223">
        <f>Q138*H138</f>
        <v>2.4507000000000003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153</v>
      </c>
      <c r="AT138" s="225" t="s">
        <v>134</v>
      </c>
      <c r="AU138" s="225" t="s">
        <v>85</v>
      </c>
      <c r="AY138" s="19" t="s">
        <v>131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83</v>
      </c>
      <c r="BK138" s="226">
        <f>ROUND(I138*H138,2)</f>
        <v>0</v>
      </c>
      <c r="BL138" s="19" t="s">
        <v>153</v>
      </c>
      <c r="BM138" s="225" t="s">
        <v>266</v>
      </c>
    </row>
    <row r="139" s="2" customFormat="1">
      <c r="A139" s="40"/>
      <c r="B139" s="41"/>
      <c r="C139" s="42"/>
      <c r="D139" s="227" t="s">
        <v>141</v>
      </c>
      <c r="E139" s="42"/>
      <c r="F139" s="228" t="s">
        <v>267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85</v>
      </c>
    </row>
    <row r="140" s="14" customFormat="1">
      <c r="A140" s="14"/>
      <c r="B140" s="247"/>
      <c r="C140" s="248"/>
      <c r="D140" s="238" t="s">
        <v>214</v>
      </c>
      <c r="E140" s="248"/>
      <c r="F140" s="250" t="s">
        <v>268</v>
      </c>
      <c r="G140" s="248"/>
      <c r="H140" s="251">
        <v>233.40000000000001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214</v>
      </c>
      <c r="AU140" s="257" t="s">
        <v>85</v>
      </c>
      <c r="AV140" s="14" t="s">
        <v>85</v>
      </c>
      <c r="AW140" s="14" t="s">
        <v>4</v>
      </c>
      <c r="AX140" s="14" t="s">
        <v>83</v>
      </c>
      <c r="AY140" s="257" t="s">
        <v>131</v>
      </c>
    </row>
    <row r="141" s="2" customFormat="1" ht="37.8" customHeight="1">
      <c r="A141" s="40"/>
      <c r="B141" s="41"/>
      <c r="C141" s="214" t="s">
        <v>188</v>
      </c>
      <c r="D141" s="214" t="s">
        <v>134</v>
      </c>
      <c r="E141" s="215" t="s">
        <v>269</v>
      </c>
      <c r="F141" s="216" t="s">
        <v>270</v>
      </c>
      <c r="G141" s="217" t="s">
        <v>211</v>
      </c>
      <c r="H141" s="218">
        <v>178.19999999999999</v>
      </c>
      <c r="I141" s="219"/>
      <c r="J141" s="220">
        <f>ROUND(I141*H141,2)</f>
        <v>0</v>
      </c>
      <c r="K141" s="216" t="s">
        <v>138</v>
      </c>
      <c r="L141" s="46"/>
      <c r="M141" s="221" t="s">
        <v>19</v>
      </c>
      <c r="N141" s="222" t="s">
        <v>46</v>
      </c>
      <c r="O141" s="86"/>
      <c r="P141" s="223">
        <f>O141*H141</f>
        <v>0</v>
      </c>
      <c r="Q141" s="223">
        <v>0.035799999999999998</v>
      </c>
      <c r="R141" s="223">
        <f>Q141*H141</f>
        <v>6.3795599999999997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153</v>
      </c>
      <c r="AT141" s="225" t="s">
        <v>134</v>
      </c>
      <c r="AU141" s="225" t="s">
        <v>85</v>
      </c>
      <c r="AY141" s="19" t="s">
        <v>131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83</v>
      </c>
      <c r="BK141" s="226">
        <f>ROUND(I141*H141,2)</f>
        <v>0</v>
      </c>
      <c r="BL141" s="19" t="s">
        <v>153</v>
      </c>
      <c r="BM141" s="225" t="s">
        <v>271</v>
      </c>
    </row>
    <row r="142" s="2" customFormat="1">
      <c r="A142" s="40"/>
      <c r="B142" s="41"/>
      <c r="C142" s="42"/>
      <c r="D142" s="227" t="s">
        <v>141</v>
      </c>
      <c r="E142" s="42"/>
      <c r="F142" s="228" t="s">
        <v>272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85</v>
      </c>
    </row>
    <row r="143" s="13" customFormat="1">
      <c r="A143" s="13"/>
      <c r="B143" s="236"/>
      <c r="C143" s="237"/>
      <c r="D143" s="238" t="s">
        <v>214</v>
      </c>
      <c r="E143" s="239" t="s">
        <v>19</v>
      </c>
      <c r="F143" s="240" t="s">
        <v>241</v>
      </c>
      <c r="G143" s="237"/>
      <c r="H143" s="239" t="s">
        <v>19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214</v>
      </c>
      <c r="AU143" s="246" t="s">
        <v>85</v>
      </c>
      <c r="AV143" s="13" t="s">
        <v>83</v>
      </c>
      <c r="AW143" s="13" t="s">
        <v>35</v>
      </c>
      <c r="AX143" s="13" t="s">
        <v>75</v>
      </c>
      <c r="AY143" s="246" t="s">
        <v>131</v>
      </c>
    </row>
    <row r="144" s="13" customFormat="1">
      <c r="A144" s="13"/>
      <c r="B144" s="236"/>
      <c r="C144" s="237"/>
      <c r="D144" s="238" t="s">
        <v>214</v>
      </c>
      <c r="E144" s="239" t="s">
        <v>19</v>
      </c>
      <c r="F144" s="240" t="s">
        <v>273</v>
      </c>
      <c r="G144" s="237"/>
      <c r="H144" s="239" t="s">
        <v>19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214</v>
      </c>
      <c r="AU144" s="246" t="s">
        <v>85</v>
      </c>
      <c r="AV144" s="13" t="s">
        <v>83</v>
      </c>
      <c r="AW144" s="13" t="s">
        <v>35</v>
      </c>
      <c r="AX144" s="13" t="s">
        <v>75</v>
      </c>
      <c r="AY144" s="246" t="s">
        <v>131</v>
      </c>
    </row>
    <row r="145" s="14" customFormat="1">
      <c r="A145" s="14"/>
      <c r="B145" s="247"/>
      <c r="C145" s="248"/>
      <c r="D145" s="238" t="s">
        <v>214</v>
      </c>
      <c r="E145" s="249" t="s">
        <v>19</v>
      </c>
      <c r="F145" s="250" t="s">
        <v>274</v>
      </c>
      <c r="G145" s="248"/>
      <c r="H145" s="251">
        <v>181.80000000000001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214</v>
      </c>
      <c r="AU145" s="257" t="s">
        <v>85</v>
      </c>
      <c r="AV145" s="14" t="s">
        <v>85</v>
      </c>
      <c r="AW145" s="14" t="s">
        <v>35</v>
      </c>
      <c r="AX145" s="14" t="s">
        <v>75</v>
      </c>
      <c r="AY145" s="257" t="s">
        <v>131</v>
      </c>
    </row>
    <row r="146" s="14" customFormat="1">
      <c r="A146" s="14"/>
      <c r="B146" s="247"/>
      <c r="C146" s="248"/>
      <c r="D146" s="238" t="s">
        <v>214</v>
      </c>
      <c r="E146" s="249" t="s">
        <v>19</v>
      </c>
      <c r="F146" s="250" t="s">
        <v>275</v>
      </c>
      <c r="G146" s="248"/>
      <c r="H146" s="251">
        <v>-3.6000000000000001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214</v>
      </c>
      <c r="AU146" s="257" t="s">
        <v>85</v>
      </c>
      <c r="AV146" s="14" t="s">
        <v>85</v>
      </c>
      <c r="AW146" s="14" t="s">
        <v>35</v>
      </c>
      <c r="AX146" s="14" t="s">
        <v>75</v>
      </c>
      <c r="AY146" s="257" t="s">
        <v>131</v>
      </c>
    </row>
    <row r="147" s="15" customFormat="1">
      <c r="A147" s="15"/>
      <c r="B147" s="258"/>
      <c r="C147" s="259"/>
      <c r="D147" s="238" t="s">
        <v>214</v>
      </c>
      <c r="E147" s="260" t="s">
        <v>19</v>
      </c>
      <c r="F147" s="261" t="s">
        <v>218</v>
      </c>
      <c r="G147" s="259"/>
      <c r="H147" s="262">
        <v>178.20000000000002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8" t="s">
        <v>214</v>
      </c>
      <c r="AU147" s="268" t="s">
        <v>85</v>
      </c>
      <c r="AV147" s="15" t="s">
        <v>153</v>
      </c>
      <c r="AW147" s="15" t="s">
        <v>35</v>
      </c>
      <c r="AX147" s="15" t="s">
        <v>83</v>
      </c>
      <c r="AY147" s="268" t="s">
        <v>131</v>
      </c>
    </row>
    <row r="148" s="2" customFormat="1" ht="24.15" customHeight="1">
      <c r="A148" s="40"/>
      <c r="B148" s="41"/>
      <c r="C148" s="214" t="s">
        <v>276</v>
      </c>
      <c r="D148" s="214" t="s">
        <v>134</v>
      </c>
      <c r="E148" s="215" t="s">
        <v>277</v>
      </c>
      <c r="F148" s="216" t="s">
        <v>278</v>
      </c>
      <c r="G148" s="217" t="s">
        <v>211</v>
      </c>
      <c r="H148" s="218">
        <v>356.39999999999998</v>
      </c>
      <c r="I148" s="219"/>
      <c r="J148" s="220">
        <f>ROUND(I148*H148,2)</f>
        <v>0</v>
      </c>
      <c r="K148" s="216" t="s">
        <v>138</v>
      </c>
      <c r="L148" s="46"/>
      <c r="M148" s="221" t="s">
        <v>19</v>
      </c>
      <c r="N148" s="222" t="s">
        <v>46</v>
      </c>
      <c r="O148" s="86"/>
      <c r="P148" s="223">
        <f>O148*H148</f>
        <v>0</v>
      </c>
      <c r="Q148" s="223">
        <v>0.0135</v>
      </c>
      <c r="R148" s="223">
        <f>Q148*H148</f>
        <v>4.8113999999999999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153</v>
      </c>
      <c r="AT148" s="225" t="s">
        <v>134</v>
      </c>
      <c r="AU148" s="225" t="s">
        <v>85</v>
      </c>
      <c r="AY148" s="19" t="s">
        <v>131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83</v>
      </c>
      <c r="BK148" s="226">
        <f>ROUND(I148*H148,2)</f>
        <v>0</v>
      </c>
      <c r="BL148" s="19" t="s">
        <v>153</v>
      </c>
      <c r="BM148" s="225" t="s">
        <v>279</v>
      </c>
    </row>
    <row r="149" s="2" customFormat="1">
      <c r="A149" s="40"/>
      <c r="B149" s="41"/>
      <c r="C149" s="42"/>
      <c r="D149" s="227" t="s">
        <v>141</v>
      </c>
      <c r="E149" s="42"/>
      <c r="F149" s="228" t="s">
        <v>280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141</v>
      </c>
      <c r="AU149" s="19" t="s">
        <v>85</v>
      </c>
    </row>
    <row r="150" s="14" customFormat="1">
      <c r="A150" s="14"/>
      <c r="B150" s="247"/>
      <c r="C150" s="248"/>
      <c r="D150" s="238" t="s">
        <v>214</v>
      </c>
      <c r="E150" s="248"/>
      <c r="F150" s="250" t="s">
        <v>281</v>
      </c>
      <c r="G150" s="248"/>
      <c r="H150" s="251">
        <v>356.39999999999998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214</v>
      </c>
      <c r="AU150" s="257" t="s">
        <v>85</v>
      </c>
      <c r="AV150" s="14" t="s">
        <v>85</v>
      </c>
      <c r="AW150" s="14" t="s">
        <v>4</v>
      </c>
      <c r="AX150" s="14" t="s">
        <v>83</v>
      </c>
      <c r="AY150" s="257" t="s">
        <v>131</v>
      </c>
    </row>
    <row r="151" s="2" customFormat="1" ht="16.5" customHeight="1">
      <c r="A151" s="40"/>
      <c r="B151" s="41"/>
      <c r="C151" s="214" t="s">
        <v>8</v>
      </c>
      <c r="D151" s="214" t="s">
        <v>134</v>
      </c>
      <c r="E151" s="215" t="s">
        <v>282</v>
      </c>
      <c r="F151" s="216" t="s">
        <v>283</v>
      </c>
      <c r="G151" s="217" t="s">
        <v>211</v>
      </c>
      <c r="H151" s="218">
        <v>51.200000000000003</v>
      </c>
      <c r="I151" s="219"/>
      <c r="J151" s="220">
        <f>ROUND(I151*H151,2)</f>
        <v>0</v>
      </c>
      <c r="K151" s="216" t="s">
        <v>138</v>
      </c>
      <c r="L151" s="46"/>
      <c r="M151" s="221" t="s">
        <v>19</v>
      </c>
      <c r="N151" s="222" t="s">
        <v>46</v>
      </c>
      <c r="O151" s="86"/>
      <c r="P151" s="223">
        <f>O151*H151</f>
        <v>0</v>
      </c>
      <c r="Q151" s="223">
        <v>0.087999999999999995</v>
      </c>
      <c r="R151" s="223">
        <f>Q151*H151</f>
        <v>4.5056000000000003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153</v>
      </c>
      <c r="AT151" s="225" t="s">
        <v>134</v>
      </c>
      <c r="AU151" s="225" t="s">
        <v>85</v>
      </c>
      <c r="AY151" s="19" t="s">
        <v>131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83</v>
      </c>
      <c r="BK151" s="226">
        <f>ROUND(I151*H151,2)</f>
        <v>0</v>
      </c>
      <c r="BL151" s="19" t="s">
        <v>153</v>
      </c>
      <c r="BM151" s="225" t="s">
        <v>284</v>
      </c>
    </row>
    <row r="152" s="2" customFormat="1">
      <c r="A152" s="40"/>
      <c r="B152" s="41"/>
      <c r="C152" s="42"/>
      <c r="D152" s="227" t="s">
        <v>141</v>
      </c>
      <c r="E152" s="42"/>
      <c r="F152" s="228" t="s">
        <v>285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141</v>
      </c>
      <c r="AU152" s="19" t="s">
        <v>85</v>
      </c>
    </row>
    <row r="153" s="13" customFormat="1">
      <c r="A153" s="13"/>
      <c r="B153" s="236"/>
      <c r="C153" s="237"/>
      <c r="D153" s="238" t="s">
        <v>214</v>
      </c>
      <c r="E153" s="239" t="s">
        <v>19</v>
      </c>
      <c r="F153" s="240" t="s">
        <v>286</v>
      </c>
      <c r="G153" s="237"/>
      <c r="H153" s="239" t="s">
        <v>19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214</v>
      </c>
      <c r="AU153" s="246" t="s">
        <v>85</v>
      </c>
      <c r="AV153" s="13" t="s">
        <v>83</v>
      </c>
      <c r="AW153" s="13" t="s">
        <v>35</v>
      </c>
      <c r="AX153" s="13" t="s">
        <v>75</v>
      </c>
      <c r="AY153" s="246" t="s">
        <v>131</v>
      </c>
    </row>
    <row r="154" s="14" customFormat="1">
      <c r="A154" s="14"/>
      <c r="B154" s="247"/>
      <c r="C154" s="248"/>
      <c r="D154" s="238" t="s">
        <v>214</v>
      </c>
      <c r="E154" s="249" t="s">
        <v>19</v>
      </c>
      <c r="F154" s="250" t="s">
        <v>287</v>
      </c>
      <c r="G154" s="248"/>
      <c r="H154" s="251">
        <v>20.399999999999999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214</v>
      </c>
      <c r="AU154" s="257" t="s">
        <v>85</v>
      </c>
      <c r="AV154" s="14" t="s">
        <v>85</v>
      </c>
      <c r="AW154" s="14" t="s">
        <v>35</v>
      </c>
      <c r="AX154" s="14" t="s">
        <v>75</v>
      </c>
      <c r="AY154" s="257" t="s">
        <v>131</v>
      </c>
    </row>
    <row r="155" s="14" customFormat="1">
      <c r="A155" s="14"/>
      <c r="B155" s="247"/>
      <c r="C155" s="248"/>
      <c r="D155" s="238" t="s">
        <v>214</v>
      </c>
      <c r="E155" s="249" t="s">
        <v>19</v>
      </c>
      <c r="F155" s="250" t="s">
        <v>153</v>
      </c>
      <c r="G155" s="248"/>
      <c r="H155" s="251">
        <v>4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214</v>
      </c>
      <c r="AU155" s="257" t="s">
        <v>85</v>
      </c>
      <c r="AV155" s="14" t="s">
        <v>85</v>
      </c>
      <c r="AW155" s="14" t="s">
        <v>35</v>
      </c>
      <c r="AX155" s="14" t="s">
        <v>75</v>
      </c>
      <c r="AY155" s="257" t="s">
        <v>131</v>
      </c>
    </row>
    <row r="156" s="14" customFormat="1">
      <c r="A156" s="14"/>
      <c r="B156" s="247"/>
      <c r="C156" s="248"/>
      <c r="D156" s="238" t="s">
        <v>214</v>
      </c>
      <c r="E156" s="249" t="s">
        <v>19</v>
      </c>
      <c r="F156" s="250" t="s">
        <v>288</v>
      </c>
      <c r="G156" s="248"/>
      <c r="H156" s="251">
        <v>26.800000000000001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214</v>
      </c>
      <c r="AU156" s="257" t="s">
        <v>85</v>
      </c>
      <c r="AV156" s="14" t="s">
        <v>85</v>
      </c>
      <c r="AW156" s="14" t="s">
        <v>35</v>
      </c>
      <c r="AX156" s="14" t="s">
        <v>75</v>
      </c>
      <c r="AY156" s="257" t="s">
        <v>131</v>
      </c>
    </row>
    <row r="157" s="15" customFormat="1">
      <c r="A157" s="15"/>
      <c r="B157" s="258"/>
      <c r="C157" s="259"/>
      <c r="D157" s="238" t="s">
        <v>214</v>
      </c>
      <c r="E157" s="260" t="s">
        <v>19</v>
      </c>
      <c r="F157" s="261" t="s">
        <v>218</v>
      </c>
      <c r="G157" s="259"/>
      <c r="H157" s="262">
        <v>51.200000000000003</v>
      </c>
      <c r="I157" s="263"/>
      <c r="J157" s="259"/>
      <c r="K157" s="259"/>
      <c r="L157" s="264"/>
      <c r="M157" s="265"/>
      <c r="N157" s="266"/>
      <c r="O157" s="266"/>
      <c r="P157" s="266"/>
      <c r="Q157" s="266"/>
      <c r="R157" s="266"/>
      <c r="S157" s="266"/>
      <c r="T157" s="26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8" t="s">
        <v>214</v>
      </c>
      <c r="AU157" s="268" t="s">
        <v>85</v>
      </c>
      <c r="AV157" s="15" t="s">
        <v>153</v>
      </c>
      <c r="AW157" s="15" t="s">
        <v>35</v>
      </c>
      <c r="AX157" s="15" t="s">
        <v>83</v>
      </c>
      <c r="AY157" s="268" t="s">
        <v>131</v>
      </c>
    </row>
    <row r="158" s="2" customFormat="1" ht="24.15" customHeight="1">
      <c r="A158" s="40"/>
      <c r="B158" s="41"/>
      <c r="C158" s="214" t="s">
        <v>289</v>
      </c>
      <c r="D158" s="214" t="s">
        <v>134</v>
      </c>
      <c r="E158" s="215" t="s">
        <v>290</v>
      </c>
      <c r="F158" s="216" t="s">
        <v>291</v>
      </c>
      <c r="G158" s="217" t="s">
        <v>292</v>
      </c>
      <c r="H158" s="218">
        <v>1</v>
      </c>
      <c r="I158" s="219"/>
      <c r="J158" s="220">
        <f>ROUND(I158*H158,2)</f>
        <v>0</v>
      </c>
      <c r="K158" s="216" t="s">
        <v>138</v>
      </c>
      <c r="L158" s="46"/>
      <c r="M158" s="221" t="s">
        <v>19</v>
      </c>
      <c r="N158" s="222" t="s">
        <v>46</v>
      </c>
      <c r="O158" s="86"/>
      <c r="P158" s="223">
        <f>O158*H158</f>
        <v>0</v>
      </c>
      <c r="Q158" s="223">
        <v>0.017770000000000001</v>
      </c>
      <c r="R158" s="223">
        <f>Q158*H158</f>
        <v>0.017770000000000001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153</v>
      </c>
      <c r="AT158" s="225" t="s">
        <v>134</v>
      </c>
      <c r="AU158" s="225" t="s">
        <v>85</v>
      </c>
      <c r="AY158" s="19" t="s">
        <v>131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83</v>
      </c>
      <c r="BK158" s="226">
        <f>ROUND(I158*H158,2)</f>
        <v>0</v>
      </c>
      <c r="BL158" s="19" t="s">
        <v>153</v>
      </c>
      <c r="BM158" s="225" t="s">
        <v>293</v>
      </c>
    </row>
    <row r="159" s="2" customFormat="1">
      <c r="A159" s="40"/>
      <c r="B159" s="41"/>
      <c r="C159" s="42"/>
      <c r="D159" s="227" t="s">
        <v>141</v>
      </c>
      <c r="E159" s="42"/>
      <c r="F159" s="228" t="s">
        <v>294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141</v>
      </c>
      <c r="AU159" s="19" t="s">
        <v>85</v>
      </c>
    </row>
    <row r="160" s="13" customFormat="1">
      <c r="A160" s="13"/>
      <c r="B160" s="236"/>
      <c r="C160" s="237"/>
      <c r="D160" s="238" t="s">
        <v>214</v>
      </c>
      <c r="E160" s="239" t="s">
        <v>19</v>
      </c>
      <c r="F160" s="240" t="s">
        <v>295</v>
      </c>
      <c r="G160" s="237"/>
      <c r="H160" s="239" t="s">
        <v>19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214</v>
      </c>
      <c r="AU160" s="246" t="s">
        <v>85</v>
      </c>
      <c r="AV160" s="13" t="s">
        <v>83</v>
      </c>
      <c r="AW160" s="13" t="s">
        <v>35</v>
      </c>
      <c r="AX160" s="13" t="s">
        <v>75</v>
      </c>
      <c r="AY160" s="246" t="s">
        <v>131</v>
      </c>
    </row>
    <row r="161" s="14" customFormat="1">
      <c r="A161" s="14"/>
      <c r="B161" s="247"/>
      <c r="C161" s="248"/>
      <c r="D161" s="238" t="s">
        <v>214</v>
      </c>
      <c r="E161" s="249" t="s">
        <v>19</v>
      </c>
      <c r="F161" s="250" t="s">
        <v>83</v>
      </c>
      <c r="G161" s="248"/>
      <c r="H161" s="251">
        <v>1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214</v>
      </c>
      <c r="AU161" s="257" t="s">
        <v>85</v>
      </c>
      <c r="AV161" s="14" t="s">
        <v>85</v>
      </c>
      <c r="AW161" s="14" t="s">
        <v>35</v>
      </c>
      <c r="AX161" s="14" t="s">
        <v>83</v>
      </c>
      <c r="AY161" s="257" t="s">
        <v>131</v>
      </c>
    </row>
    <row r="162" s="2" customFormat="1" ht="16.5" customHeight="1">
      <c r="A162" s="40"/>
      <c r="B162" s="41"/>
      <c r="C162" s="269" t="s">
        <v>296</v>
      </c>
      <c r="D162" s="269" t="s">
        <v>297</v>
      </c>
      <c r="E162" s="270" t="s">
        <v>298</v>
      </c>
      <c r="F162" s="271" t="s">
        <v>299</v>
      </c>
      <c r="G162" s="272" t="s">
        <v>292</v>
      </c>
      <c r="H162" s="273">
        <v>1</v>
      </c>
      <c r="I162" s="274"/>
      <c r="J162" s="275">
        <f>ROUND(I162*H162,2)</f>
        <v>0</v>
      </c>
      <c r="K162" s="271" t="s">
        <v>138</v>
      </c>
      <c r="L162" s="276"/>
      <c r="M162" s="277" t="s">
        <v>19</v>
      </c>
      <c r="N162" s="278" t="s">
        <v>46</v>
      </c>
      <c r="O162" s="86"/>
      <c r="P162" s="223">
        <f>O162*H162</f>
        <v>0</v>
      </c>
      <c r="Q162" s="223">
        <v>0.01553</v>
      </c>
      <c r="R162" s="223">
        <f>Q162*H162</f>
        <v>0.01553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174</v>
      </c>
      <c r="AT162" s="225" t="s">
        <v>297</v>
      </c>
      <c r="AU162" s="225" t="s">
        <v>85</v>
      </c>
      <c r="AY162" s="19" t="s">
        <v>131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83</v>
      </c>
      <c r="BK162" s="226">
        <f>ROUND(I162*H162,2)</f>
        <v>0</v>
      </c>
      <c r="BL162" s="19" t="s">
        <v>153</v>
      </c>
      <c r="BM162" s="225" t="s">
        <v>300</v>
      </c>
    </row>
    <row r="163" s="2" customFormat="1" ht="24.15" customHeight="1">
      <c r="A163" s="40"/>
      <c r="B163" s="41"/>
      <c r="C163" s="214" t="s">
        <v>301</v>
      </c>
      <c r="D163" s="214" t="s">
        <v>134</v>
      </c>
      <c r="E163" s="215" t="s">
        <v>302</v>
      </c>
      <c r="F163" s="216" t="s">
        <v>303</v>
      </c>
      <c r="G163" s="217" t="s">
        <v>292</v>
      </c>
      <c r="H163" s="218">
        <v>1</v>
      </c>
      <c r="I163" s="219"/>
      <c r="J163" s="220">
        <f>ROUND(I163*H163,2)</f>
        <v>0</v>
      </c>
      <c r="K163" s="216" t="s">
        <v>138</v>
      </c>
      <c r="L163" s="46"/>
      <c r="M163" s="221" t="s">
        <v>19</v>
      </c>
      <c r="N163" s="222" t="s">
        <v>46</v>
      </c>
      <c r="O163" s="86"/>
      <c r="P163" s="223">
        <f>O163*H163</f>
        <v>0</v>
      </c>
      <c r="Q163" s="223">
        <v>0.42153000000000002</v>
      </c>
      <c r="R163" s="223">
        <f>Q163*H163</f>
        <v>0.42153000000000002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153</v>
      </c>
      <c r="AT163" s="225" t="s">
        <v>134</v>
      </c>
      <c r="AU163" s="225" t="s">
        <v>85</v>
      </c>
      <c r="AY163" s="19" t="s">
        <v>131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83</v>
      </c>
      <c r="BK163" s="226">
        <f>ROUND(I163*H163,2)</f>
        <v>0</v>
      </c>
      <c r="BL163" s="19" t="s">
        <v>153</v>
      </c>
      <c r="BM163" s="225" t="s">
        <v>304</v>
      </c>
    </row>
    <row r="164" s="2" customFormat="1">
      <c r="A164" s="40"/>
      <c r="B164" s="41"/>
      <c r="C164" s="42"/>
      <c r="D164" s="227" t="s">
        <v>141</v>
      </c>
      <c r="E164" s="42"/>
      <c r="F164" s="228" t="s">
        <v>305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141</v>
      </c>
      <c r="AU164" s="19" t="s">
        <v>85</v>
      </c>
    </row>
    <row r="165" s="13" customFormat="1">
      <c r="A165" s="13"/>
      <c r="B165" s="236"/>
      <c r="C165" s="237"/>
      <c r="D165" s="238" t="s">
        <v>214</v>
      </c>
      <c r="E165" s="239" t="s">
        <v>19</v>
      </c>
      <c r="F165" s="240" t="s">
        <v>306</v>
      </c>
      <c r="G165" s="237"/>
      <c r="H165" s="239" t="s">
        <v>19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214</v>
      </c>
      <c r="AU165" s="246" t="s">
        <v>85</v>
      </c>
      <c r="AV165" s="13" t="s">
        <v>83</v>
      </c>
      <c r="AW165" s="13" t="s">
        <v>35</v>
      </c>
      <c r="AX165" s="13" t="s">
        <v>75</v>
      </c>
      <c r="AY165" s="246" t="s">
        <v>131</v>
      </c>
    </row>
    <row r="166" s="14" customFormat="1">
      <c r="A166" s="14"/>
      <c r="B166" s="247"/>
      <c r="C166" s="248"/>
      <c r="D166" s="238" t="s">
        <v>214</v>
      </c>
      <c r="E166" s="249" t="s">
        <v>19</v>
      </c>
      <c r="F166" s="250" t="s">
        <v>83</v>
      </c>
      <c r="G166" s="248"/>
      <c r="H166" s="251">
        <v>1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214</v>
      </c>
      <c r="AU166" s="257" t="s">
        <v>85</v>
      </c>
      <c r="AV166" s="14" t="s">
        <v>85</v>
      </c>
      <c r="AW166" s="14" t="s">
        <v>35</v>
      </c>
      <c r="AX166" s="14" t="s">
        <v>83</v>
      </c>
      <c r="AY166" s="257" t="s">
        <v>131</v>
      </c>
    </row>
    <row r="167" s="2" customFormat="1" ht="21.75" customHeight="1">
      <c r="A167" s="40"/>
      <c r="B167" s="41"/>
      <c r="C167" s="269" t="s">
        <v>307</v>
      </c>
      <c r="D167" s="269" t="s">
        <v>297</v>
      </c>
      <c r="E167" s="270" t="s">
        <v>308</v>
      </c>
      <c r="F167" s="271" t="s">
        <v>309</v>
      </c>
      <c r="G167" s="272" t="s">
        <v>292</v>
      </c>
      <c r="H167" s="273">
        <v>1</v>
      </c>
      <c r="I167" s="274"/>
      <c r="J167" s="275">
        <f>ROUND(I167*H167,2)</f>
        <v>0</v>
      </c>
      <c r="K167" s="271" t="s">
        <v>138</v>
      </c>
      <c r="L167" s="276"/>
      <c r="M167" s="277" t="s">
        <v>19</v>
      </c>
      <c r="N167" s="278" t="s">
        <v>46</v>
      </c>
      <c r="O167" s="86"/>
      <c r="P167" s="223">
        <f>O167*H167</f>
        <v>0</v>
      </c>
      <c r="Q167" s="223">
        <v>0.01553</v>
      </c>
      <c r="R167" s="223">
        <f>Q167*H167</f>
        <v>0.01553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174</v>
      </c>
      <c r="AT167" s="225" t="s">
        <v>297</v>
      </c>
      <c r="AU167" s="225" t="s">
        <v>85</v>
      </c>
      <c r="AY167" s="19" t="s">
        <v>131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83</v>
      </c>
      <c r="BK167" s="226">
        <f>ROUND(I167*H167,2)</f>
        <v>0</v>
      </c>
      <c r="BL167" s="19" t="s">
        <v>153</v>
      </c>
      <c r="BM167" s="225" t="s">
        <v>310</v>
      </c>
    </row>
    <row r="168" s="12" customFormat="1" ht="22.8" customHeight="1">
      <c r="A168" s="12"/>
      <c r="B168" s="198"/>
      <c r="C168" s="199"/>
      <c r="D168" s="200" t="s">
        <v>74</v>
      </c>
      <c r="E168" s="212" t="s">
        <v>181</v>
      </c>
      <c r="F168" s="212" t="s">
        <v>311</v>
      </c>
      <c r="G168" s="199"/>
      <c r="H168" s="199"/>
      <c r="I168" s="202"/>
      <c r="J168" s="213">
        <f>BK168</f>
        <v>0</v>
      </c>
      <c r="K168" s="199"/>
      <c r="L168" s="204"/>
      <c r="M168" s="205"/>
      <c r="N168" s="206"/>
      <c r="O168" s="206"/>
      <c r="P168" s="207">
        <f>SUM(P169:P233)</f>
        <v>0</v>
      </c>
      <c r="Q168" s="206"/>
      <c r="R168" s="207">
        <f>SUM(R169:R233)</f>
        <v>1.1444700000000001</v>
      </c>
      <c r="S168" s="206"/>
      <c r="T168" s="208">
        <f>SUM(T169:T233)</f>
        <v>5.0105500000000003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9" t="s">
        <v>83</v>
      </c>
      <c r="AT168" s="210" t="s">
        <v>74</v>
      </c>
      <c r="AU168" s="210" t="s">
        <v>83</v>
      </c>
      <c r="AY168" s="209" t="s">
        <v>131</v>
      </c>
      <c r="BK168" s="211">
        <f>SUM(BK169:BK233)</f>
        <v>0</v>
      </c>
    </row>
    <row r="169" s="2" customFormat="1" ht="24.15" customHeight="1">
      <c r="A169" s="40"/>
      <c r="B169" s="41"/>
      <c r="C169" s="214" t="s">
        <v>312</v>
      </c>
      <c r="D169" s="214" t="s">
        <v>134</v>
      </c>
      <c r="E169" s="215" t="s">
        <v>313</v>
      </c>
      <c r="F169" s="216" t="s">
        <v>314</v>
      </c>
      <c r="G169" s="217" t="s">
        <v>211</v>
      </c>
      <c r="H169" s="218">
        <v>102.40000000000001</v>
      </c>
      <c r="I169" s="219"/>
      <c r="J169" s="220">
        <f>ROUND(I169*H169,2)</f>
        <v>0</v>
      </c>
      <c r="K169" s="216" t="s">
        <v>138</v>
      </c>
      <c r="L169" s="46"/>
      <c r="M169" s="221" t="s">
        <v>19</v>
      </c>
      <c r="N169" s="222" t="s">
        <v>46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153</v>
      </c>
      <c r="AT169" s="225" t="s">
        <v>134</v>
      </c>
      <c r="AU169" s="225" t="s">
        <v>85</v>
      </c>
      <c r="AY169" s="19" t="s">
        <v>131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83</v>
      </c>
      <c r="BK169" s="226">
        <f>ROUND(I169*H169,2)</f>
        <v>0</v>
      </c>
      <c r="BL169" s="19" t="s">
        <v>153</v>
      </c>
      <c r="BM169" s="225" t="s">
        <v>315</v>
      </c>
    </row>
    <row r="170" s="2" customFormat="1">
      <c r="A170" s="40"/>
      <c r="B170" s="41"/>
      <c r="C170" s="42"/>
      <c r="D170" s="227" t="s">
        <v>141</v>
      </c>
      <c r="E170" s="42"/>
      <c r="F170" s="228" t="s">
        <v>316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141</v>
      </c>
      <c r="AU170" s="19" t="s">
        <v>85</v>
      </c>
    </row>
    <row r="171" s="2" customFormat="1" ht="24.15" customHeight="1">
      <c r="A171" s="40"/>
      <c r="B171" s="41"/>
      <c r="C171" s="214" t="s">
        <v>317</v>
      </c>
      <c r="D171" s="214" t="s">
        <v>134</v>
      </c>
      <c r="E171" s="215" t="s">
        <v>318</v>
      </c>
      <c r="F171" s="216" t="s">
        <v>319</v>
      </c>
      <c r="G171" s="217" t="s">
        <v>211</v>
      </c>
      <c r="H171" s="218">
        <v>102.40000000000001</v>
      </c>
      <c r="I171" s="219"/>
      <c r="J171" s="220">
        <f>ROUND(I171*H171,2)</f>
        <v>0</v>
      </c>
      <c r="K171" s="216" t="s">
        <v>138</v>
      </c>
      <c r="L171" s="46"/>
      <c r="M171" s="221" t="s">
        <v>19</v>
      </c>
      <c r="N171" s="222" t="s">
        <v>46</v>
      </c>
      <c r="O171" s="86"/>
      <c r="P171" s="223">
        <f>O171*H171</f>
        <v>0</v>
      </c>
      <c r="Q171" s="223">
        <v>4.0000000000000003E-05</v>
      </c>
      <c r="R171" s="223">
        <f>Q171*H171</f>
        <v>0.0040960000000000007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153</v>
      </c>
      <c r="AT171" s="225" t="s">
        <v>134</v>
      </c>
      <c r="AU171" s="225" t="s">
        <v>85</v>
      </c>
      <c r="AY171" s="19" t="s">
        <v>131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83</v>
      </c>
      <c r="BK171" s="226">
        <f>ROUND(I171*H171,2)</f>
        <v>0</v>
      </c>
      <c r="BL171" s="19" t="s">
        <v>153</v>
      </c>
      <c r="BM171" s="225" t="s">
        <v>320</v>
      </c>
    </row>
    <row r="172" s="2" customFormat="1">
      <c r="A172" s="40"/>
      <c r="B172" s="41"/>
      <c r="C172" s="42"/>
      <c r="D172" s="227" t="s">
        <v>141</v>
      </c>
      <c r="E172" s="42"/>
      <c r="F172" s="228" t="s">
        <v>321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141</v>
      </c>
      <c r="AU172" s="19" t="s">
        <v>85</v>
      </c>
    </row>
    <row r="173" s="13" customFormat="1">
      <c r="A173" s="13"/>
      <c r="B173" s="236"/>
      <c r="C173" s="237"/>
      <c r="D173" s="238" t="s">
        <v>214</v>
      </c>
      <c r="E173" s="239" t="s">
        <v>19</v>
      </c>
      <c r="F173" s="240" t="s">
        <v>322</v>
      </c>
      <c r="G173" s="237"/>
      <c r="H173" s="239" t="s">
        <v>19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214</v>
      </c>
      <c r="AU173" s="246" t="s">
        <v>85</v>
      </c>
      <c r="AV173" s="13" t="s">
        <v>83</v>
      </c>
      <c r="AW173" s="13" t="s">
        <v>35</v>
      </c>
      <c r="AX173" s="13" t="s">
        <v>75</v>
      </c>
      <c r="AY173" s="246" t="s">
        <v>131</v>
      </c>
    </row>
    <row r="174" s="14" customFormat="1">
      <c r="A174" s="14"/>
      <c r="B174" s="247"/>
      <c r="C174" s="248"/>
      <c r="D174" s="238" t="s">
        <v>214</v>
      </c>
      <c r="E174" s="249" t="s">
        <v>19</v>
      </c>
      <c r="F174" s="250" t="s">
        <v>243</v>
      </c>
      <c r="G174" s="248"/>
      <c r="H174" s="251">
        <v>40.799999999999997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214</v>
      </c>
      <c r="AU174" s="257" t="s">
        <v>85</v>
      </c>
      <c r="AV174" s="14" t="s">
        <v>85</v>
      </c>
      <c r="AW174" s="14" t="s">
        <v>35</v>
      </c>
      <c r="AX174" s="14" t="s">
        <v>75</v>
      </c>
      <c r="AY174" s="257" t="s">
        <v>131</v>
      </c>
    </row>
    <row r="175" s="14" customFormat="1">
      <c r="A175" s="14"/>
      <c r="B175" s="247"/>
      <c r="C175" s="248"/>
      <c r="D175" s="238" t="s">
        <v>214</v>
      </c>
      <c r="E175" s="249" t="s">
        <v>19</v>
      </c>
      <c r="F175" s="250" t="s">
        <v>244</v>
      </c>
      <c r="G175" s="248"/>
      <c r="H175" s="251">
        <v>8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214</v>
      </c>
      <c r="AU175" s="257" t="s">
        <v>85</v>
      </c>
      <c r="AV175" s="14" t="s">
        <v>85</v>
      </c>
      <c r="AW175" s="14" t="s">
        <v>35</v>
      </c>
      <c r="AX175" s="14" t="s">
        <v>75</v>
      </c>
      <c r="AY175" s="257" t="s">
        <v>131</v>
      </c>
    </row>
    <row r="176" s="14" customFormat="1">
      <c r="A176" s="14"/>
      <c r="B176" s="247"/>
      <c r="C176" s="248"/>
      <c r="D176" s="238" t="s">
        <v>214</v>
      </c>
      <c r="E176" s="249" t="s">
        <v>19</v>
      </c>
      <c r="F176" s="250" t="s">
        <v>245</v>
      </c>
      <c r="G176" s="248"/>
      <c r="H176" s="251">
        <v>53.600000000000001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214</v>
      </c>
      <c r="AU176" s="257" t="s">
        <v>85</v>
      </c>
      <c r="AV176" s="14" t="s">
        <v>85</v>
      </c>
      <c r="AW176" s="14" t="s">
        <v>35</v>
      </c>
      <c r="AX176" s="14" t="s">
        <v>75</v>
      </c>
      <c r="AY176" s="257" t="s">
        <v>131</v>
      </c>
    </row>
    <row r="177" s="15" customFormat="1">
      <c r="A177" s="15"/>
      <c r="B177" s="258"/>
      <c r="C177" s="259"/>
      <c r="D177" s="238" t="s">
        <v>214</v>
      </c>
      <c r="E177" s="260" t="s">
        <v>19</v>
      </c>
      <c r="F177" s="261" t="s">
        <v>218</v>
      </c>
      <c r="G177" s="259"/>
      <c r="H177" s="262">
        <v>102.40000000000001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8" t="s">
        <v>214</v>
      </c>
      <c r="AU177" s="268" t="s">
        <v>85</v>
      </c>
      <c r="AV177" s="15" t="s">
        <v>153</v>
      </c>
      <c r="AW177" s="15" t="s">
        <v>35</v>
      </c>
      <c r="AX177" s="15" t="s">
        <v>83</v>
      </c>
      <c r="AY177" s="268" t="s">
        <v>131</v>
      </c>
    </row>
    <row r="178" s="2" customFormat="1" ht="16.5" customHeight="1">
      <c r="A178" s="40"/>
      <c r="B178" s="41"/>
      <c r="C178" s="214" t="s">
        <v>323</v>
      </c>
      <c r="D178" s="214" t="s">
        <v>134</v>
      </c>
      <c r="E178" s="215" t="s">
        <v>324</v>
      </c>
      <c r="F178" s="216" t="s">
        <v>325</v>
      </c>
      <c r="G178" s="217" t="s">
        <v>326</v>
      </c>
      <c r="H178" s="218">
        <v>0.32500000000000001</v>
      </c>
      <c r="I178" s="219"/>
      <c r="J178" s="220">
        <f>ROUND(I178*H178,2)</f>
        <v>0</v>
      </c>
      <c r="K178" s="216" t="s">
        <v>138</v>
      </c>
      <c r="L178" s="46"/>
      <c r="M178" s="221" t="s">
        <v>19</v>
      </c>
      <c r="N178" s="222" t="s">
        <v>46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2.3999999999999999</v>
      </c>
      <c r="T178" s="224">
        <f>S178*H178</f>
        <v>0.78000000000000003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153</v>
      </c>
      <c r="AT178" s="225" t="s">
        <v>134</v>
      </c>
      <c r="AU178" s="225" t="s">
        <v>85</v>
      </c>
      <c r="AY178" s="19" t="s">
        <v>131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83</v>
      </c>
      <c r="BK178" s="226">
        <f>ROUND(I178*H178,2)</f>
        <v>0</v>
      </c>
      <c r="BL178" s="19" t="s">
        <v>153</v>
      </c>
      <c r="BM178" s="225" t="s">
        <v>327</v>
      </c>
    </row>
    <row r="179" s="2" customFormat="1">
      <c r="A179" s="40"/>
      <c r="B179" s="41"/>
      <c r="C179" s="42"/>
      <c r="D179" s="227" t="s">
        <v>141</v>
      </c>
      <c r="E179" s="42"/>
      <c r="F179" s="228" t="s">
        <v>328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141</v>
      </c>
      <c r="AU179" s="19" t="s">
        <v>85</v>
      </c>
    </row>
    <row r="180" s="13" customFormat="1">
      <c r="A180" s="13"/>
      <c r="B180" s="236"/>
      <c r="C180" s="237"/>
      <c r="D180" s="238" t="s">
        <v>214</v>
      </c>
      <c r="E180" s="239" t="s">
        <v>19</v>
      </c>
      <c r="F180" s="240" t="s">
        <v>329</v>
      </c>
      <c r="G180" s="237"/>
      <c r="H180" s="239" t="s">
        <v>19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214</v>
      </c>
      <c r="AU180" s="246" t="s">
        <v>85</v>
      </c>
      <c r="AV180" s="13" t="s">
        <v>83</v>
      </c>
      <c r="AW180" s="13" t="s">
        <v>35</v>
      </c>
      <c r="AX180" s="13" t="s">
        <v>75</v>
      </c>
      <c r="AY180" s="246" t="s">
        <v>131</v>
      </c>
    </row>
    <row r="181" s="14" customFormat="1">
      <c r="A181" s="14"/>
      <c r="B181" s="247"/>
      <c r="C181" s="248"/>
      <c r="D181" s="238" t="s">
        <v>214</v>
      </c>
      <c r="E181" s="249" t="s">
        <v>19</v>
      </c>
      <c r="F181" s="250" t="s">
        <v>330</v>
      </c>
      <c r="G181" s="248"/>
      <c r="H181" s="251">
        <v>0.29299999999999998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214</v>
      </c>
      <c r="AU181" s="257" t="s">
        <v>85</v>
      </c>
      <c r="AV181" s="14" t="s">
        <v>85</v>
      </c>
      <c r="AW181" s="14" t="s">
        <v>35</v>
      </c>
      <c r="AX181" s="14" t="s">
        <v>75</v>
      </c>
      <c r="AY181" s="257" t="s">
        <v>131</v>
      </c>
    </row>
    <row r="182" s="14" customFormat="1">
      <c r="A182" s="14"/>
      <c r="B182" s="247"/>
      <c r="C182" s="248"/>
      <c r="D182" s="238" t="s">
        <v>214</v>
      </c>
      <c r="E182" s="249" t="s">
        <v>19</v>
      </c>
      <c r="F182" s="250" t="s">
        <v>331</v>
      </c>
      <c r="G182" s="248"/>
      <c r="H182" s="251">
        <v>0.032000000000000001</v>
      </c>
      <c r="I182" s="252"/>
      <c r="J182" s="248"/>
      <c r="K182" s="248"/>
      <c r="L182" s="253"/>
      <c r="M182" s="254"/>
      <c r="N182" s="255"/>
      <c r="O182" s="255"/>
      <c r="P182" s="255"/>
      <c r="Q182" s="255"/>
      <c r="R182" s="255"/>
      <c r="S182" s="255"/>
      <c r="T182" s="25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7" t="s">
        <v>214</v>
      </c>
      <c r="AU182" s="257" t="s">
        <v>85</v>
      </c>
      <c r="AV182" s="14" t="s">
        <v>85</v>
      </c>
      <c r="AW182" s="14" t="s">
        <v>35</v>
      </c>
      <c r="AX182" s="14" t="s">
        <v>75</v>
      </c>
      <c r="AY182" s="257" t="s">
        <v>131</v>
      </c>
    </row>
    <row r="183" s="15" customFormat="1">
      <c r="A183" s="15"/>
      <c r="B183" s="258"/>
      <c r="C183" s="259"/>
      <c r="D183" s="238" t="s">
        <v>214</v>
      </c>
      <c r="E183" s="260" t="s">
        <v>19</v>
      </c>
      <c r="F183" s="261" t="s">
        <v>218</v>
      </c>
      <c r="G183" s="259"/>
      <c r="H183" s="262">
        <v>0.32499999999999996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8" t="s">
        <v>214</v>
      </c>
      <c r="AU183" s="268" t="s">
        <v>85</v>
      </c>
      <c r="AV183" s="15" t="s">
        <v>153</v>
      </c>
      <c r="AW183" s="15" t="s">
        <v>35</v>
      </c>
      <c r="AX183" s="15" t="s">
        <v>83</v>
      </c>
      <c r="AY183" s="268" t="s">
        <v>131</v>
      </c>
    </row>
    <row r="184" s="2" customFormat="1" ht="24.15" customHeight="1">
      <c r="A184" s="40"/>
      <c r="B184" s="41"/>
      <c r="C184" s="214" t="s">
        <v>332</v>
      </c>
      <c r="D184" s="214" t="s">
        <v>134</v>
      </c>
      <c r="E184" s="215" t="s">
        <v>333</v>
      </c>
      <c r="F184" s="216" t="s">
        <v>334</v>
      </c>
      <c r="G184" s="217" t="s">
        <v>221</v>
      </c>
      <c r="H184" s="218">
        <v>20.050000000000001</v>
      </c>
      <c r="I184" s="219"/>
      <c r="J184" s="220">
        <f>ROUND(I184*H184,2)</f>
        <v>0</v>
      </c>
      <c r="K184" s="216" t="s">
        <v>138</v>
      </c>
      <c r="L184" s="46"/>
      <c r="M184" s="221" t="s">
        <v>19</v>
      </c>
      <c r="N184" s="222" t="s">
        <v>46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0.033000000000000002</v>
      </c>
      <c r="T184" s="224">
        <f>S184*H184</f>
        <v>0.66165000000000007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153</v>
      </c>
      <c r="AT184" s="225" t="s">
        <v>134</v>
      </c>
      <c r="AU184" s="225" t="s">
        <v>85</v>
      </c>
      <c r="AY184" s="19" t="s">
        <v>131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83</v>
      </c>
      <c r="BK184" s="226">
        <f>ROUND(I184*H184,2)</f>
        <v>0</v>
      </c>
      <c r="BL184" s="19" t="s">
        <v>153</v>
      </c>
      <c r="BM184" s="225" t="s">
        <v>335</v>
      </c>
    </row>
    <row r="185" s="2" customFormat="1">
      <c r="A185" s="40"/>
      <c r="B185" s="41"/>
      <c r="C185" s="42"/>
      <c r="D185" s="227" t="s">
        <v>141</v>
      </c>
      <c r="E185" s="42"/>
      <c r="F185" s="228" t="s">
        <v>336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141</v>
      </c>
      <c r="AU185" s="19" t="s">
        <v>85</v>
      </c>
    </row>
    <row r="186" s="13" customFormat="1">
      <c r="A186" s="13"/>
      <c r="B186" s="236"/>
      <c r="C186" s="237"/>
      <c r="D186" s="238" t="s">
        <v>214</v>
      </c>
      <c r="E186" s="239" t="s">
        <v>19</v>
      </c>
      <c r="F186" s="240" t="s">
        <v>337</v>
      </c>
      <c r="G186" s="237"/>
      <c r="H186" s="239" t="s">
        <v>19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214</v>
      </c>
      <c r="AU186" s="246" t="s">
        <v>85</v>
      </c>
      <c r="AV186" s="13" t="s">
        <v>83</v>
      </c>
      <c r="AW186" s="13" t="s">
        <v>35</v>
      </c>
      <c r="AX186" s="13" t="s">
        <v>75</v>
      </c>
      <c r="AY186" s="246" t="s">
        <v>131</v>
      </c>
    </row>
    <row r="187" s="13" customFormat="1">
      <c r="A187" s="13"/>
      <c r="B187" s="236"/>
      <c r="C187" s="237"/>
      <c r="D187" s="238" t="s">
        <v>214</v>
      </c>
      <c r="E187" s="239" t="s">
        <v>19</v>
      </c>
      <c r="F187" s="240" t="s">
        <v>215</v>
      </c>
      <c r="G187" s="237"/>
      <c r="H187" s="239" t="s">
        <v>19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214</v>
      </c>
      <c r="AU187" s="246" t="s">
        <v>85</v>
      </c>
      <c r="AV187" s="13" t="s">
        <v>83</v>
      </c>
      <c r="AW187" s="13" t="s">
        <v>35</v>
      </c>
      <c r="AX187" s="13" t="s">
        <v>75</v>
      </c>
      <c r="AY187" s="246" t="s">
        <v>131</v>
      </c>
    </row>
    <row r="188" s="14" customFormat="1">
      <c r="A188" s="14"/>
      <c r="B188" s="247"/>
      <c r="C188" s="248"/>
      <c r="D188" s="238" t="s">
        <v>214</v>
      </c>
      <c r="E188" s="249" t="s">
        <v>19</v>
      </c>
      <c r="F188" s="250" t="s">
        <v>338</v>
      </c>
      <c r="G188" s="248"/>
      <c r="H188" s="251">
        <v>21.850000000000001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214</v>
      </c>
      <c r="AU188" s="257" t="s">
        <v>85</v>
      </c>
      <c r="AV188" s="14" t="s">
        <v>85</v>
      </c>
      <c r="AW188" s="14" t="s">
        <v>35</v>
      </c>
      <c r="AX188" s="14" t="s">
        <v>75</v>
      </c>
      <c r="AY188" s="257" t="s">
        <v>131</v>
      </c>
    </row>
    <row r="189" s="14" customFormat="1">
      <c r="A189" s="14"/>
      <c r="B189" s="247"/>
      <c r="C189" s="248"/>
      <c r="D189" s="238" t="s">
        <v>214</v>
      </c>
      <c r="E189" s="249" t="s">
        <v>19</v>
      </c>
      <c r="F189" s="250" t="s">
        <v>339</v>
      </c>
      <c r="G189" s="248"/>
      <c r="H189" s="251">
        <v>-1.8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214</v>
      </c>
      <c r="AU189" s="257" t="s">
        <v>85</v>
      </c>
      <c r="AV189" s="14" t="s">
        <v>85</v>
      </c>
      <c r="AW189" s="14" t="s">
        <v>35</v>
      </c>
      <c r="AX189" s="14" t="s">
        <v>75</v>
      </c>
      <c r="AY189" s="257" t="s">
        <v>131</v>
      </c>
    </row>
    <row r="190" s="15" customFormat="1">
      <c r="A190" s="15"/>
      <c r="B190" s="258"/>
      <c r="C190" s="259"/>
      <c r="D190" s="238" t="s">
        <v>214</v>
      </c>
      <c r="E190" s="260" t="s">
        <v>19</v>
      </c>
      <c r="F190" s="261" t="s">
        <v>218</v>
      </c>
      <c r="G190" s="259"/>
      <c r="H190" s="262">
        <v>20.050000000000001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8" t="s">
        <v>214</v>
      </c>
      <c r="AU190" s="268" t="s">
        <v>85</v>
      </c>
      <c r="AV190" s="15" t="s">
        <v>153</v>
      </c>
      <c r="AW190" s="15" t="s">
        <v>35</v>
      </c>
      <c r="AX190" s="15" t="s">
        <v>83</v>
      </c>
      <c r="AY190" s="268" t="s">
        <v>131</v>
      </c>
    </row>
    <row r="191" s="2" customFormat="1" ht="24.15" customHeight="1">
      <c r="A191" s="40"/>
      <c r="B191" s="41"/>
      <c r="C191" s="214" t="s">
        <v>7</v>
      </c>
      <c r="D191" s="214" t="s">
        <v>134</v>
      </c>
      <c r="E191" s="215" t="s">
        <v>340</v>
      </c>
      <c r="F191" s="216" t="s">
        <v>341</v>
      </c>
      <c r="G191" s="217" t="s">
        <v>221</v>
      </c>
      <c r="H191" s="218">
        <v>0.59999999999999998</v>
      </c>
      <c r="I191" s="219"/>
      <c r="J191" s="220">
        <f>ROUND(I191*H191,2)</f>
        <v>0</v>
      </c>
      <c r="K191" s="216" t="s">
        <v>138</v>
      </c>
      <c r="L191" s="46"/>
      <c r="M191" s="221" t="s">
        <v>19</v>
      </c>
      <c r="N191" s="222" t="s">
        <v>46</v>
      </c>
      <c r="O191" s="86"/>
      <c r="P191" s="223">
        <f>O191*H191</f>
        <v>0</v>
      </c>
      <c r="Q191" s="223">
        <v>0.00281</v>
      </c>
      <c r="R191" s="223">
        <f>Q191*H191</f>
        <v>0.001686</v>
      </c>
      <c r="S191" s="223">
        <v>0.069000000000000006</v>
      </c>
      <c r="T191" s="224">
        <f>S191*H191</f>
        <v>0.041399999999999999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153</v>
      </c>
      <c r="AT191" s="225" t="s">
        <v>134</v>
      </c>
      <c r="AU191" s="225" t="s">
        <v>85</v>
      </c>
      <c r="AY191" s="19" t="s">
        <v>131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83</v>
      </c>
      <c r="BK191" s="226">
        <f>ROUND(I191*H191,2)</f>
        <v>0</v>
      </c>
      <c r="BL191" s="19" t="s">
        <v>153</v>
      </c>
      <c r="BM191" s="225" t="s">
        <v>342</v>
      </c>
    </row>
    <row r="192" s="2" customFormat="1">
      <c r="A192" s="40"/>
      <c r="B192" s="41"/>
      <c r="C192" s="42"/>
      <c r="D192" s="227" t="s">
        <v>141</v>
      </c>
      <c r="E192" s="42"/>
      <c r="F192" s="228" t="s">
        <v>343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141</v>
      </c>
      <c r="AU192" s="19" t="s">
        <v>85</v>
      </c>
    </row>
    <row r="193" s="13" customFormat="1">
      <c r="A193" s="13"/>
      <c r="B193" s="236"/>
      <c r="C193" s="237"/>
      <c r="D193" s="238" t="s">
        <v>214</v>
      </c>
      <c r="E193" s="239" t="s">
        <v>19</v>
      </c>
      <c r="F193" s="240" t="s">
        <v>344</v>
      </c>
      <c r="G193" s="237"/>
      <c r="H193" s="239" t="s">
        <v>19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214</v>
      </c>
      <c r="AU193" s="246" t="s">
        <v>85</v>
      </c>
      <c r="AV193" s="13" t="s">
        <v>83</v>
      </c>
      <c r="AW193" s="13" t="s">
        <v>35</v>
      </c>
      <c r="AX193" s="13" t="s">
        <v>75</v>
      </c>
      <c r="AY193" s="246" t="s">
        <v>131</v>
      </c>
    </row>
    <row r="194" s="14" customFormat="1">
      <c r="A194" s="14"/>
      <c r="B194" s="247"/>
      <c r="C194" s="248"/>
      <c r="D194" s="238" t="s">
        <v>214</v>
      </c>
      <c r="E194" s="249" t="s">
        <v>19</v>
      </c>
      <c r="F194" s="250" t="s">
        <v>345</v>
      </c>
      <c r="G194" s="248"/>
      <c r="H194" s="251">
        <v>0.59999999999999998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214</v>
      </c>
      <c r="AU194" s="257" t="s">
        <v>85</v>
      </c>
      <c r="AV194" s="14" t="s">
        <v>85</v>
      </c>
      <c r="AW194" s="14" t="s">
        <v>35</v>
      </c>
      <c r="AX194" s="14" t="s">
        <v>83</v>
      </c>
      <c r="AY194" s="257" t="s">
        <v>131</v>
      </c>
    </row>
    <row r="195" s="2" customFormat="1" ht="16.5" customHeight="1">
      <c r="A195" s="40"/>
      <c r="B195" s="41"/>
      <c r="C195" s="214" t="s">
        <v>346</v>
      </c>
      <c r="D195" s="214" t="s">
        <v>134</v>
      </c>
      <c r="E195" s="215" t="s">
        <v>347</v>
      </c>
      <c r="F195" s="216" t="s">
        <v>348</v>
      </c>
      <c r="G195" s="217" t="s">
        <v>221</v>
      </c>
      <c r="H195" s="218">
        <v>20.050000000000001</v>
      </c>
      <c r="I195" s="219"/>
      <c r="J195" s="220">
        <f>ROUND(I195*H195,2)</f>
        <v>0</v>
      </c>
      <c r="K195" s="216" t="s">
        <v>138</v>
      </c>
      <c r="L195" s="46"/>
      <c r="M195" s="221" t="s">
        <v>19</v>
      </c>
      <c r="N195" s="222" t="s">
        <v>46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153</v>
      </c>
      <c r="AT195" s="225" t="s">
        <v>134</v>
      </c>
      <c r="AU195" s="225" t="s">
        <v>85</v>
      </c>
      <c r="AY195" s="19" t="s">
        <v>131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83</v>
      </c>
      <c r="BK195" s="226">
        <f>ROUND(I195*H195,2)</f>
        <v>0</v>
      </c>
      <c r="BL195" s="19" t="s">
        <v>153</v>
      </c>
      <c r="BM195" s="225" t="s">
        <v>349</v>
      </c>
    </row>
    <row r="196" s="2" customFormat="1">
      <c r="A196" s="40"/>
      <c r="B196" s="41"/>
      <c r="C196" s="42"/>
      <c r="D196" s="227" t="s">
        <v>141</v>
      </c>
      <c r="E196" s="42"/>
      <c r="F196" s="228" t="s">
        <v>350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141</v>
      </c>
      <c r="AU196" s="19" t="s">
        <v>85</v>
      </c>
    </row>
    <row r="197" s="13" customFormat="1">
      <c r="A197" s="13"/>
      <c r="B197" s="236"/>
      <c r="C197" s="237"/>
      <c r="D197" s="238" t="s">
        <v>214</v>
      </c>
      <c r="E197" s="239" t="s">
        <v>19</v>
      </c>
      <c r="F197" s="240" t="s">
        <v>337</v>
      </c>
      <c r="G197" s="237"/>
      <c r="H197" s="239" t="s">
        <v>19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214</v>
      </c>
      <c r="AU197" s="246" t="s">
        <v>85</v>
      </c>
      <c r="AV197" s="13" t="s">
        <v>83</v>
      </c>
      <c r="AW197" s="13" t="s">
        <v>35</v>
      </c>
      <c r="AX197" s="13" t="s">
        <v>75</v>
      </c>
      <c r="AY197" s="246" t="s">
        <v>131</v>
      </c>
    </row>
    <row r="198" s="13" customFormat="1">
      <c r="A198" s="13"/>
      <c r="B198" s="236"/>
      <c r="C198" s="237"/>
      <c r="D198" s="238" t="s">
        <v>214</v>
      </c>
      <c r="E198" s="239" t="s">
        <v>19</v>
      </c>
      <c r="F198" s="240" t="s">
        <v>215</v>
      </c>
      <c r="G198" s="237"/>
      <c r="H198" s="239" t="s">
        <v>19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214</v>
      </c>
      <c r="AU198" s="246" t="s">
        <v>85</v>
      </c>
      <c r="AV198" s="13" t="s">
        <v>83</v>
      </c>
      <c r="AW198" s="13" t="s">
        <v>35</v>
      </c>
      <c r="AX198" s="13" t="s">
        <v>75</v>
      </c>
      <c r="AY198" s="246" t="s">
        <v>131</v>
      </c>
    </row>
    <row r="199" s="14" customFormat="1">
      <c r="A199" s="14"/>
      <c r="B199" s="247"/>
      <c r="C199" s="248"/>
      <c r="D199" s="238" t="s">
        <v>214</v>
      </c>
      <c r="E199" s="249" t="s">
        <v>19</v>
      </c>
      <c r="F199" s="250" t="s">
        <v>338</v>
      </c>
      <c r="G199" s="248"/>
      <c r="H199" s="251">
        <v>21.850000000000001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7" t="s">
        <v>214</v>
      </c>
      <c r="AU199" s="257" t="s">
        <v>85</v>
      </c>
      <c r="AV199" s="14" t="s">
        <v>85</v>
      </c>
      <c r="AW199" s="14" t="s">
        <v>35</v>
      </c>
      <c r="AX199" s="14" t="s">
        <v>75</v>
      </c>
      <c r="AY199" s="257" t="s">
        <v>131</v>
      </c>
    </row>
    <row r="200" s="14" customFormat="1">
      <c r="A200" s="14"/>
      <c r="B200" s="247"/>
      <c r="C200" s="248"/>
      <c r="D200" s="238" t="s">
        <v>214</v>
      </c>
      <c r="E200" s="249" t="s">
        <v>19</v>
      </c>
      <c r="F200" s="250" t="s">
        <v>339</v>
      </c>
      <c r="G200" s="248"/>
      <c r="H200" s="251">
        <v>-1.8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214</v>
      </c>
      <c r="AU200" s="257" t="s">
        <v>85</v>
      </c>
      <c r="AV200" s="14" t="s">
        <v>85</v>
      </c>
      <c r="AW200" s="14" t="s">
        <v>35</v>
      </c>
      <c r="AX200" s="14" t="s">
        <v>75</v>
      </c>
      <c r="AY200" s="257" t="s">
        <v>131</v>
      </c>
    </row>
    <row r="201" s="15" customFormat="1">
      <c r="A201" s="15"/>
      <c r="B201" s="258"/>
      <c r="C201" s="259"/>
      <c r="D201" s="238" t="s">
        <v>214</v>
      </c>
      <c r="E201" s="260" t="s">
        <v>19</v>
      </c>
      <c r="F201" s="261" t="s">
        <v>218</v>
      </c>
      <c r="G201" s="259"/>
      <c r="H201" s="262">
        <v>20.050000000000001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8" t="s">
        <v>214</v>
      </c>
      <c r="AU201" s="268" t="s">
        <v>85</v>
      </c>
      <c r="AV201" s="15" t="s">
        <v>153</v>
      </c>
      <c r="AW201" s="15" t="s">
        <v>35</v>
      </c>
      <c r="AX201" s="15" t="s">
        <v>83</v>
      </c>
      <c r="AY201" s="268" t="s">
        <v>131</v>
      </c>
    </row>
    <row r="202" s="2" customFormat="1" ht="16.5" customHeight="1">
      <c r="A202" s="40"/>
      <c r="B202" s="41"/>
      <c r="C202" s="214" t="s">
        <v>351</v>
      </c>
      <c r="D202" s="214" t="s">
        <v>134</v>
      </c>
      <c r="E202" s="215" t="s">
        <v>352</v>
      </c>
      <c r="F202" s="216" t="s">
        <v>353</v>
      </c>
      <c r="G202" s="217" t="s">
        <v>211</v>
      </c>
      <c r="H202" s="218">
        <v>89.099999999999994</v>
      </c>
      <c r="I202" s="219"/>
      <c r="J202" s="220">
        <f>ROUND(I202*H202,2)</f>
        <v>0</v>
      </c>
      <c r="K202" s="216" t="s">
        <v>138</v>
      </c>
      <c r="L202" s="46"/>
      <c r="M202" s="221" t="s">
        <v>19</v>
      </c>
      <c r="N202" s="222" t="s">
        <v>46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0.025000000000000001</v>
      </c>
      <c r="T202" s="224">
        <f>S202*H202</f>
        <v>2.2275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153</v>
      </c>
      <c r="AT202" s="225" t="s">
        <v>134</v>
      </c>
      <c r="AU202" s="225" t="s">
        <v>85</v>
      </c>
      <c r="AY202" s="19" t="s">
        <v>131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83</v>
      </c>
      <c r="BK202" s="226">
        <f>ROUND(I202*H202,2)</f>
        <v>0</v>
      </c>
      <c r="BL202" s="19" t="s">
        <v>153</v>
      </c>
      <c r="BM202" s="225" t="s">
        <v>354</v>
      </c>
    </row>
    <row r="203" s="2" customFormat="1">
      <c r="A203" s="40"/>
      <c r="B203" s="41"/>
      <c r="C203" s="42"/>
      <c r="D203" s="227" t="s">
        <v>141</v>
      </c>
      <c r="E203" s="42"/>
      <c r="F203" s="228" t="s">
        <v>355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141</v>
      </c>
      <c r="AU203" s="19" t="s">
        <v>85</v>
      </c>
    </row>
    <row r="204" s="13" customFormat="1">
      <c r="A204" s="13"/>
      <c r="B204" s="236"/>
      <c r="C204" s="237"/>
      <c r="D204" s="238" t="s">
        <v>214</v>
      </c>
      <c r="E204" s="239" t="s">
        <v>19</v>
      </c>
      <c r="F204" s="240" t="s">
        <v>241</v>
      </c>
      <c r="G204" s="237"/>
      <c r="H204" s="239" t="s">
        <v>19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214</v>
      </c>
      <c r="AU204" s="246" t="s">
        <v>85</v>
      </c>
      <c r="AV204" s="13" t="s">
        <v>83</v>
      </c>
      <c r="AW204" s="13" t="s">
        <v>35</v>
      </c>
      <c r="AX204" s="13" t="s">
        <v>75</v>
      </c>
      <c r="AY204" s="246" t="s">
        <v>131</v>
      </c>
    </row>
    <row r="205" s="13" customFormat="1">
      <c r="A205" s="13"/>
      <c r="B205" s="236"/>
      <c r="C205" s="237"/>
      <c r="D205" s="238" t="s">
        <v>214</v>
      </c>
      <c r="E205" s="239" t="s">
        <v>19</v>
      </c>
      <c r="F205" s="240" t="s">
        <v>273</v>
      </c>
      <c r="G205" s="237"/>
      <c r="H205" s="239" t="s">
        <v>19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214</v>
      </c>
      <c r="AU205" s="246" t="s">
        <v>85</v>
      </c>
      <c r="AV205" s="13" t="s">
        <v>83</v>
      </c>
      <c r="AW205" s="13" t="s">
        <v>35</v>
      </c>
      <c r="AX205" s="13" t="s">
        <v>75</v>
      </c>
      <c r="AY205" s="246" t="s">
        <v>131</v>
      </c>
    </row>
    <row r="206" s="14" customFormat="1">
      <c r="A206" s="14"/>
      <c r="B206" s="247"/>
      <c r="C206" s="248"/>
      <c r="D206" s="238" t="s">
        <v>214</v>
      </c>
      <c r="E206" s="249" t="s">
        <v>19</v>
      </c>
      <c r="F206" s="250" t="s">
        <v>356</v>
      </c>
      <c r="G206" s="248"/>
      <c r="H206" s="251">
        <v>90.900000000000006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214</v>
      </c>
      <c r="AU206" s="257" t="s">
        <v>85</v>
      </c>
      <c r="AV206" s="14" t="s">
        <v>85</v>
      </c>
      <c r="AW206" s="14" t="s">
        <v>35</v>
      </c>
      <c r="AX206" s="14" t="s">
        <v>75</v>
      </c>
      <c r="AY206" s="257" t="s">
        <v>131</v>
      </c>
    </row>
    <row r="207" s="14" customFormat="1">
      <c r="A207" s="14"/>
      <c r="B207" s="247"/>
      <c r="C207" s="248"/>
      <c r="D207" s="238" t="s">
        <v>214</v>
      </c>
      <c r="E207" s="249" t="s">
        <v>19</v>
      </c>
      <c r="F207" s="250" t="s">
        <v>339</v>
      </c>
      <c r="G207" s="248"/>
      <c r="H207" s="251">
        <v>-1.8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214</v>
      </c>
      <c r="AU207" s="257" t="s">
        <v>85</v>
      </c>
      <c r="AV207" s="14" t="s">
        <v>85</v>
      </c>
      <c r="AW207" s="14" t="s">
        <v>35</v>
      </c>
      <c r="AX207" s="14" t="s">
        <v>75</v>
      </c>
      <c r="AY207" s="257" t="s">
        <v>131</v>
      </c>
    </row>
    <row r="208" s="15" customFormat="1">
      <c r="A208" s="15"/>
      <c r="B208" s="258"/>
      <c r="C208" s="259"/>
      <c r="D208" s="238" t="s">
        <v>214</v>
      </c>
      <c r="E208" s="260" t="s">
        <v>19</v>
      </c>
      <c r="F208" s="261" t="s">
        <v>218</v>
      </c>
      <c r="G208" s="259"/>
      <c r="H208" s="262">
        <v>89.100000000000009</v>
      </c>
      <c r="I208" s="263"/>
      <c r="J208" s="259"/>
      <c r="K208" s="259"/>
      <c r="L208" s="264"/>
      <c r="M208" s="265"/>
      <c r="N208" s="266"/>
      <c r="O208" s="266"/>
      <c r="P208" s="266"/>
      <c r="Q208" s="266"/>
      <c r="R208" s="266"/>
      <c r="S208" s="266"/>
      <c r="T208" s="26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8" t="s">
        <v>214</v>
      </c>
      <c r="AU208" s="268" t="s">
        <v>85</v>
      </c>
      <c r="AV208" s="15" t="s">
        <v>153</v>
      </c>
      <c r="AW208" s="15" t="s">
        <v>35</v>
      </c>
      <c r="AX208" s="15" t="s">
        <v>83</v>
      </c>
      <c r="AY208" s="268" t="s">
        <v>131</v>
      </c>
    </row>
    <row r="209" s="2" customFormat="1" ht="16.5" customHeight="1">
      <c r="A209" s="40"/>
      <c r="B209" s="41"/>
      <c r="C209" s="214" t="s">
        <v>357</v>
      </c>
      <c r="D209" s="214" t="s">
        <v>134</v>
      </c>
      <c r="E209" s="215" t="s">
        <v>358</v>
      </c>
      <c r="F209" s="216" t="s">
        <v>359</v>
      </c>
      <c r="G209" s="217" t="s">
        <v>211</v>
      </c>
      <c r="H209" s="218">
        <v>52</v>
      </c>
      <c r="I209" s="219"/>
      <c r="J209" s="220">
        <f>ROUND(I209*H209,2)</f>
        <v>0</v>
      </c>
      <c r="K209" s="216" t="s">
        <v>138</v>
      </c>
      <c r="L209" s="46"/>
      <c r="M209" s="221" t="s">
        <v>19</v>
      </c>
      <c r="N209" s="222" t="s">
        <v>46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0.025000000000000001</v>
      </c>
      <c r="T209" s="224">
        <f>S209*H209</f>
        <v>1.3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153</v>
      </c>
      <c r="AT209" s="225" t="s">
        <v>134</v>
      </c>
      <c r="AU209" s="225" t="s">
        <v>85</v>
      </c>
      <c r="AY209" s="19" t="s">
        <v>131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83</v>
      </c>
      <c r="BK209" s="226">
        <f>ROUND(I209*H209,2)</f>
        <v>0</v>
      </c>
      <c r="BL209" s="19" t="s">
        <v>153</v>
      </c>
      <c r="BM209" s="225" t="s">
        <v>360</v>
      </c>
    </row>
    <row r="210" s="2" customFormat="1">
      <c r="A210" s="40"/>
      <c r="B210" s="41"/>
      <c r="C210" s="42"/>
      <c r="D210" s="227" t="s">
        <v>141</v>
      </c>
      <c r="E210" s="42"/>
      <c r="F210" s="228" t="s">
        <v>361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141</v>
      </c>
      <c r="AU210" s="19" t="s">
        <v>85</v>
      </c>
    </row>
    <row r="211" s="13" customFormat="1">
      <c r="A211" s="13"/>
      <c r="B211" s="236"/>
      <c r="C211" s="237"/>
      <c r="D211" s="238" t="s">
        <v>214</v>
      </c>
      <c r="E211" s="239" t="s">
        <v>19</v>
      </c>
      <c r="F211" s="240" t="s">
        <v>241</v>
      </c>
      <c r="G211" s="237"/>
      <c r="H211" s="239" t="s">
        <v>19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214</v>
      </c>
      <c r="AU211" s="246" t="s">
        <v>85</v>
      </c>
      <c r="AV211" s="13" t="s">
        <v>83</v>
      </c>
      <c r="AW211" s="13" t="s">
        <v>35</v>
      </c>
      <c r="AX211" s="13" t="s">
        <v>75</v>
      </c>
      <c r="AY211" s="246" t="s">
        <v>131</v>
      </c>
    </row>
    <row r="212" s="13" customFormat="1">
      <c r="A212" s="13"/>
      <c r="B212" s="236"/>
      <c r="C212" s="237"/>
      <c r="D212" s="238" t="s">
        <v>214</v>
      </c>
      <c r="E212" s="239" t="s">
        <v>19</v>
      </c>
      <c r="F212" s="240" t="s">
        <v>242</v>
      </c>
      <c r="G212" s="237"/>
      <c r="H212" s="239" t="s">
        <v>19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214</v>
      </c>
      <c r="AU212" s="246" t="s">
        <v>85</v>
      </c>
      <c r="AV212" s="13" t="s">
        <v>83</v>
      </c>
      <c r="AW212" s="13" t="s">
        <v>35</v>
      </c>
      <c r="AX212" s="13" t="s">
        <v>75</v>
      </c>
      <c r="AY212" s="246" t="s">
        <v>131</v>
      </c>
    </row>
    <row r="213" s="14" customFormat="1">
      <c r="A213" s="14"/>
      <c r="B213" s="247"/>
      <c r="C213" s="248"/>
      <c r="D213" s="238" t="s">
        <v>214</v>
      </c>
      <c r="E213" s="249" t="s">
        <v>19</v>
      </c>
      <c r="F213" s="250" t="s">
        <v>362</v>
      </c>
      <c r="G213" s="248"/>
      <c r="H213" s="251">
        <v>52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7" t="s">
        <v>214</v>
      </c>
      <c r="AU213" s="257" t="s">
        <v>85</v>
      </c>
      <c r="AV213" s="14" t="s">
        <v>85</v>
      </c>
      <c r="AW213" s="14" t="s">
        <v>35</v>
      </c>
      <c r="AX213" s="14" t="s">
        <v>83</v>
      </c>
      <c r="AY213" s="257" t="s">
        <v>131</v>
      </c>
    </row>
    <row r="214" s="2" customFormat="1" ht="21.75" customHeight="1">
      <c r="A214" s="40"/>
      <c r="B214" s="41"/>
      <c r="C214" s="214" t="s">
        <v>363</v>
      </c>
      <c r="D214" s="214" t="s">
        <v>134</v>
      </c>
      <c r="E214" s="215" t="s">
        <v>364</v>
      </c>
      <c r="F214" s="216" t="s">
        <v>365</v>
      </c>
      <c r="G214" s="217" t="s">
        <v>211</v>
      </c>
      <c r="H214" s="218">
        <v>51.200000000000003</v>
      </c>
      <c r="I214" s="219"/>
      <c r="J214" s="220">
        <f>ROUND(I214*H214,2)</f>
        <v>0</v>
      </c>
      <c r="K214" s="216" t="s">
        <v>138</v>
      </c>
      <c r="L214" s="46"/>
      <c r="M214" s="221" t="s">
        <v>19</v>
      </c>
      <c r="N214" s="222" t="s">
        <v>46</v>
      </c>
      <c r="O214" s="86"/>
      <c r="P214" s="223">
        <f>O214*H214</f>
        <v>0</v>
      </c>
      <c r="Q214" s="223">
        <v>0.020140000000000002</v>
      </c>
      <c r="R214" s="223">
        <f>Q214*H214</f>
        <v>1.0311680000000001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153</v>
      </c>
      <c r="AT214" s="225" t="s">
        <v>134</v>
      </c>
      <c r="AU214" s="225" t="s">
        <v>85</v>
      </c>
      <c r="AY214" s="19" t="s">
        <v>131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83</v>
      </c>
      <c r="BK214" s="226">
        <f>ROUND(I214*H214,2)</f>
        <v>0</v>
      </c>
      <c r="BL214" s="19" t="s">
        <v>153</v>
      </c>
      <c r="BM214" s="225" t="s">
        <v>366</v>
      </c>
    </row>
    <row r="215" s="2" customFormat="1">
      <c r="A215" s="40"/>
      <c r="B215" s="41"/>
      <c r="C215" s="42"/>
      <c r="D215" s="227" t="s">
        <v>141</v>
      </c>
      <c r="E215" s="42"/>
      <c r="F215" s="228" t="s">
        <v>367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141</v>
      </c>
      <c r="AU215" s="19" t="s">
        <v>85</v>
      </c>
    </row>
    <row r="216" s="13" customFormat="1">
      <c r="A216" s="13"/>
      <c r="B216" s="236"/>
      <c r="C216" s="237"/>
      <c r="D216" s="238" t="s">
        <v>214</v>
      </c>
      <c r="E216" s="239" t="s">
        <v>19</v>
      </c>
      <c r="F216" s="240" t="s">
        <v>368</v>
      </c>
      <c r="G216" s="237"/>
      <c r="H216" s="239" t="s">
        <v>19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214</v>
      </c>
      <c r="AU216" s="246" t="s">
        <v>85</v>
      </c>
      <c r="AV216" s="13" t="s">
        <v>83</v>
      </c>
      <c r="AW216" s="13" t="s">
        <v>35</v>
      </c>
      <c r="AX216" s="13" t="s">
        <v>75</v>
      </c>
      <c r="AY216" s="246" t="s">
        <v>131</v>
      </c>
    </row>
    <row r="217" s="13" customFormat="1">
      <c r="A217" s="13"/>
      <c r="B217" s="236"/>
      <c r="C217" s="237"/>
      <c r="D217" s="238" t="s">
        <v>214</v>
      </c>
      <c r="E217" s="239" t="s">
        <v>19</v>
      </c>
      <c r="F217" s="240" t="s">
        <v>369</v>
      </c>
      <c r="G217" s="237"/>
      <c r="H217" s="239" t="s">
        <v>19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214</v>
      </c>
      <c r="AU217" s="246" t="s">
        <v>85</v>
      </c>
      <c r="AV217" s="13" t="s">
        <v>83</v>
      </c>
      <c r="AW217" s="13" t="s">
        <v>35</v>
      </c>
      <c r="AX217" s="13" t="s">
        <v>75</v>
      </c>
      <c r="AY217" s="246" t="s">
        <v>131</v>
      </c>
    </row>
    <row r="218" s="13" customFormat="1">
      <c r="A218" s="13"/>
      <c r="B218" s="236"/>
      <c r="C218" s="237"/>
      <c r="D218" s="238" t="s">
        <v>214</v>
      </c>
      <c r="E218" s="239" t="s">
        <v>19</v>
      </c>
      <c r="F218" s="240" t="s">
        <v>370</v>
      </c>
      <c r="G218" s="237"/>
      <c r="H218" s="239" t="s">
        <v>19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214</v>
      </c>
      <c r="AU218" s="246" t="s">
        <v>85</v>
      </c>
      <c r="AV218" s="13" t="s">
        <v>83</v>
      </c>
      <c r="AW218" s="13" t="s">
        <v>35</v>
      </c>
      <c r="AX218" s="13" t="s">
        <v>75</v>
      </c>
      <c r="AY218" s="246" t="s">
        <v>131</v>
      </c>
    </row>
    <row r="219" s="13" customFormat="1">
      <c r="A219" s="13"/>
      <c r="B219" s="236"/>
      <c r="C219" s="237"/>
      <c r="D219" s="238" t="s">
        <v>214</v>
      </c>
      <c r="E219" s="239" t="s">
        <v>19</v>
      </c>
      <c r="F219" s="240" t="s">
        <v>371</v>
      </c>
      <c r="G219" s="237"/>
      <c r="H219" s="239" t="s">
        <v>19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214</v>
      </c>
      <c r="AU219" s="246" t="s">
        <v>85</v>
      </c>
      <c r="AV219" s="13" t="s">
        <v>83</v>
      </c>
      <c r="AW219" s="13" t="s">
        <v>35</v>
      </c>
      <c r="AX219" s="13" t="s">
        <v>75</v>
      </c>
      <c r="AY219" s="246" t="s">
        <v>131</v>
      </c>
    </row>
    <row r="220" s="14" customFormat="1">
      <c r="A220" s="14"/>
      <c r="B220" s="247"/>
      <c r="C220" s="248"/>
      <c r="D220" s="238" t="s">
        <v>214</v>
      </c>
      <c r="E220" s="249" t="s">
        <v>19</v>
      </c>
      <c r="F220" s="250" t="s">
        <v>287</v>
      </c>
      <c r="G220" s="248"/>
      <c r="H220" s="251">
        <v>20.399999999999999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214</v>
      </c>
      <c r="AU220" s="257" t="s">
        <v>85</v>
      </c>
      <c r="AV220" s="14" t="s">
        <v>85</v>
      </c>
      <c r="AW220" s="14" t="s">
        <v>35</v>
      </c>
      <c r="AX220" s="14" t="s">
        <v>75</v>
      </c>
      <c r="AY220" s="257" t="s">
        <v>131</v>
      </c>
    </row>
    <row r="221" s="14" customFormat="1">
      <c r="A221" s="14"/>
      <c r="B221" s="247"/>
      <c r="C221" s="248"/>
      <c r="D221" s="238" t="s">
        <v>214</v>
      </c>
      <c r="E221" s="249" t="s">
        <v>19</v>
      </c>
      <c r="F221" s="250" t="s">
        <v>153</v>
      </c>
      <c r="G221" s="248"/>
      <c r="H221" s="251">
        <v>4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7" t="s">
        <v>214</v>
      </c>
      <c r="AU221" s="257" t="s">
        <v>85</v>
      </c>
      <c r="AV221" s="14" t="s">
        <v>85</v>
      </c>
      <c r="AW221" s="14" t="s">
        <v>35</v>
      </c>
      <c r="AX221" s="14" t="s">
        <v>75</v>
      </c>
      <c r="AY221" s="257" t="s">
        <v>131</v>
      </c>
    </row>
    <row r="222" s="14" customFormat="1">
      <c r="A222" s="14"/>
      <c r="B222" s="247"/>
      <c r="C222" s="248"/>
      <c r="D222" s="238" t="s">
        <v>214</v>
      </c>
      <c r="E222" s="249" t="s">
        <v>19</v>
      </c>
      <c r="F222" s="250" t="s">
        <v>288</v>
      </c>
      <c r="G222" s="248"/>
      <c r="H222" s="251">
        <v>26.800000000000001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214</v>
      </c>
      <c r="AU222" s="257" t="s">
        <v>85</v>
      </c>
      <c r="AV222" s="14" t="s">
        <v>85</v>
      </c>
      <c r="AW222" s="14" t="s">
        <v>35</v>
      </c>
      <c r="AX222" s="14" t="s">
        <v>75</v>
      </c>
      <c r="AY222" s="257" t="s">
        <v>131</v>
      </c>
    </row>
    <row r="223" s="15" customFormat="1">
      <c r="A223" s="15"/>
      <c r="B223" s="258"/>
      <c r="C223" s="259"/>
      <c r="D223" s="238" t="s">
        <v>214</v>
      </c>
      <c r="E223" s="260" t="s">
        <v>19</v>
      </c>
      <c r="F223" s="261" t="s">
        <v>218</v>
      </c>
      <c r="G223" s="259"/>
      <c r="H223" s="262">
        <v>51.200000000000003</v>
      </c>
      <c r="I223" s="263"/>
      <c r="J223" s="259"/>
      <c r="K223" s="259"/>
      <c r="L223" s="264"/>
      <c r="M223" s="265"/>
      <c r="N223" s="266"/>
      <c r="O223" s="266"/>
      <c r="P223" s="266"/>
      <c r="Q223" s="266"/>
      <c r="R223" s="266"/>
      <c r="S223" s="266"/>
      <c r="T223" s="26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8" t="s">
        <v>214</v>
      </c>
      <c r="AU223" s="268" t="s">
        <v>85</v>
      </c>
      <c r="AV223" s="15" t="s">
        <v>153</v>
      </c>
      <c r="AW223" s="15" t="s">
        <v>35</v>
      </c>
      <c r="AX223" s="15" t="s">
        <v>83</v>
      </c>
      <c r="AY223" s="268" t="s">
        <v>131</v>
      </c>
    </row>
    <row r="224" s="2" customFormat="1" ht="16.5" customHeight="1">
      <c r="A224" s="40"/>
      <c r="B224" s="41"/>
      <c r="C224" s="214" t="s">
        <v>372</v>
      </c>
      <c r="D224" s="214" t="s">
        <v>134</v>
      </c>
      <c r="E224" s="215" t="s">
        <v>373</v>
      </c>
      <c r="F224" s="216" t="s">
        <v>374</v>
      </c>
      <c r="G224" s="217" t="s">
        <v>211</v>
      </c>
      <c r="H224" s="218">
        <v>51.200000000000003</v>
      </c>
      <c r="I224" s="219"/>
      <c r="J224" s="220">
        <f>ROUND(I224*H224,2)</f>
        <v>0</v>
      </c>
      <c r="K224" s="216" t="s">
        <v>138</v>
      </c>
      <c r="L224" s="46"/>
      <c r="M224" s="221" t="s">
        <v>19</v>
      </c>
      <c r="N224" s="222" t="s">
        <v>46</v>
      </c>
      <c r="O224" s="86"/>
      <c r="P224" s="223">
        <f>O224*H224</f>
        <v>0</v>
      </c>
      <c r="Q224" s="223">
        <v>0.0020999999999999999</v>
      </c>
      <c r="R224" s="223">
        <f>Q224*H224</f>
        <v>0.10752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153</v>
      </c>
      <c r="AT224" s="225" t="s">
        <v>134</v>
      </c>
      <c r="AU224" s="225" t="s">
        <v>85</v>
      </c>
      <c r="AY224" s="19" t="s">
        <v>131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83</v>
      </c>
      <c r="BK224" s="226">
        <f>ROUND(I224*H224,2)</f>
        <v>0</v>
      </c>
      <c r="BL224" s="19" t="s">
        <v>153</v>
      </c>
      <c r="BM224" s="225" t="s">
        <v>375</v>
      </c>
    </row>
    <row r="225" s="2" customFormat="1">
      <c r="A225" s="40"/>
      <c r="B225" s="41"/>
      <c r="C225" s="42"/>
      <c r="D225" s="227" t="s">
        <v>141</v>
      </c>
      <c r="E225" s="42"/>
      <c r="F225" s="228" t="s">
        <v>376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141</v>
      </c>
      <c r="AU225" s="19" t="s">
        <v>85</v>
      </c>
    </row>
    <row r="226" s="13" customFormat="1">
      <c r="A226" s="13"/>
      <c r="B226" s="236"/>
      <c r="C226" s="237"/>
      <c r="D226" s="238" t="s">
        <v>214</v>
      </c>
      <c r="E226" s="239" t="s">
        <v>19</v>
      </c>
      <c r="F226" s="240" t="s">
        <v>368</v>
      </c>
      <c r="G226" s="237"/>
      <c r="H226" s="239" t="s">
        <v>19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214</v>
      </c>
      <c r="AU226" s="246" t="s">
        <v>85</v>
      </c>
      <c r="AV226" s="13" t="s">
        <v>83</v>
      </c>
      <c r="AW226" s="13" t="s">
        <v>35</v>
      </c>
      <c r="AX226" s="13" t="s">
        <v>75</v>
      </c>
      <c r="AY226" s="246" t="s">
        <v>131</v>
      </c>
    </row>
    <row r="227" s="13" customFormat="1">
      <c r="A227" s="13"/>
      <c r="B227" s="236"/>
      <c r="C227" s="237"/>
      <c r="D227" s="238" t="s">
        <v>214</v>
      </c>
      <c r="E227" s="239" t="s">
        <v>19</v>
      </c>
      <c r="F227" s="240" t="s">
        <v>369</v>
      </c>
      <c r="G227" s="237"/>
      <c r="H227" s="239" t="s">
        <v>19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214</v>
      </c>
      <c r="AU227" s="246" t="s">
        <v>85</v>
      </c>
      <c r="AV227" s="13" t="s">
        <v>83</v>
      </c>
      <c r="AW227" s="13" t="s">
        <v>35</v>
      </c>
      <c r="AX227" s="13" t="s">
        <v>75</v>
      </c>
      <c r="AY227" s="246" t="s">
        <v>131</v>
      </c>
    </row>
    <row r="228" s="13" customFormat="1">
      <c r="A228" s="13"/>
      <c r="B228" s="236"/>
      <c r="C228" s="237"/>
      <c r="D228" s="238" t="s">
        <v>214</v>
      </c>
      <c r="E228" s="239" t="s">
        <v>19</v>
      </c>
      <c r="F228" s="240" t="s">
        <v>370</v>
      </c>
      <c r="G228" s="237"/>
      <c r="H228" s="239" t="s">
        <v>19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6" t="s">
        <v>214</v>
      </c>
      <c r="AU228" s="246" t="s">
        <v>85</v>
      </c>
      <c r="AV228" s="13" t="s">
        <v>83</v>
      </c>
      <c r="AW228" s="13" t="s">
        <v>35</v>
      </c>
      <c r="AX228" s="13" t="s">
        <v>75</v>
      </c>
      <c r="AY228" s="246" t="s">
        <v>131</v>
      </c>
    </row>
    <row r="229" s="13" customFormat="1">
      <c r="A229" s="13"/>
      <c r="B229" s="236"/>
      <c r="C229" s="237"/>
      <c r="D229" s="238" t="s">
        <v>214</v>
      </c>
      <c r="E229" s="239" t="s">
        <v>19</v>
      </c>
      <c r="F229" s="240" t="s">
        <v>371</v>
      </c>
      <c r="G229" s="237"/>
      <c r="H229" s="239" t="s">
        <v>19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214</v>
      </c>
      <c r="AU229" s="246" t="s">
        <v>85</v>
      </c>
      <c r="AV229" s="13" t="s">
        <v>83</v>
      </c>
      <c r="AW229" s="13" t="s">
        <v>35</v>
      </c>
      <c r="AX229" s="13" t="s">
        <v>75</v>
      </c>
      <c r="AY229" s="246" t="s">
        <v>131</v>
      </c>
    </row>
    <row r="230" s="14" customFormat="1">
      <c r="A230" s="14"/>
      <c r="B230" s="247"/>
      <c r="C230" s="248"/>
      <c r="D230" s="238" t="s">
        <v>214</v>
      </c>
      <c r="E230" s="249" t="s">
        <v>19</v>
      </c>
      <c r="F230" s="250" t="s">
        <v>287</v>
      </c>
      <c r="G230" s="248"/>
      <c r="H230" s="251">
        <v>20.399999999999999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214</v>
      </c>
      <c r="AU230" s="257" t="s">
        <v>85</v>
      </c>
      <c r="AV230" s="14" t="s">
        <v>85</v>
      </c>
      <c r="AW230" s="14" t="s">
        <v>35</v>
      </c>
      <c r="AX230" s="14" t="s">
        <v>75</v>
      </c>
      <c r="AY230" s="257" t="s">
        <v>131</v>
      </c>
    </row>
    <row r="231" s="14" customFormat="1">
      <c r="A231" s="14"/>
      <c r="B231" s="247"/>
      <c r="C231" s="248"/>
      <c r="D231" s="238" t="s">
        <v>214</v>
      </c>
      <c r="E231" s="249" t="s">
        <v>19</v>
      </c>
      <c r="F231" s="250" t="s">
        <v>153</v>
      </c>
      <c r="G231" s="248"/>
      <c r="H231" s="251">
        <v>4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214</v>
      </c>
      <c r="AU231" s="257" t="s">
        <v>85</v>
      </c>
      <c r="AV231" s="14" t="s">
        <v>85</v>
      </c>
      <c r="AW231" s="14" t="s">
        <v>35</v>
      </c>
      <c r="AX231" s="14" t="s">
        <v>75</v>
      </c>
      <c r="AY231" s="257" t="s">
        <v>131</v>
      </c>
    </row>
    <row r="232" s="14" customFormat="1">
      <c r="A232" s="14"/>
      <c r="B232" s="247"/>
      <c r="C232" s="248"/>
      <c r="D232" s="238" t="s">
        <v>214</v>
      </c>
      <c r="E232" s="249" t="s">
        <v>19</v>
      </c>
      <c r="F232" s="250" t="s">
        <v>288</v>
      </c>
      <c r="G232" s="248"/>
      <c r="H232" s="251">
        <v>26.800000000000001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214</v>
      </c>
      <c r="AU232" s="257" t="s">
        <v>85</v>
      </c>
      <c r="AV232" s="14" t="s">
        <v>85</v>
      </c>
      <c r="AW232" s="14" t="s">
        <v>35</v>
      </c>
      <c r="AX232" s="14" t="s">
        <v>75</v>
      </c>
      <c r="AY232" s="257" t="s">
        <v>131</v>
      </c>
    </row>
    <row r="233" s="15" customFormat="1">
      <c r="A233" s="15"/>
      <c r="B233" s="258"/>
      <c r="C233" s="259"/>
      <c r="D233" s="238" t="s">
        <v>214</v>
      </c>
      <c r="E233" s="260" t="s">
        <v>19</v>
      </c>
      <c r="F233" s="261" t="s">
        <v>218</v>
      </c>
      <c r="G233" s="259"/>
      <c r="H233" s="262">
        <v>51.200000000000003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8" t="s">
        <v>214</v>
      </c>
      <c r="AU233" s="268" t="s">
        <v>85</v>
      </c>
      <c r="AV233" s="15" t="s">
        <v>153</v>
      </c>
      <c r="AW233" s="15" t="s">
        <v>35</v>
      </c>
      <c r="AX233" s="15" t="s">
        <v>83</v>
      </c>
      <c r="AY233" s="268" t="s">
        <v>131</v>
      </c>
    </row>
    <row r="234" s="12" customFormat="1" ht="22.8" customHeight="1">
      <c r="A234" s="12"/>
      <c r="B234" s="198"/>
      <c r="C234" s="199"/>
      <c r="D234" s="200" t="s">
        <v>74</v>
      </c>
      <c r="E234" s="212" t="s">
        <v>377</v>
      </c>
      <c r="F234" s="212" t="s">
        <v>378</v>
      </c>
      <c r="G234" s="199"/>
      <c r="H234" s="199"/>
      <c r="I234" s="202"/>
      <c r="J234" s="213">
        <f>BK234</f>
        <v>0</v>
      </c>
      <c r="K234" s="199"/>
      <c r="L234" s="204"/>
      <c r="M234" s="205"/>
      <c r="N234" s="206"/>
      <c r="O234" s="206"/>
      <c r="P234" s="207">
        <f>SUM(P235:P248)</f>
        <v>0</v>
      </c>
      <c r="Q234" s="206"/>
      <c r="R234" s="207">
        <f>SUM(R235:R248)</f>
        <v>0</v>
      </c>
      <c r="S234" s="206"/>
      <c r="T234" s="208">
        <f>SUM(T235:T248)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9" t="s">
        <v>83</v>
      </c>
      <c r="AT234" s="210" t="s">
        <v>74</v>
      </c>
      <c r="AU234" s="210" t="s">
        <v>83</v>
      </c>
      <c r="AY234" s="209" t="s">
        <v>131</v>
      </c>
      <c r="BK234" s="211">
        <f>SUM(BK235:BK248)</f>
        <v>0</v>
      </c>
    </row>
    <row r="235" s="2" customFormat="1" ht="24.15" customHeight="1">
      <c r="A235" s="40"/>
      <c r="B235" s="41"/>
      <c r="C235" s="214" t="s">
        <v>379</v>
      </c>
      <c r="D235" s="214" t="s">
        <v>134</v>
      </c>
      <c r="E235" s="215" t="s">
        <v>380</v>
      </c>
      <c r="F235" s="216" t="s">
        <v>381</v>
      </c>
      <c r="G235" s="217" t="s">
        <v>382</v>
      </c>
      <c r="H235" s="218">
        <v>5.0110000000000001</v>
      </c>
      <c r="I235" s="219"/>
      <c r="J235" s="220">
        <f>ROUND(I235*H235,2)</f>
        <v>0</v>
      </c>
      <c r="K235" s="216" t="s">
        <v>138</v>
      </c>
      <c r="L235" s="46"/>
      <c r="M235" s="221" t="s">
        <v>19</v>
      </c>
      <c r="N235" s="222" t="s">
        <v>46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153</v>
      </c>
      <c r="AT235" s="225" t="s">
        <v>134</v>
      </c>
      <c r="AU235" s="225" t="s">
        <v>85</v>
      </c>
      <c r="AY235" s="19" t="s">
        <v>131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83</v>
      </c>
      <c r="BK235" s="226">
        <f>ROUND(I235*H235,2)</f>
        <v>0</v>
      </c>
      <c r="BL235" s="19" t="s">
        <v>153</v>
      </c>
      <c r="BM235" s="225" t="s">
        <v>383</v>
      </c>
    </row>
    <row r="236" s="2" customFormat="1">
      <c r="A236" s="40"/>
      <c r="B236" s="41"/>
      <c r="C236" s="42"/>
      <c r="D236" s="227" t="s">
        <v>141</v>
      </c>
      <c r="E236" s="42"/>
      <c r="F236" s="228" t="s">
        <v>384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141</v>
      </c>
      <c r="AU236" s="19" t="s">
        <v>85</v>
      </c>
    </row>
    <row r="237" s="2" customFormat="1" ht="21.75" customHeight="1">
      <c r="A237" s="40"/>
      <c r="B237" s="41"/>
      <c r="C237" s="214" t="s">
        <v>385</v>
      </c>
      <c r="D237" s="214" t="s">
        <v>134</v>
      </c>
      <c r="E237" s="215" t="s">
        <v>386</v>
      </c>
      <c r="F237" s="216" t="s">
        <v>387</v>
      </c>
      <c r="G237" s="217" t="s">
        <v>382</v>
      </c>
      <c r="H237" s="218">
        <v>5.0110000000000001</v>
      </c>
      <c r="I237" s="219"/>
      <c r="J237" s="220">
        <f>ROUND(I237*H237,2)</f>
        <v>0</v>
      </c>
      <c r="K237" s="216" t="s">
        <v>138</v>
      </c>
      <c r="L237" s="46"/>
      <c r="M237" s="221" t="s">
        <v>19</v>
      </c>
      <c r="N237" s="222" t="s">
        <v>46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153</v>
      </c>
      <c r="AT237" s="225" t="s">
        <v>134</v>
      </c>
      <c r="AU237" s="225" t="s">
        <v>85</v>
      </c>
      <c r="AY237" s="19" t="s">
        <v>131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83</v>
      </c>
      <c r="BK237" s="226">
        <f>ROUND(I237*H237,2)</f>
        <v>0</v>
      </c>
      <c r="BL237" s="19" t="s">
        <v>153</v>
      </c>
      <c r="BM237" s="225" t="s">
        <v>388</v>
      </c>
    </row>
    <row r="238" s="2" customFormat="1">
      <c r="A238" s="40"/>
      <c r="B238" s="41"/>
      <c r="C238" s="42"/>
      <c r="D238" s="227" t="s">
        <v>141</v>
      </c>
      <c r="E238" s="42"/>
      <c r="F238" s="228" t="s">
        <v>389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141</v>
      </c>
      <c r="AU238" s="19" t="s">
        <v>85</v>
      </c>
    </row>
    <row r="239" s="2" customFormat="1" ht="24.15" customHeight="1">
      <c r="A239" s="40"/>
      <c r="B239" s="41"/>
      <c r="C239" s="214" t="s">
        <v>390</v>
      </c>
      <c r="D239" s="214" t="s">
        <v>134</v>
      </c>
      <c r="E239" s="215" t="s">
        <v>391</v>
      </c>
      <c r="F239" s="216" t="s">
        <v>392</v>
      </c>
      <c r="G239" s="217" t="s">
        <v>382</v>
      </c>
      <c r="H239" s="218">
        <v>150.33000000000001</v>
      </c>
      <c r="I239" s="219"/>
      <c r="J239" s="220">
        <f>ROUND(I239*H239,2)</f>
        <v>0</v>
      </c>
      <c r="K239" s="216" t="s">
        <v>138</v>
      </c>
      <c r="L239" s="46"/>
      <c r="M239" s="221" t="s">
        <v>19</v>
      </c>
      <c r="N239" s="222" t="s">
        <v>46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153</v>
      </c>
      <c r="AT239" s="225" t="s">
        <v>134</v>
      </c>
      <c r="AU239" s="225" t="s">
        <v>85</v>
      </c>
      <c r="AY239" s="19" t="s">
        <v>131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83</v>
      </c>
      <c r="BK239" s="226">
        <f>ROUND(I239*H239,2)</f>
        <v>0</v>
      </c>
      <c r="BL239" s="19" t="s">
        <v>153</v>
      </c>
      <c r="BM239" s="225" t="s">
        <v>393</v>
      </c>
    </row>
    <row r="240" s="2" customFormat="1">
      <c r="A240" s="40"/>
      <c r="B240" s="41"/>
      <c r="C240" s="42"/>
      <c r="D240" s="227" t="s">
        <v>141</v>
      </c>
      <c r="E240" s="42"/>
      <c r="F240" s="228" t="s">
        <v>394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141</v>
      </c>
      <c r="AU240" s="19" t="s">
        <v>85</v>
      </c>
    </row>
    <row r="241" s="14" customFormat="1">
      <c r="A241" s="14"/>
      <c r="B241" s="247"/>
      <c r="C241" s="248"/>
      <c r="D241" s="238" t="s">
        <v>214</v>
      </c>
      <c r="E241" s="248"/>
      <c r="F241" s="250" t="s">
        <v>395</v>
      </c>
      <c r="G241" s="248"/>
      <c r="H241" s="251">
        <v>150.33000000000001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7" t="s">
        <v>214</v>
      </c>
      <c r="AU241" s="257" t="s">
        <v>85</v>
      </c>
      <c r="AV241" s="14" t="s">
        <v>85</v>
      </c>
      <c r="AW241" s="14" t="s">
        <v>4</v>
      </c>
      <c r="AX241" s="14" t="s">
        <v>83</v>
      </c>
      <c r="AY241" s="257" t="s">
        <v>131</v>
      </c>
    </row>
    <row r="242" s="2" customFormat="1" ht="24.15" customHeight="1">
      <c r="A242" s="40"/>
      <c r="B242" s="41"/>
      <c r="C242" s="214" t="s">
        <v>396</v>
      </c>
      <c r="D242" s="214" t="s">
        <v>134</v>
      </c>
      <c r="E242" s="215" t="s">
        <v>397</v>
      </c>
      <c r="F242" s="216" t="s">
        <v>398</v>
      </c>
      <c r="G242" s="217" t="s">
        <v>382</v>
      </c>
      <c r="H242" s="218">
        <v>0.78000000000000003</v>
      </c>
      <c r="I242" s="219"/>
      <c r="J242" s="220">
        <f>ROUND(I242*H242,2)</f>
        <v>0</v>
      </c>
      <c r="K242" s="216" t="s">
        <v>138</v>
      </c>
      <c r="L242" s="46"/>
      <c r="M242" s="221" t="s">
        <v>19</v>
      </c>
      <c r="N242" s="222" t="s">
        <v>46</v>
      </c>
      <c r="O242" s="86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153</v>
      </c>
      <c r="AT242" s="225" t="s">
        <v>134</v>
      </c>
      <c r="AU242" s="225" t="s">
        <v>85</v>
      </c>
      <c r="AY242" s="19" t="s">
        <v>131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83</v>
      </c>
      <c r="BK242" s="226">
        <f>ROUND(I242*H242,2)</f>
        <v>0</v>
      </c>
      <c r="BL242" s="19" t="s">
        <v>153</v>
      </c>
      <c r="BM242" s="225" t="s">
        <v>399</v>
      </c>
    </row>
    <row r="243" s="2" customFormat="1">
      <c r="A243" s="40"/>
      <c r="B243" s="41"/>
      <c r="C243" s="42"/>
      <c r="D243" s="227" t="s">
        <v>141</v>
      </c>
      <c r="E243" s="42"/>
      <c r="F243" s="228" t="s">
        <v>400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141</v>
      </c>
      <c r="AU243" s="19" t="s">
        <v>85</v>
      </c>
    </row>
    <row r="244" s="2" customFormat="1" ht="24.15" customHeight="1">
      <c r="A244" s="40"/>
      <c r="B244" s="41"/>
      <c r="C244" s="214" t="s">
        <v>401</v>
      </c>
      <c r="D244" s="214" t="s">
        <v>134</v>
      </c>
      <c r="E244" s="215" t="s">
        <v>402</v>
      </c>
      <c r="F244" s="216" t="s">
        <v>403</v>
      </c>
      <c r="G244" s="217" t="s">
        <v>382</v>
      </c>
      <c r="H244" s="218">
        <v>4.2309999999999999</v>
      </c>
      <c r="I244" s="219"/>
      <c r="J244" s="220">
        <f>ROUND(I244*H244,2)</f>
        <v>0</v>
      </c>
      <c r="K244" s="216" t="s">
        <v>138</v>
      </c>
      <c r="L244" s="46"/>
      <c r="M244" s="221" t="s">
        <v>19</v>
      </c>
      <c r="N244" s="222" t="s">
        <v>46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153</v>
      </c>
      <c r="AT244" s="225" t="s">
        <v>134</v>
      </c>
      <c r="AU244" s="225" t="s">
        <v>85</v>
      </c>
      <c r="AY244" s="19" t="s">
        <v>131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83</v>
      </c>
      <c r="BK244" s="226">
        <f>ROUND(I244*H244,2)</f>
        <v>0</v>
      </c>
      <c r="BL244" s="19" t="s">
        <v>153</v>
      </c>
      <c r="BM244" s="225" t="s">
        <v>404</v>
      </c>
    </row>
    <row r="245" s="2" customFormat="1">
      <c r="A245" s="40"/>
      <c r="B245" s="41"/>
      <c r="C245" s="42"/>
      <c r="D245" s="227" t="s">
        <v>141</v>
      </c>
      <c r="E245" s="42"/>
      <c r="F245" s="228" t="s">
        <v>405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141</v>
      </c>
      <c r="AU245" s="19" t="s">
        <v>85</v>
      </c>
    </row>
    <row r="246" s="14" customFormat="1">
      <c r="A246" s="14"/>
      <c r="B246" s="247"/>
      <c r="C246" s="248"/>
      <c r="D246" s="238" t="s">
        <v>214</v>
      </c>
      <c r="E246" s="249" t="s">
        <v>19</v>
      </c>
      <c r="F246" s="250" t="s">
        <v>406</v>
      </c>
      <c r="G246" s="248"/>
      <c r="H246" s="251">
        <v>5.0110000000000001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214</v>
      </c>
      <c r="AU246" s="257" t="s">
        <v>85</v>
      </c>
      <c r="AV246" s="14" t="s">
        <v>85</v>
      </c>
      <c r="AW246" s="14" t="s">
        <v>35</v>
      </c>
      <c r="AX246" s="14" t="s">
        <v>75</v>
      </c>
      <c r="AY246" s="257" t="s">
        <v>131</v>
      </c>
    </row>
    <row r="247" s="14" customFormat="1">
      <c r="A247" s="14"/>
      <c r="B247" s="247"/>
      <c r="C247" s="248"/>
      <c r="D247" s="238" t="s">
        <v>214</v>
      </c>
      <c r="E247" s="249" t="s">
        <v>19</v>
      </c>
      <c r="F247" s="250" t="s">
        <v>407</v>
      </c>
      <c r="G247" s="248"/>
      <c r="H247" s="251">
        <v>-0.78000000000000003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7" t="s">
        <v>214</v>
      </c>
      <c r="AU247" s="257" t="s">
        <v>85</v>
      </c>
      <c r="AV247" s="14" t="s">
        <v>85</v>
      </c>
      <c r="AW247" s="14" t="s">
        <v>35</v>
      </c>
      <c r="AX247" s="14" t="s">
        <v>75</v>
      </c>
      <c r="AY247" s="257" t="s">
        <v>131</v>
      </c>
    </row>
    <row r="248" s="15" customFormat="1">
      <c r="A248" s="15"/>
      <c r="B248" s="258"/>
      <c r="C248" s="259"/>
      <c r="D248" s="238" t="s">
        <v>214</v>
      </c>
      <c r="E248" s="260" t="s">
        <v>19</v>
      </c>
      <c r="F248" s="261" t="s">
        <v>218</v>
      </c>
      <c r="G248" s="259"/>
      <c r="H248" s="262">
        <v>4.2309999999999999</v>
      </c>
      <c r="I248" s="263"/>
      <c r="J248" s="259"/>
      <c r="K248" s="259"/>
      <c r="L248" s="264"/>
      <c r="M248" s="265"/>
      <c r="N248" s="266"/>
      <c r="O248" s="266"/>
      <c r="P248" s="266"/>
      <c r="Q248" s="266"/>
      <c r="R248" s="266"/>
      <c r="S248" s="266"/>
      <c r="T248" s="26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8" t="s">
        <v>214</v>
      </c>
      <c r="AU248" s="268" t="s">
        <v>85</v>
      </c>
      <c r="AV248" s="15" t="s">
        <v>153</v>
      </c>
      <c r="AW248" s="15" t="s">
        <v>35</v>
      </c>
      <c r="AX248" s="15" t="s">
        <v>83</v>
      </c>
      <c r="AY248" s="268" t="s">
        <v>131</v>
      </c>
    </row>
    <row r="249" s="12" customFormat="1" ht="22.8" customHeight="1">
      <c r="A249" s="12"/>
      <c r="B249" s="198"/>
      <c r="C249" s="199"/>
      <c r="D249" s="200" t="s">
        <v>74</v>
      </c>
      <c r="E249" s="212" t="s">
        <v>408</v>
      </c>
      <c r="F249" s="212" t="s">
        <v>409</v>
      </c>
      <c r="G249" s="199"/>
      <c r="H249" s="199"/>
      <c r="I249" s="202"/>
      <c r="J249" s="213">
        <f>BK249</f>
        <v>0</v>
      </c>
      <c r="K249" s="199"/>
      <c r="L249" s="204"/>
      <c r="M249" s="205"/>
      <c r="N249" s="206"/>
      <c r="O249" s="206"/>
      <c r="P249" s="207">
        <f>SUM(P250:P251)</f>
        <v>0</v>
      </c>
      <c r="Q249" s="206"/>
      <c r="R249" s="207">
        <f>SUM(R250:R251)</f>
        <v>0</v>
      </c>
      <c r="S249" s="206"/>
      <c r="T249" s="208">
        <f>SUM(T250:T251)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9" t="s">
        <v>83</v>
      </c>
      <c r="AT249" s="210" t="s">
        <v>74</v>
      </c>
      <c r="AU249" s="210" t="s">
        <v>83</v>
      </c>
      <c r="AY249" s="209" t="s">
        <v>131</v>
      </c>
      <c r="BK249" s="211">
        <f>SUM(BK250:BK251)</f>
        <v>0</v>
      </c>
    </row>
    <row r="250" s="2" customFormat="1" ht="37.8" customHeight="1">
      <c r="A250" s="40"/>
      <c r="B250" s="41"/>
      <c r="C250" s="214" t="s">
        <v>410</v>
      </c>
      <c r="D250" s="214" t="s">
        <v>134</v>
      </c>
      <c r="E250" s="215" t="s">
        <v>411</v>
      </c>
      <c r="F250" s="216" t="s">
        <v>412</v>
      </c>
      <c r="G250" s="217" t="s">
        <v>382</v>
      </c>
      <c r="H250" s="218">
        <v>36.831000000000003</v>
      </c>
      <c r="I250" s="219"/>
      <c r="J250" s="220">
        <f>ROUND(I250*H250,2)</f>
        <v>0</v>
      </c>
      <c r="K250" s="216" t="s">
        <v>138</v>
      </c>
      <c r="L250" s="46"/>
      <c r="M250" s="221" t="s">
        <v>19</v>
      </c>
      <c r="N250" s="222" t="s">
        <v>46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153</v>
      </c>
      <c r="AT250" s="225" t="s">
        <v>134</v>
      </c>
      <c r="AU250" s="225" t="s">
        <v>85</v>
      </c>
      <c r="AY250" s="19" t="s">
        <v>131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83</v>
      </c>
      <c r="BK250" s="226">
        <f>ROUND(I250*H250,2)</f>
        <v>0</v>
      </c>
      <c r="BL250" s="19" t="s">
        <v>153</v>
      </c>
      <c r="BM250" s="225" t="s">
        <v>413</v>
      </c>
    </row>
    <row r="251" s="2" customFormat="1">
      <c r="A251" s="40"/>
      <c r="B251" s="41"/>
      <c r="C251" s="42"/>
      <c r="D251" s="227" t="s">
        <v>141</v>
      </c>
      <c r="E251" s="42"/>
      <c r="F251" s="228" t="s">
        <v>414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141</v>
      </c>
      <c r="AU251" s="19" t="s">
        <v>85</v>
      </c>
    </row>
    <row r="252" s="12" customFormat="1" ht="25.92" customHeight="1">
      <c r="A252" s="12"/>
      <c r="B252" s="198"/>
      <c r="C252" s="199"/>
      <c r="D252" s="200" t="s">
        <v>74</v>
      </c>
      <c r="E252" s="201" t="s">
        <v>415</v>
      </c>
      <c r="F252" s="201" t="s">
        <v>416</v>
      </c>
      <c r="G252" s="199"/>
      <c r="H252" s="199"/>
      <c r="I252" s="202"/>
      <c r="J252" s="203">
        <f>BK252</f>
        <v>0</v>
      </c>
      <c r="K252" s="199"/>
      <c r="L252" s="204"/>
      <c r="M252" s="205"/>
      <c r="N252" s="206"/>
      <c r="O252" s="206"/>
      <c r="P252" s="207">
        <f>P253+P262+P282+P297</f>
        <v>0</v>
      </c>
      <c r="Q252" s="206"/>
      <c r="R252" s="207">
        <f>R253+R262+R282+R297</f>
        <v>0.247058</v>
      </c>
      <c r="S252" s="206"/>
      <c r="T252" s="208">
        <f>T253+T262+T282+T297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9" t="s">
        <v>85</v>
      </c>
      <c r="AT252" s="210" t="s">
        <v>74</v>
      </c>
      <c r="AU252" s="210" t="s">
        <v>75</v>
      </c>
      <c r="AY252" s="209" t="s">
        <v>131</v>
      </c>
      <c r="BK252" s="211">
        <f>BK253+BK262+BK282+BK297</f>
        <v>0</v>
      </c>
    </row>
    <row r="253" s="12" customFormat="1" ht="22.8" customHeight="1">
      <c r="A253" s="12"/>
      <c r="B253" s="198"/>
      <c r="C253" s="199"/>
      <c r="D253" s="200" t="s">
        <v>74</v>
      </c>
      <c r="E253" s="212" t="s">
        <v>417</v>
      </c>
      <c r="F253" s="212" t="s">
        <v>418</v>
      </c>
      <c r="G253" s="199"/>
      <c r="H253" s="199"/>
      <c r="I253" s="202"/>
      <c r="J253" s="213">
        <f>BK253</f>
        <v>0</v>
      </c>
      <c r="K253" s="199"/>
      <c r="L253" s="204"/>
      <c r="M253" s="205"/>
      <c r="N253" s="206"/>
      <c r="O253" s="206"/>
      <c r="P253" s="207">
        <f>SUM(P254:P261)</f>
        <v>0</v>
      </c>
      <c r="Q253" s="206"/>
      <c r="R253" s="207">
        <f>SUM(R254:R261)</f>
        <v>0.0010200000000000001</v>
      </c>
      <c r="S253" s="206"/>
      <c r="T253" s="208">
        <f>SUM(T254:T261)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9" t="s">
        <v>85</v>
      </c>
      <c r="AT253" s="210" t="s">
        <v>74</v>
      </c>
      <c r="AU253" s="210" t="s">
        <v>83</v>
      </c>
      <c r="AY253" s="209" t="s">
        <v>131</v>
      </c>
      <c r="BK253" s="211">
        <f>SUM(BK254:BK261)</f>
        <v>0</v>
      </c>
    </row>
    <row r="254" s="2" customFormat="1" ht="24.15" customHeight="1">
      <c r="A254" s="40"/>
      <c r="B254" s="41"/>
      <c r="C254" s="214" t="s">
        <v>419</v>
      </c>
      <c r="D254" s="214" t="s">
        <v>134</v>
      </c>
      <c r="E254" s="215" t="s">
        <v>420</v>
      </c>
      <c r="F254" s="216" t="s">
        <v>421</v>
      </c>
      <c r="G254" s="217" t="s">
        <v>292</v>
      </c>
      <c r="H254" s="218">
        <v>2</v>
      </c>
      <c r="I254" s="219"/>
      <c r="J254" s="220">
        <f>ROUND(I254*H254,2)</f>
        <v>0</v>
      </c>
      <c r="K254" s="216" t="s">
        <v>138</v>
      </c>
      <c r="L254" s="46"/>
      <c r="M254" s="221" t="s">
        <v>19</v>
      </c>
      <c r="N254" s="222" t="s">
        <v>46</v>
      </c>
      <c r="O254" s="86"/>
      <c r="P254" s="223">
        <f>O254*H254</f>
        <v>0</v>
      </c>
      <c r="Q254" s="223">
        <v>0.00021000000000000001</v>
      </c>
      <c r="R254" s="223">
        <f>Q254*H254</f>
        <v>0.00042000000000000002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307</v>
      </c>
      <c r="AT254" s="225" t="s">
        <v>134</v>
      </c>
      <c r="AU254" s="225" t="s">
        <v>85</v>
      </c>
      <c r="AY254" s="19" t="s">
        <v>131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83</v>
      </c>
      <c r="BK254" s="226">
        <f>ROUND(I254*H254,2)</f>
        <v>0</v>
      </c>
      <c r="BL254" s="19" t="s">
        <v>307</v>
      </c>
      <c r="BM254" s="225" t="s">
        <v>422</v>
      </c>
    </row>
    <row r="255" s="2" customFormat="1">
      <c r="A255" s="40"/>
      <c r="B255" s="41"/>
      <c r="C255" s="42"/>
      <c r="D255" s="227" t="s">
        <v>141</v>
      </c>
      <c r="E255" s="42"/>
      <c r="F255" s="228" t="s">
        <v>423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141</v>
      </c>
      <c r="AU255" s="19" t="s">
        <v>85</v>
      </c>
    </row>
    <row r="256" s="13" customFormat="1">
      <c r="A256" s="13"/>
      <c r="B256" s="236"/>
      <c r="C256" s="237"/>
      <c r="D256" s="238" t="s">
        <v>214</v>
      </c>
      <c r="E256" s="239" t="s">
        <v>19</v>
      </c>
      <c r="F256" s="240" t="s">
        <v>344</v>
      </c>
      <c r="G256" s="237"/>
      <c r="H256" s="239" t="s">
        <v>19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214</v>
      </c>
      <c r="AU256" s="246" t="s">
        <v>85</v>
      </c>
      <c r="AV256" s="13" t="s">
        <v>83</v>
      </c>
      <c r="AW256" s="13" t="s">
        <v>35</v>
      </c>
      <c r="AX256" s="13" t="s">
        <v>75</v>
      </c>
      <c r="AY256" s="246" t="s">
        <v>131</v>
      </c>
    </row>
    <row r="257" s="14" customFormat="1">
      <c r="A257" s="14"/>
      <c r="B257" s="247"/>
      <c r="C257" s="248"/>
      <c r="D257" s="238" t="s">
        <v>214</v>
      </c>
      <c r="E257" s="249" t="s">
        <v>19</v>
      </c>
      <c r="F257" s="250" t="s">
        <v>85</v>
      </c>
      <c r="G257" s="248"/>
      <c r="H257" s="251">
        <v>2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214</v>
      </c>
      <c r="AU257" s="257" t="s">
        <v>85</v>
      </c>
      <c r="AV257" s="14" t="s">
        <v>85</v>
      </c>
      <c r="AW257" s="14" t="s">
        <v>35</v>
      </c>
      <c r="AX257" s="14" t="s">
        <v>83</v>
      </c>
      <c r="AY257" s="257" t="s">
        <v>131</v>
      </c>
    </row>
    <row r="258" s="2" customFormat="1" ht="16.5" customHeight="1">
      <c r="A258" s="40"/>
      <c r="B258" s="41"/>
      <c r="C258" s="269" t="s">
        <v>424</v>
      </c>
      <c r="D258" s="269" t="s">
        <v>297</v>
      </c>
      <c r="E258" s="270" t="s">
        <v>425</v>
      </c>
      <c r="F258" s="271" t="s">
        <v>426</v>
      </c>
      <c r="G258" s="272" t="s">
        <v>427</v>
      </c>
      <c r="H258" s="273">
        <v>0.59999999999999998</v>
      </c>
      <c r="I258" s="274"/>
      <c r="J258" s="275">
        <f>ROUND(I258*H258,2)</f>
        <v>0</v>
      </c>
      <c r="K258" s="271" t="s">
        <v>138</v>
      </c>
      <c r="L258" s="276"/>
      <c r="M258" s="277" t="s">
        <v>19</v>
      </c>
      <c r="N258" s="278" t="s">
        <v>46</v>
      </c>
      <c r="O258" s="86"/>
      <c r="P258" s="223">
        <f>O258*H258</f>
        <v>0</v>
      </c>
      <c r="Q258" s="223">
        <v>0.001</v>
      </c>
      <c r="R258" s="223">
        <f>Q258*H258</f>
        <v>0.00059999999999999995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410</v>
      </c>
      <c r="AT258" s="225" t="s">
        <v>297</v>
      </c>
      <c r="AU258" s="225" t="s">
        <v>85</v>
      </c>
      <c r="AY258" s="19" t="s">
        <v>131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83</v>
      </c>
      <c r="BK258" s="226">
        <f>ROUND(I258*H258,2)</f>
        <v>0</v>
      </c>
      <c r="BL258" s="19" t="s">
        <v>307</v>
      </c>
      <c r="BM258" s="225" t="s">
        <v>428</v>
      </c>
    </row>
    <row r="259" s="14" customFormat="1">
      <c r="A259" s="14"/>
      <c r="B259" s="247"/>
      <c r="C259" s="248"/>
      <c r="D259" s="238" t="s">
        <v>214</v>
      </c>
      <c r="E259" s="248"/>
      <c r="F259" s="250" t="s">
        <v>429</v>
      </c>
      <c r="G259" s="248"/>
      <c r="H259" s="251">
        <v>0.59999999999999998</v>
      </c>
      <c r="I259" s="252"/>
      <c r="J259" s="248"/>
      <c r="K259" s="248"/>
      <c r="L259" s="253"/>
      <c r="M259" s="254"/>
      <c r="N259" s="255"/>
      <c r="O259" s="255"/>
      <c r="P259" s="255"/>
      <c r="Q259" s="255"/>
      <c r="R259" s="255"/>
      <c r="S259" s="255"/>
      <c r="T259" s="25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7" t="s">
        <v>214</v>
      </c>
      <c r="AU259" s="257" t="s">
        <v>85</v>
      </c>
      <c r="AV259" s="14" t="s">
        <v>85</v>
      </c>
      <c r="AW259" s="14" t="s">
        <v>4</v>
      </c>
      <c r="AX259" s="14" t="s">
        <v>83</v>
      </c>
      <c r="AY259" s="257" t="s">
        <v>131</v>
      </c>
    </row>
    <row r="260" s="2" customFormat="1" ht="33" customHeight="1">
      <c r="A260" s="40"/>
      <c r="B260" s="41"/>
      <c r="C260" s="214" t="s">
        <v>430</v>
      </c>
      <c r="D260" s="214" t="s">
        <v>134</v>
      </c>
      <c r="E260" s="215" t="s">
        <v>431</v>
      </c>
      <c r="F260" s="216" t="s">
        <v>432</v>
      </c>
      <c r="G260" s="217" t="s">
        <v>382</v>
      </c>
      <c r="H260" s="218">
        <v>0.001</v>
      </c>
      <c r="I260" s="219"/>
      <c r="J260" s="220">
        <f>ROUND(I260*H260,2)</f>
        <v>0</v>
      </c>
      <c r="K260" s="216" t="s">
        <v>138</v>
      </c>
      <c r="L260" s="46"/>
      <c r="M260" s="221" t="s">
        <v>19</v>
      </c>
      <c r="N260" s="222" t="s">
        <v>46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307</v>
      </c>
      <c r="AT260" s="225" t="s">
        <v>134</v>
      </c>
      <c r="AU260" s="225" t="s">
        <v>85</v>
      </c>
      <c r="AY260" s="19" t="s">
        <v>131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83</v>
      </c>
      <c r="BK260" s="226">
        <f>ROUND(I260*H260,2)</f>
        <v>0</v>
      </c>
      <c r="BL260" s="19" t="s">
        <v>307</v>
      </c>
      <c r="BM260" s="225" t="s">
        <v>433</v>
      </c>
    </row>
    <row r="261" s="2" customFormat="1">
      <c r="A261" s="40"/>
      <c r="B261" s="41"/>
      <c r="C261" s="42"/>
      <c r="D261" s="227" t="s">
        <v>141</v>
      </c>
      <c r="E261" s="42"/>
      <c r="F261" s="228" t="s">
        <v>434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141</v>
      </c>
      <c r="AU261" s="19" t="s">
        <v>85</v>
      </c>
    </row>
    <row r="262" s="12" customFormat="1" ht="22.8" customHeight="1">
      <c r="A262" s="12"/>
      <c r="B262" s="198"/>
      <c r="C262" s="199"/>
      <c r="D262" s="200" t="s">
        <v>74</v>
      </c>
      <c r="E262" s="212" t="s">
        <v>435</v>
      </c>
      <c r="F262" s="212" t="s">
        <v>436</v>
      </c>
      <c r="G262" s="199"/>
      <c r="H262" s="199"/>
      <c r="I262" s="202"/>
      <c r="J262" s="213">
        <f>BK262</f>
        <v>0</v>
      </c>
      <c r="K262" s="199"/>
      <c r="L262" s="204"/>
      <c r="M262" s="205"/>
      <c r="N262" s="206"/>
      <c r="O262" s="206"/>
      <c r="P262" s="207">
        <f>SUM(P263:P281)</f>
        <v>0</v>
      </c>
      <c r="Q262" s="206"/>
      <c r="R262" s="207">
        <f>SUM(R263:R281)</f>
        <v>0.045999999999999999</v>
      </c>
      <c r="S262" s="206"/>
      <c r="T262" s="208">
        <f>SUM(T263:T281)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9" t="s">
        <v>85</v>
      </c>
      <c r="AT262" s="210" t="s">
        <v>74</v>
      </c>
      <c r="AU262" s="210" t="s">
        <v>83</v>
      </c>
      <c r="AY262" s="209" t="s">
        <v>131</v>
      </c>
      <c r="BK262" s="211">
        <f>SUM(BK263:BK281)</f>
        <v>0</v>
      </c>
    </row>
    <row r="263" s="2" customFormat="1" ht="24.15" customHeight="1">
      <c r="A263" s="40"/>
      <c r="B263" s="41"/>
      <c r="C263" s="214" t="s">
        <v>437</v>
      </c>
      <c r="D263" s="214" t="s">
        <v>134</v>
      </c>
      <c r="E263" s="215" t="s">
        <v>438</v>
      </c>
      <c r="F263" s="216" t="s">
        <v>439</v>
      </c>
      <c r="G263" s="217" t="s">
        <v>292</v>
      </c>
      <c r="H263" s="218">
        <v>1</v>
      </c>
      <c r="I263" s="219"/>
      <c r="J263" s="220">
        <f>ROUND(I263*H263,2)</f>
        <v>0</v>
      </c>
      <c r="K263" s="216" t="s">
        <v>138</v>
      </c>
      <c r="L263" s="46"/>
      <c r="M263" s="221" t="s">
        <v>19</v>
      </c>
      <c r="N263" s="222" t="s">
        <v>46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307</v>
      </c>
      <c r="AT263" s="225" t="s">
        <v>134</v>
      </c>
      <c r="AU263" s="225" t="s">
        <v>85</v>
      </c>
      <c r="AY263" s="19" t="s">
        <v>131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83</v>
      </c>
      <c r="BK263" s="226">
        <f>ROUND(I263*H263,2)</f>
        <v>0</v>
      </c>
      <c r="BL263" s="19" t="s">
        <v>307</v>
      </c>
      <c r="BM263" s="225" t="s">
        <v>440</v>
      </c>
    </row>
    <row r="264" s="2" customFormat="1">
      <c r="A264" s="40"/>
      <c r="B264" s="41"/>
      <c r="C264" s="42"/>
      <c r="D264" s="227" t="s">
        <v>141</v>
      </c>
      <c r="E264" s="42"/>
      <c r="F264" s="228" t="s">
        <v>441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141</v>
      </c>
      <c r="AU264" s="19" t="s">
        <v>85</v>
      </c>
    </row>
    <row r="265" s="13" customFormat="1">
      <c r="A265" s="13"/>
      <c r="B265" s="236"/>
      <c r="C265" s="237"/>
      <c r="D265" s="238" t="s">
        <v>214</v>
      </c>
      <c r="E265" s="239" t="s">
        <v>19</v>
      </c>
      <c r="F265" s="240" t="s">
        <v>295</v>
      </c>
      <c r="G265" s="237"/>
      <c r="H265" s="239" t="s">
        <v>19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214</v>
      </c>
      <c r="AU265" s="246" t="s">
        <v>85</v>
      </c>
      <c r="AV265" s="13" t="s">
        <v>83</v>
      </c>
      <c r="AW265" s="13" t="s">
        <v>35</v>
      </c>
      <c r="AX265" s="13" t="s">
        <v>75</v>
      </c>
      <c r="AY265" s="246" t="s">
        <v>131</v>
      </c>
    </row>
    <row r="266" s="14" customFormat="1">
      <c r="A266" s="14"/>
      <c r="B266" s="247"/>
      <c r="C266" s="248"/>
      <c r="D266" s="238" t="s">
        <v>214</v>
      </c>
      <c r="E266" s="249" t="s">
        <v>19</v>
      </c>
      <c r="F266" s="250" t="s">
        <v>83</v>
      </c>
      <c r="G266" s="248"/>
      <c r="H266" s="251">
        <v>1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214</v>
      </c>
      <c r="AU266" s="257" t="s">
        <v>85</v>
      </c>
      <c r="AV266" s="14" t="s">
        <v>85</v>
      </c>
      <c r="AW266" s="14" t="s">
        <v>35</v>
      </c>
      <c r="AX266" s="14" t="s">
        <v>75</v>
      </c>
      <c r="AY266" s="257" t="s">
        <v>131</v>
      </c>
    </row>
    <row r="267" s="15" customFormat="1">
      <c r="A267" s="15"/>
      <c r="B267" s="258"/>
      <c r="C267" s="259"/>
      <c r="D267" s="238" t="s">
        <v>214</v>
      </c>
      <c r="E267" s="260" t="s">
        <v>19</v>
      </c>
      <c r="F267" s="261" t="s">
        <v>218</v>
      </c>
      <c r="G267" s="259"/>
      <c r="H267" s="262">
        <v>1</v>
      </c>
      <c r="I267" s="263"/>
      <c r="J267" s="259"/>
      <c r="K267" s="259"/>
      <c r="L267" s="264"/>
      <c r="M267" s="265"/>
      <c r="N267" s="266"/>
      <c r="O267" s="266"/>
      <c r="P267" s="266"/>
      <c r="Q267" s="266"/>
      <c r="R267" s="266"/>
      <c r="S267" s="266"/>
      <c r="T267" s="26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8" t="s">
        <v>214</v>
      </c>
      <c r="AU267" s="268" t="s">
        <v>85</v>
      </c>
      <c r="AV267" s="15" t="s">
        <v>153</v>
      </c>
      <c r="AW267" s="15" t="s">
        <v>35</v>
      </c>
      <c r="AX267" s="15" t="s">
        <v>83</v>
      </c>
      <c r="AY267" s="268" t="s">
        <v>131</v>
      </c>
    </row>
    <row r="268" s="2" customFormat="1" ht="16.5" customHeight="1">
      <c r="A268" s="40"/>
      <c r="B268" s="41"/>
      <c r="C268" s="269" t="s">
        <v>442</v>
      </c>
      <c r="D268" s="269" t="s">
        <v>297</v>
      </c>
      <c r="E268" s="270" t="s">
        <v>443</v>
      </c>
      <c r="F268" s="271" t="s">
        <v>444</v>
      </c>
      <c r="G268" s="272" t="s">
        <v>292</v>
      </c>
      <c r="H268" s="273">
        <v>1</v>
      </c>
      <c r="I268" s="274"/>
      <c r="J268" s="275">
        <f>ROUND(I268*H268,2)</f>
        <v>0</v>
      </c>
      <c r="K268" s="271" t="s">
        <v>138</v>
      </c>
      <c r="L268" s="276"/>
      <c r="M268" s="277" t="s">
        <v>19</v>
      </c>
      <c r="N268" s="278" t="s">
        <v>46</v>
      </c>
      <c r="O268" s="86"/>
      <c r="P268" s="223">
        <f>O268*H268</f>
        <v>0</v>
      </c>
      <c r="Q268" s="223">
        <v>0.017000000000000001</v>
      </c>
      <c r="R268" s="223">
        <f>Q268*H268</f>
        <v>0.017000000000000001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410</v>
      </c>
      <c r="AT268" s="225" t="s">
        <v>297</v>
      </c>
      <c r="AU268" s="225" t="s">
        <v>85</v>
      </c>
      <c r="AY268" s="19" t="s">
        <v>131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83</v>
      </c>
      <c r="BK268" s="226">
        <f>ROUND(I268*H268,2)</f>
        <v>0</v>
      </c>
      <c r="BL268" s="19" t="s">
        <v>307</v>
      </c>
      <c r="BM268" s="225" t="s">
        <v>445</v>
      </c>
    </row>
    <row r="269" s="2" customFormat="1" ht="24.15" customHeight="1">
      <c r="A269" s="40"/>
      <c r="B269" s="41"/>
      <c r="C269" s="214" t="s">
        <v>446</v>
      </c>
      <c r="D269" s="214" t="s">
        <v>134</v>
      </c>
      <c r="E269" s="215" t="s">
        <v>447</v>
      </c>
      <c r="F269" s="216" t="s">
        <v>448</v>
      </c>
      <c r="G269" s="217" t="s">
        <v>292</v>
      </c>
      <c r="H269" s="218">
        <v>1</v>
      </c>
      <c r="I269" s="219"/>
      <c r="J269" s="220">
        <f>ROUND(I269*H269,2)</f>
        <v>0</v>
      </c>
      <c r="K269" s="216" t="s">
        <v>138</v>
      </c>
      <c r="L269" s="46"/>
      <c r="M269" s="221" t="s">
        <v>19</v>
      </c>
      <c r="N269" s="222" t="s">
        <v>46</v>
      </c>
      <c r="O269" s="86"/>
      <c r="P269" s="223">
        <f>O269*H269</f>
        <v>0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307</v>
      </c>
      <c r="AT269" s="225" t="s">
        <v>134</v>
      </c>
      <c r="AU269" s="225" t="s">
        <v>85</v>
      </c>
      <c r="AY269" s="19" t="s">
        <v>131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83</v>
      </c>
      <c r="BK269" s="226">
        <f>ROUND(I269*H269,2)</f>
        <v>0</v>
      </c>
      <c r="BL269" s="19" t="s">
        <v>307</v>
      </c>
      <c r="BM269" s="225" t="s">
        <v>449</v>
      </c>
    </row>
    <row r="270" s="2" customFormat="1">
      <c r="A270" s="40"/>
      <c r="B270" s="41"/>
      <c r="C270" s="42"/>
      <c r="D270" s="227" t="s">
        <v>141</v>
      </c>
      <c r="E270" s="42"/>
      <c r="F270" s="228" t="s">
        <v>450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141</v>
      </c>
      <c r="AU270" s="19" t="s">
        <v>85</v>
      </c>
    </row>
    <row r="271" s="13" customFormat="1">
      <c r="A271" s="13"/>
      <c r="B271" s="236"/>
      <c r="C271" s="237"/>
      <c r="D271" s="238" t="s">
        <v>214</v>
      </c>
      <c r="E271" s="239" t="s">
        <v>19</v>
      </c>
      <c r="F271" s="240" t="s">
        <v>306</v>
      </c>
      <c r="G271" s="237"/>
      <c r="H271" s="239" t="s">
        <v>19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214</v>
      </c>
      <c r="AU271" s="246" t="s">
        <v>85</v>
      </c>
      <c r="AV271" s="13" t="s">
        <v>83</v>
      </c>
      <c r="AW271" s="13" t="s">
        <v>35</v>
      </c>
      <c r="AX271" s="13" t="s">
        <v>75</v>
      </c>
      <c r="AY271" s="246" t="s">
        <v>131</v>
      </c>
    </row>
    <row r="272" s="14" customFormat="1">
      <c r="A272" s="14"/>
      <c r="B272" s="247"/>
      <c r="C272" s="248"/>
      <c r="D272" s="238" t="s">
        <v>214</v>
      </c>
      <c r="E272" s="249" t="s">
        <v>19</v>
      </c>
      <c r="F272" s="250" t="s">
        <v>83</v>
      </c>
      <c r="G272" s="248"/>
      <c r="H272" s="251">
        <v>1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214</v>
      </c>
      <c r="AU272" s="257" t="s">
        <v>85</v>
      </c>
      <c r="AV272" s="14" t="s">
        <v>85</v>
      </c>
      <c r="AW272" s="14" t="s">
        <v>35</v>
      </c>
      <c r="AX272" s="14" t="s">
        <v>83</v>
      </c>
      <c r="AY272" s="257" t="s">
        <v>131</v>
      </c>
    </row>
    <row r="273" s="2" customFormat="1" ht="21.75" customHeight="1">
      <c r="A273" s="40"/>
      <c r="B273" s="41"/>
      <c r="C273" s="269" t="s">
        <v>451</v>
      </c>
      <c r="D273" s="269" t="s">
        <v>297</v>
      </c>
      <c r="E273" s="270" t="s">
        <v>452</v>
      </c>
      <c r="F273" s="271" t="s">
        <v>453</v>
      </c>
      <c r="G273" s="272" t="s">
        <v>292</v>
      </c>
      <c r="H273" s="273">
        <v>1</v>
      </c>
      <c r="I273" s="274"/>
      <c r="J273" s="275">
        <f>ROUND(I273*H273,2)</f>
        <v>0</v>
      </c>
      <c r="K273" s="271" t="s">
        <v>138</v>
      </c>
      <c r="L273" s="276"/>
      <c r="M273" s="277" t="s">
        <v>19</v>
      </c>
      <c r="N273" s="278" t="s">
        <v>46</v>
      </c>
      <c r="O273" s="86"/>
      <c r="P273" s="223">
        <f>O273*H273</f>
        <v>0</v>
      </c>
      <c r="Q273" s="223">
        <v>0.024299999999999999</v>
      </c>
      <c r="R273" s="223">
        <f>Q273*H273</f>
        <v>0.024299999999999999</v>
      </c>
      <c r="S273" s="223">
        <v>0</v>
      </c>
      <c r="T273" s="22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5" t="s">
        <v>410</v>
      </c>
      <c r="AT273" s="225" t="s">
        <v>297</v>
      </c>
      <c r="AU273" s="225" t="s">
        <v>85</v>
      </c>
      <c r="AY273" s="19" t="s">
        <v>131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9" t="s">
        <v>83</v>
      </c>
      <c r="BK273" s="226">
        <f>ROUND(I273*H273,2)</f>
        <v>0</v>
      </c>
      <c r="BL273" s="19" t="s">
        <v>307</v>
      </c>
      <c r="BM273" s="225" t="s">
        <v>454</v>
      </c>
    </row>
    <row r="274" s="2" customFormat="1" ht="16.5" customHeight="1">
      <c r="A274" s="40"/>
      <c r="B274" s="41"/>
      <c r="C274" s="214" t="s">
        <v>455</v>
      </c>
      <c r="D274" s="214" t="s">
        <v>134</v>
      </c>
      <c r="E274" s="215" t="s">
        <v>456</v>
      </c>
      <c r="F274" s="216" t="s">
        <v>457</v>
      </c>
      <c r="G274" s="217" t="s">
        <v>292</v>
      </c>
      <c r="H274" s="218">
        <v>2</v>
      </c>
      <c r="I274" s="219"/>
      <c r="J274" s="220">
        <f>ROUND(I274*H274,2)</f>
        <v>0</v>
      </c>
      <c r="K274" s="216" t="s">
        <v>138</v>
      </c>
      <c r="L274" s="46"/>
      <c r="M274" s="221" t="s">
        <v>19</v>
      </c>
      <c r="N274" s="222" t="s">
        <v>46</v>
      </c>
      <c r="O274" s="86"/>
      <c r="P274" s="223">
        <f>O274*H274</f>
        <v>0</v>
      </c>
      <c r="Q274" s="223">
        <v>0</v>
      </c>
      <c r="R274" s="223">
        <f>Q274*H274</f>
        <v>0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307</v>
      </c>
      <c r="AT274" s="225" t="s">
        <v>134</v>
      </c>
      <c r="AU274" s="225" t="s">
        <v>85</v>
      </c>
      <c r="AY274" s="19" t="s">
        <v>131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83</v>
      </c>
      <c r="BK274" s="226">
        <f>ROUND(I274*H274,2)</f>
        <v>0</v>
      </c>
      <c r="BL274" s="19" t="s">
        <v>307</v>
      </c>
      <c r="BM274" s="225" t="s">
        <v>458</v>
      </c>
    </row>
    <row r="275" s="2" customFormat="1">
      <c r="A275" s="40"/>
      <c r="B275" s="41"/>
      <c r="C275" s="42"/>
      <c r="D275" s="227" t="s">
        <v>141</v>
      </c>
      <c r="E275" s="42"/>
      <c r="F275" s="228" t="s">
        <v>459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141</v>
      </c>
      <c r="AU275" s="19" t="s">
        <v>85</v>
      </c>
    </row>
    <row r="276" s="2" customFormat="1" ht="16.5" customHeight="1">
      <c r="A276" s="40"/>
      <c r="B276" s="41"/>
      <c r="C276" s="269" t="s">
        <v>460</v>
      </c>
      <c r="D276" s="269" t="s">
        <v>297</v>
      </c>
      <c r="E276" s="270" t="s">
        <v>461</v>
      </c>
      <c r="F276" s="271" t="s">
        <v>462</v>
      </c>
      <c r="G276" s="272" t="s">
        <v>292</v>
      </c>
      <c r="H276" s="273">
        <v>2</v>
      </c>
      <c r="I276" s="274"/>
      <c r="J276" s="275">
        <f>ROUND(I276*H276,2)</f>
        <v>0</v>
      </c>
      <c r="K276" s="271" t="s">
        <v>138</v>
      </c>
      <c r="L276" s="276"/>
      <c r="M276" s="277" t="s">
        <v>19</v>
      </c>
      <c r="N276" s="278" t="s">
        <v>46</v>
      </c>
      <c r="O276" s="86"/>
      <c r="P276" s="223">
        <f>O276*H276</f>
        <v>0</v>
      </c>
      <c r="Q276" s="223">
        <v>0.0022000000000000001</v>
      </c>
      <c r="R276" s="223">
        <f>Q276*H276</f>
        <v>0.0044000000000000003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410</v>
      </c>
      <c r="AT276" s="225" t="s">
        <v>297</v>
      </c>
      <c r="AU276" s="225" t="s">
        <v>85</v>
      </c>
      <c r="AY276" s="19" t="s">
        <v>131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83</v>
      </c>
      <c r="BK276" s="226">
        <f>ROUND(I276*H276,2)</f>
        <v>0</v>
      </c>
      <c r="BL276" s="19" t="s">
        <v>307</v>
      </c>
      <c r="BM276" s="225" t="s">
        <v>463</v>
      </c>
    </row>
    <row r="277" s="2" customFormat="1" ht="16.5" customHeight="1">
      <c r="A277" s="40"/>
      <c r="B277" s="41"/>
      <c r="C277" s="214" t="s">
        <v>464</v>
      </c>
      <c r="D277" s="214" t="s">
        <v>134</v>
      </c>
      <c r="E277" s="215" t="s">
        <v>465</v>
      </c>
      <c r="F277" s="216" t="s">
        <v>466</v>
      </c>
      <c r="G277" s="217" t="s">
        <v>292</v>
      </c>
      <c r="H277" s="218">
        <v>2</v>
      </c>
      <c r="I277" s="219"/>
      <c r="J277" s="220">
        <f>ROUND(I277*H277,2)</f>
        <v>0</v>
      </c>
      <c r="K277" s="216" t="s">
        <v>138</v>
      </c>
      <c r="L277" s="46"/>
      <c r="M277" s="221" t="s">
        <v>19</v>
      </c>
      <c r="N277" s="222" t="s">
        <v>46</v>
      </c>
      <c r="O277" s="86"/>
      <c r="P277" s="223">
        <f>O277*H277</f>
        <v>0</v>
      </c>
      <c r="Q277" s="223">
        <v>0</v>
      </c>
      <c r="R277" s="223">
        <f>Q277*H277</f>
        <v>0</v>
      </c>
      <c r="S277" s="223">
        <v>0</v>
      </c>
      <c r="T277" s="22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5" t="s">
        <v>307</v>
      </c>
      <c r="AT277" s="225" t="s">
        <v>134</v>
      </c>
      <c r="AU277" s="225" t="s">
        <v>85</v>
      </c>
      <c r="AY277" s="19" t="s">
        <v>131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9" t="s">
        <v>83</v>
      </c>
      <c r="BK277" s="226">
        <f>ROUND(I277*H277,2)</f>
        <v>0</v>
      </c>
      <c r="BL277" s="19" t="s">
        <v>307</v>
      </c>
      <c r="BM277" s="225" t="s">
        <v>467</v>
      </c>
    </row>
    <row r="278" s="2" customFormat="1">
      <c r="A278" s="40"/>
      <c r="B278" s="41"/>
      <c r="C278" s="42"/>
      <c r="D278" s="227" t="s">
        <v>141</v>
      </c>
      <c r="E278" s="42"/>
      <c r="F278" s="228" t="s">
        <v>468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141</v>
      </c>
      <c r="AU278" s="19" t="s">
        <v>85</v>
      </c>
    </row>
    <row r="279" s="2" customFormat="1" ht="16.5" customHeight="1">
      <c r="A279" s="40"/>
      <c r="B279" s="41"/>
      <c r="C279" s="269" t="s">
        <v>469</v>
      </c>
      <c r="D279" s="269" t="s">
        <v>297</v>
      </c>
      <c r="E279" s="270" t="s">
        <v>470</v>
      </c>
      <c r="F279" s="271" t="s">
        <v>471</v>
      </c>
      <c r="G279" s="272" t="s">
        <v>292</v>
      </c>
      <c r="H279" s="273">
        <v>2</v>
      </c>
      <c r="I279" s="274"/>
      <c r="J279" s="275">
        <f>ROUND(I279*H279,2)</f>
        <v>0</v>
      </c>
      <c r="K279" s="271" t="s">
        <v>138</v>
      </c>
      <c r="L279" s="276"/>
      <c r="M279" s="277" t="s">
        <v>19</v>
      </c>
      <c r="N279" s="278" t="s">
        <v>46</v>
      </c>
      <c r="O279" s="86"/>
      <c r="P279" s="223">
        <f>O279*H279</f>
        <v>0</v>
      </c>
      <c r="Q279" s="223">
        <v>0.00014999999999999999</v>
      </c>
      <c r="R279" s="223">
        <f>Q279*H279</f>
        <v>0.00029999999999999997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410</v>
      </c>
      <c r="AT279" s="225" t="s">
        <v>297</v>
      </c>
      <c r="AU279" s="225" t="s">
        <v>85</v>
      </c>
      <c r="AY279" s="19" t="s">
        <v>131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83</v>
      </c>
      <c r="BK279" s="226">
        <f>ROUND(I279*H279,2)</f>
        <v>0</v>
      </c>
      <c r="BL279" s="19" t="s">
        <v>307</v>
      </c>
      <c r="BM279" s="225" t="s">
        <v>472</v>
      </c>
    </row>
    <row r="280" s="2" customFormat="1" ht="24.15" customHeight="1">
      <c r="A280" s="40"/>
      <c r="B280" s="41"/>
      <c r="C280" s="214" t="s">
        <v>473</v>
      </c>
      <c r="D280" s="214" t="s">
        <v>134</v>
      </c>
      <c r="E280" s="215" t="s">
        <v>474</v>
      </c>
      <c r="F280" s="216" t="s">
        <v>475</v>
      </c>
      <c r="G280" s="217" t="s">
        <v>382</v>
      </c>
      <c r="H280" s="218">
        <v>0.045999999999999999</v>
      </c>
      <c r="I280" s="219"/>
      <c r="J280" s="220">
        <f>ROUND(I280*H280,2)</f>
        <v>0</v>
      </c>
      <c r="K280" s="216" t="s">
        <v>138</v>
      </c>
      <c r="L280" s="46"/>
      <c r="M280" s="221" t="s">
        <v>19</v>
      </c>
      <c r="N280" s="222" t="s">
        <v>46</v>
      </c>
      <c r="O280" s="86"/>
      <c r="P280" s="223">
        <f>O280*H280</f>
        <v>0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307</v>
      </c>
      <c r="AT280" s="225" t="s">
        <v>134</v>
      </c>
      <c r="AU280" s="225" t="s">
        <v>85</v>
      </c>
      <c r="AY280" s="19" t="s">
        <v>131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83</v>
      </c>
      <c r="BK280" s="226">
        <f>ROUND(I280*H280,2)</f>
        <v>0</v>
      </c>
      <c r="BL280" s="19" t="s">
        <v>307</v>
      </c>
      <c r="BM280" s="225" t="s">
        <v>476</v>
      </c>
    </row>
    <row r="281" s="2" customFormat="1">
      <c r="A281" s="40"/>
      <c r="B281" s="41"/>
      <c r="C281" s="42"/>
      <c r="D281" s="227" t="s">
        <v>141</v>
      </c>
      <c r="E281" s="42"/>
      <c r="F281" s="228" t="s">
        <v>477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141</v>
      </c>
      <c r="AU281" s="19" t="s">
        <v>85</v>
      </c>
    </row>
    <row r="282" s="12" customFormat="1" ht="22.8" customHeight="1">
      <c r="A282" s="12"/>
      <c r="B282" s="198"/>
      <c r="C282" s="199"/>
      <c r="D282" s="200" t="s">
        <v>74</v>
      </c>
      <c r="E282" s="212" t="s">
        <v>478</v>
      </c>
      <c r="F282" s="212" t="s">
        <v>479</v>
      </c>
      <c r="G282" s="199"/>
      <c r="H282" s="199"/>
      <c r="I282" s="202"/>
      <c r="J282" s="213">
        <f>BK282</f>
        <v>0</v>
      </c>
      <c r="K282" s="199"/>
      <c r="L282" s="204"/>
      <c r="M282" s="205"/>
      <c r="N282" s="206"/>
      <c r="O282" s="206"/>
      <c r="P282" s="207">
        <f>SUM(P283:P296)</f>
        <v>0</v>
      </c>
      <c r="Q282" s="206"/>
      <c r="R282" s="207">
        <f>SUM(R283:R296)</f>
        <v>0.00058800000000000009</v>
      </c>
      <c r="S282" s="206"/>
      <c r="T282" s="208">
        <f>SUM(T283:T296)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9" t="s">
        <v>85</v>
      </c>
      <c r="AT282" s="210" t="s">
        <v>74</v>
      </c>
      <c r="AU282" s="210" t="s">
        <v>83</v>
      </c>
      <c r="AY282" s="209" t="s">
        <v>131</v>
      </c>
      <c r="BK282" s="211">
        <f>SUM(BK283:BK296)</f>
        <v>0</v>
      </c>
    </row>
    <row r="283" s="2" customFormat="1" ht="21.75" customHeight="1">
      <c r="A283" s="40"/>
      <c r="B283" s="41"/>
      <c r="C283" s="214" t="s">
        <v>480</v>
      </c>
      <c r="D283" s="214" t="s">
        <v>134</v>
      </c>
      <c r="E283" s="215" t="s">
        <v>481</v>
      </c>
      <c r="F283" s="216" t="s">
        <v>482</v>
      </c>
      <c r="G283" s="217" t="s">
        <v>211</v>
      </c>
      <c r="H283" s="218">
        <v>4.9000000000000004</v>
      </c>
      <c r="I283" s="219"/>
      <c r="J283" s="220">
        <f>ROUND(I283*H283,2)</f>
        <v>0</v>
      </c>
      <c r="K283" s="216" t="s">
        <v>138</v>
      </c>
      <c r="L283" s="46"/>
      <c r="M283" s="221" t="s">
        <v>19</v>
      </c>
      <c r="N283" s="222" t="s">
        <v>46</v>
      </c>
      <c r="O283" s="86"/>
      <c r="P283" s="223">
        <f>O283*H283</f>
        <v>0</v>
      </c>
      <c r="Q283" s="223">
        <v>6.9999999999999994E-05</v>
      </c>
      <c r="R283" s="223">
        <f>Q283*H283</f>
        <v>0.00034299999999999999</v>
      </c>
      <c r="S283" s="223">
        <v>0</v>
      </c>
      <c r="T283" s="224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25" t="s">
        <v>307</v>
      </c>
      <c r="AT283" s="225" t="s">
        <v>134</v>
      </c>
      <c r="AU283" s="225" t="s">
        <v>85</v>
      </c>
      <c r="AY283" s="19" t="s">
        <v>131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9" t="s">
        <v>83</v>
      </c>
      <c r="BK283" s="226">
        <f>ROUND(I283*H283,2)</f>
        <v>0</v>
      </c>
      <c r="BL283" s="19" t="s">
        <v>307</v>
      </c>
      <c r="BM283" s="225" t="s">
        <v>483</v>
      </c>
    </row>
    <row r="284" s="2" customFormat="1">
      <c r="A284" s="40"/>
      <c r="B284" s="41"/>
      <c r="C284" s="42"/>
      <c r="D284" s="227" t="s">
        <v>141</v>
      </c>
      <c r="E284" s="42"/>
      <c r="F284" s="228" t="s">
        <v>484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141</v>
      </c>
      <c r="AU284" s="19" t="s">
        <v>85</v>
      </c>
    </row>
    <row r="285" s="2" customFormat="1" ht="16.5" customHeight="1">
      <c r="A285" s="40"/>
      <c r="B285" s="41"/>
      <c r="C285" s="214" t="s">
        <v>485</v>
      </c>
      <c r="D285" s="214" t="s">
        <v>134</v>
      </c>
      <c r="E285" s="215" t="s">
        <v>486</v>
      </c>
      <c r="F285" s="216" t="s">
        <v>487</v>
      </c>
      <c r="G285" s="217" t="s">
        <v>211</v>
      </c>
      <c r="H285" s="218">
        <v>4.9000000000000004</v>
      </c>
      <c r="I285" s="219"/>
      <c r="J285" s="220">
        <f>ROUND(I285*H285,2)</f>
        <v>0</v>
      </c>
      <c r="K285" s="216" t="s">
        <v>138</v>
      </c>
      <c r="L285" s="46"/>
      <c r="M285" s="221" t="s">
        <v>19</v>
      </c>
      <c r="N285" s="222" t="s">
        <v>46</v>
      </c>
      <c r="O285" s="86"/>
      <c r="P285" s="223">
        <f>O285*H285</f>
        <v>0</v>
      </c>
      <c r="Q285" s="223">
        <v>0.00017000000000000001</v>
      </c>
      <c r="R285" s="223">
        <f>Q285*H285</f>
        <v>0.00083300000000000008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307</v>
      </c>
      <c r="AT285" s="225" t="s">
        <v>134</v>
      </c>
      <c r="AU285" s="225" t="s">
        <v>85</v>
      </c>
      <c r="AY285" s="19" t="s">
        <v>131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83</v>
      </c>
      <c r="BK285" s="226">
        <f>ROUND(I285*H285,2)</f>
        <v>0</v>
      </c>
      <c r="BL285" s="19" t="s">
        <v>307</v>
      </c>
      <c r="BM285" s="225" t="s">
        <v>488</v>
      </c>
    </row>
    <row r="286" s="2" customFormat="1">
      <c r="A286" s="40"/>
      <c r="B286" s="41"/>
      <c r="C286" s="42"/>
      <c r="D286" s="227" t="s">
        <v>141</v>
      </c>
      <c r="E286" s="42"/>
      <c r="F286" s="228" t="s">
        <v>489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141</v>
      </c>
      <c r="AU286" s="19" t="s">
        <v>85</v>
      </c>
    </row>
    <row r="287" s="2" customFormat="1" ht="16.5" customHeight="1">
      <c r="A287" s="40"/>
      <c r="B287" s="41"/>
      <c r="C287" s="214" t="s">
        <v>490</v>
      </c>
      <c r="D287" s="214" t="s">
        <v>134</v>
      </c>
      <c r="E287" s="215" t="s">
        <v>491</v>
      </c>
      <c r="F287" s="216" t="s">
        <v>492</v>
      </c>
      <c r="G287" s="217" t="s">
        <v>211</v>
      </c>
      <c r="H287" s="218">
        <v>4.9000000000000004</v>
      </c>
      <c r="I287" s="219"/>
      <c r="J287" s="220">
        <f>ROUND(I287*H287,2)</f>
        <v>0</v>
      </c>
      <c r="K287" s="216" t="s">
        <v>138</v>
      </c>
      <c r="L287" s="46"/>
      <c r="M287" s="221" t="s">
        <v>19</v>
      </c>
      <c r="N287" s="222" t="s">
        <v>46</v>
      </c>
      <c r="O287" s="86"/>
      <c r="P287" s="223">
        <f>O287*H287</f>
        <v>0</v>
      </c>
      <c r="Q287" s="223">
        <v>0.00012</v>
      </c>
      <c r="R287" s="223">
        <f>Q287*H287</f>
        <v>0.00058800000000000009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307</v>
      </c>
      <c r="AT287" s="225" t="s">
        <v>134</v>
      </c>
      <c r="AU287" s="225" t="s">
        <v>85</v>
      </c>
      <c r="AY287" s="19" t="s">
        <v>131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83</v>
      </c>
      <c r="BK287" s="226">
        <f>ROUND(I287*H287,2)</f>
        <v>0</v>
      </c>
      <c r="BL287" s="19" t="s">
        <v>307</v>
      </c>
      <c r="BM287" s="225" t="s">
        <v>493</v>
      </c>
    </row>
    <row r="288" s="2" customFormat="1">
      <c r="A288" s="40"/>
      <c r="B288" s="41"/>
      <c r="C288" s="42"/>
      <c r="D288" s="227" t="s">
        <v>141</v>
      </c>
      <c r="E288" s="42"/>
      <c r="F288" s="228" t="s">
        <v>494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141</v>
      </c>
      <c r="AU288" s="19" t="s">
        <v>85</v>
      </c>
    </row>
    <row r="289" s="2" customFormat="1" ht="16.5" customHeight="1">
      <c r="A289" s="40"/>
      <c r="B289" s="41"/>
      <c r="C289" s="214" t="s">
        <v>495</v>
      </c>
      <c r="D289" s="214" t="s">
        <v>134</v>
      </c>
      <c r="E289" s="215" t="s">
        <v>496</v>
      </c>
      <c r="F289" s="216" t="s">
        <v>497</v>
      </c>
      <c r="G289" s="217" t="s">
        <v>211</v>
      </c>
      <c r="H289" s="218">
        <v>4.9000000000000004</v>
      </c>
      <c r="I289" s="219"/>
      <c r="J289" s="220">
        <f>ROUND(I289*H289,2)</f>
        <v>0</v>
      </c>
      <c r="K289" s="216" t="s">
        <v>138</v>
      </c>
      <c r="L289" s="46"/>
      <c r="M289" s="221" t="s">
        <v>19</v>
      </c>
      <c r="N289" s="222" t="s">
        <v>46</v>
      </c>
      <c r="O289" s="86"/>
      <c r="P289" s="223">
        <f>O289*H289</f>
        <v>0</v>
      </c>
      <c r="Q289" s="223">
        <v>0.00012</v>
      </c>
      <c r="R289" s="223">
        <f>Q289*H289</f>
        <v>0.00058800000000000009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307</v>
      </c>
      <c r="AT289" s="225" t="s">
        <v>134</v>
      </c>
      <c r="AU289" s="225" t="s">
        <v>85</v>
      </c>
      <c r="AY289" s="19" t="s">
        <v>131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83</v>
      </c>
      <c r="BK289" s="226">
        <f>ROUND(I289*H289,2)</f>
        <v>0</v>
      </c>
      <c r="BL289" s="19" t="s">
        <v>307</v>
      </c>
      <c r="BM289" s="225" t="s">
        <v>498</v>
      </c>
    </row>
    <row r="290" s="2" customFormat="1">
      <c r="A290" s="40"/>
      <c r="B290" s="41"/>
      <c r="C290" s="42"/>
      <c r="D290" s="227" t="s">
        <v>141</v>
      </c>
      <c r="E290" s="42"/>
      <c r="F290" s="228" t="s">
        <v>499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141</v>
      </c>
      <c r="AU290" s="19" t="s">
        <v>85</v>
      </c>
    </row>
    <row r="291" s="13" customFormat="1">
      <c r="A291" s="13"/>
      <c r="B291" s="236"/>
      <c r="C291" s="237"/>
      <c r="D291" s="238" t="s">
        <v>214</v>
      </c>
      <c r="E291" s="239" t="s">
        <v>19</v>
      </c>
      <c r="F291" s="240" t="s">
        <v>500</v>
      </c>
      <c r="G291" s="237"/>
      <c r="H291" s="239" t="s">
        <v>19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214</v>
      </c>
      <c r="AU291" s="246" t="s">
        <v>85</v>
      </c>
      <c r="AV291" s="13" t="s">
        <v>83</v>
      </c>
      <c r="AW291" s="13" t="s">
        <v>35</v>
      </c>
      <c r="AX291" s="13" t="s">
        <v>75</v>
      </c>
      <c r="AY291" s="246" t="s">
        <v>131</v>
      </c>
    </row>
    <row r="292" s="13" customFormat="1">
      <c r="A292" s="13"/>
      <c r="B292" s="236"/>
      <c r="C292" s="237"/>
      <c r="D292" s="238" t="s">
        <v>214</v>
      </c>
      <c r="E292" s="239" t="s">
        <v>19</v>
      </c>
      <c r="F292" s="240" t="s">
        <v>295</v>
      </c>
      <c r="G292" s="237"/>
      <c r="H292" s="239" t="s">
        <v>19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214</v>
      </c>
      <c r="AU292" s="246" t="s">
        <v>85</v>
      </c>
      <c r="AV292" s="13" t="s">
        <v>83</v>
      </c>
      <c r="AW292" s="13" t="s">
        <v>35</v>
      </c>
      <c r="AX292" s="13" t="s">
        <v>75</v>
      </c>
      <c r="AY292" s="246" t="s">
        <v>131</v>
      </c>
    </row>
    <row r="293" s="14" customFormat="1">
      <c r="A293" s="14"/>
      <c r="B293" s="247"/>
      <c r="C293" s="248"/>
      <c r="D293" s="238" t="s">
        <v>214</v>
      </c>
      <c r="E293" s="249" t="s">
        <v>19</v>
      </c>
      <c r="F293" s="250" t="s">
        <v>501</v>
      </c>
      <c r="G293" s="248"/>
      <c r="H293" s="251">
        <v>2.4500000000000002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214</v>
      </c>
      <c r="AU293" s="257" t="s">
        <v>85</v>
      </c>
      <c r="AV293" s="14" t="s">
        <v>85</v>
      </c>
      <c r="AW293" s="14" t="s">
        <v>35</v>
      </c>
      <c r="AX293" s="14" t="s">
        <v>75</v>
      </c>
      <c r="AY293" s="257" t="s">
        <v>131</v>
      </c>
    </row>
    <row r="294" s="13" customFormat="1">
      <c r="A294" s="13"/>
      <c r="B294" s="236"/>
      <c r="C294" s="237"/>
      <c r="D294" s="238" t="s">
        <v>214</v>
      </c>
      <c r="E294" s="239" t="s">
        <v>19</v>
      </c>
      <c r="F294" s="240" t="s">
        <v>306</v>
      </c>
      <c r="G294" s="237"/>
      <c r="H294" s="239" t="s">
        <v>19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214</v>
      </c>
      <c r="AU294" s="246" t="s">
        <v>85</v>
      </c>
      <c r="AV294" s="13" t="s">
        <v>83</v>
      </c>
      <c r="AW294" s="13" t="s">
        <v>35</v>
      </c>
      <c r="AX294" s="13" t="s">
        <v>75</v>
      </c>
      <c r="AY294" s="246" t="s">
        <v>131</v>
      </c>
    </row>
    <row r="295" s="14" customFormat="1">
      <c r="A295" s="14"/>
      <c r="B295" s="247"/>
      <c r="C295" s="248"/>
      <c r="D295" s="238" t="s">
        <v>214</v>
      </c>
      <c r="E295" s="249" t="s">
        <v>19</v>
      </c>
      <c r="F295" s="250" t="s">
        <v>501</v>
      </c>
      <c r="G295" s="248"/>
      <c r="H295" s="251">
        <v>2.4500000000000002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214</v>
      </c>
      <c r="AU295" s="257" t="s">
        <v>85</v>
      </c>
      <c r="AV295" s="14" t="s">
        <v>85</v>
      </c>
      <c r="AW295" s="14" t="s">
        <v>35</v>
      </c>
      <c r="AX295" s="14" t="s">
        <v>75</v>
      </c>
      <c r="AY295" s="257" t="s">
        <v>131</v>
      </c>
    </row>
    <row r="296" s="15" customFormat="1">
      <c r="A296" s="15"/>
      <c r="B296" s="258"/>
      <c r="C296" s="259"/>
      <c r="D296" s="238" t="s">
        <v>214</v>
      </c>
      <c r="E296" s="260" t="s">
        <v>19</v>
      </c>
      <c r="F296" s="261" t="s">
        <v>218</v>
      </c>
      <c r="G296" s="259"/>
      <c r="H296" s="262">
        <v>4.9000000000000004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8" t="s">
        <v>214</v>
      </c>
      <c r="AU296" s="268" t="s">
        <v>85</v>
      </c>
      <c r="AV296" s="15" t="s">
        <v>153</v>
      </c>
      <c r="AW296" s="15" t="s">
        <v>35</v>
      </c>
      <c r="AX296" s="15" t="s">
        <v>83</v>
      </c>
      <c r="AY296" s="268" t="s">
        <v>131</v>
      </c>
    </row>
    <row r="297" s="12" customFormat="1" ht="22.8" customHeight="1">
      <c r="A297" s="12"/>
      <c r="B297" s="198"/>
      <c r="C297" s="199"/>
      <c r="D297" s="200" t="s">
        <v>74</v>
      </c>
      <c r="E297" s="212" t="s">
        <v>502</v>
      </c>
      <c r="F297" s="212" t="s">
        <v>503</v>
      </c>
      <c r="G297" s="199"/>
      <c r="H297" s="199"/>
      <c r="I297" s="202"/>
      <c r="J297" s="213">
        <f>BK297</f>
        <v>0</v>
      </c>
      <c r="K297" s="199"/>
      <c r="L297" s="204"/>
      <c r="M297" s="205"/>
      <c r="N297" s="206"/>
      <c r="O297" s="206"/>
      <c r="P297" s="207">
        <f>SUM(P298:P310)</f>
        <v>0</v>
      </c>
      <c r="Q297" s="206"/>
      <c r="R297" s="207">
        <f>SUM(R298:R310)</f>
        <v>0.19944999999999999</v>
      </c>
      <c r="S297" s="206"/>
      <c r="T297" s="208">
        <f>SUM(T298:T310)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9" t="s">
        <v>85</v>
      </c>
      <c r="AT297" s="210" t="s">
        <v>74</v>
      </c>
      <c r="AU297" s="210" t="s">
        <v>83</v>
      </c>
      <c r="AY297" s="209" t="s">
        <v>131</v>
      </c>
      <c r="BK297" s="211">
        <f>SUM(BK298:BK310)</f>
        <v>0</v>
      </c>
    </row>
    <row r="298" s="2" customFormat="1" ht="16.5" customHeight="1">
      <c r="A298" s="40"/>
      <c r="B298" s="41"/>
      <c r="C298" s="214" t="s">
        <v>504</v>
      </c>
      <c r="D298" s="214" t="s">
        <v>134</v>
      </c>
      <c r="E298" s="215" t="s">
        <v>505</v>
      </c>
      <c r="F298" s="216" t="s">
        <v>506</v>
      </c>
      <c r="G298" s="217" t="s">
        <v>211</v>
      </c>
      <c r="H298" s="218">
        <v>398.89999999999998</v>
      </c>
      <c r="I298" s="219"/>
      <c r="J298" s="220">
        <f>ROUND(I298*H298,2)</f>
        <v>0</v>
      </c>
      <c r="K298" s="216" t="s">
        <v>138</v>
      </c>
      <c r="L298" s="46"/>
      <c r="M298" s="221" t="s">
        <v>19</v>
      </c>
      <c r="N298" s="222" t="s">
        <v>46</v>
      </c>
      <c r="O298" s="86"/>
      <c r="P298" s="223">
        <f>O298*H298</f>
        <v>0</v>
      </c>
      <c r="Q298" s="223">
        <v>0</v>
      </c>
      <c r="R298" s="223">
        <f>Q298*H298</f>
        <v>0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307</v>
      </c>
      <c r="AT298" s="225" t="s">
        <v>134</v>
      </c>
      <c r="AU298" s="225" t="s">
        <v>85</v>
      </c>
      <c r="AY298" s="19" t="s">
        <v>131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83</v>
      </c>
      <c r="BK298" s="226">
        <f>ROUND(I298*H298,2)</f>
        <v>0</v>
      </c>
      <c r="BL298" s="19" t="s">
        <v>307</v>
      </c>
      <c r="BM298" s="225" t="s">
        <v>507</v>
      </c>
    </row>
    <row r="299" s="2" customFormat="1">
      <c r="A299" s="40"/>
      <c r="B299" s="41"/>
      <c r="C299" s="42"/>
      <c r="D299" s="227" t="s">
        <v>141</v>
      </c>
      <c r="E299" s="42"/>
      <c r="F299" s="228" t="s">
        <v>508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141</v>
      </c>
      <c r="AU299" s="19" t="s">
        <v>85</v>
      </c>
    </row>
    <row r="300" s="2" customFormat="1" ht="21.75" customHeight="1">
      <c r="A300" s="40"/>
      <c r="B300" s="41"/>
      <c r="C300" s="214" t="s">
        <v>509</v>
      </c>
      <c r="D300" s="214" t="s">
        <v>134</v>
      </c>
      <c r="E300" s="215" t="s">
        <v>510</v>
      </c>
      <c r="F300" s="216" t="s">
        <v>511</v>
      </c>
      <c r="G300" s="217" t="s">
        <v>211</v>
      </c>
      <c r="H300" s="218">
        <v>398.89999999999998</v>
      </c>
      <c r="I300" s="219"/>
      <c r="J300" s="220">
        <f>ROUND(I300*H300,2)</f>
        <v>0</v>
      </c>
      <c r="K300" s="216" t="s">
        <v>138</v>
      </c>
      <c r="L300" s="46"/>
      <c r="M300" s="221" t="s">
        <v>19</v>
      </c>
      <c r="N300" s="222" t="s">
        <v>46</v>
      </c>
      <c r="O300" s="86"/>
      <c r="P300" s="223">
        <f>O300*H300</f>
        <v>0</v>
      </c>
      <c r="Q300" s="223">
        <v>0.00020000000000000001</v>
      </c>
      <c r="R300" s="223">
        <f>Q300*H300</f>
        <v>0.079780000000000004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307</v>
      </c>
      <c r="AT300" s="225" t="s">
        <v>134</v>
      </c>
      <c r="AU300" s="225" t="s">
        <v>85</v>
      </c>
      <c r="AY300" s="19" t="s">
        <v>131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83</v>
      </c>
      <c r="BK300" s="226">
        <f>ROUND(I300*H300,2)</f>
        <v>0</v>
      </c>
      <c r="BL300" s="19" t="s">
        <v>307</v>
      </c>
      <c r="BM300" s="225" t="s">
        <v>512</v>
      </c>
    </row>
    <row r="301" s="2" customFormat="1">
      <c r="A301" s="40"/>
      <c r="B301" s="41"/>
      <c r="C301" s="42"/>
      <c r="D301" s="227" t="s">
        <v>141</v>
      </c>
      <c r="E301" s="42"/>
      <c r="F301" s="228" t="s">
        <v>513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141</v>
      </c>
      <c r="AU301" s="19" t="s">
        <v>85</v>
      </c>
    </row>
    <row r="302" s="2" customFormat="1" ht="24.15" customHeight="1">
      <c r="A302" s="40"/>
      <c r="B302" s="41"/>
      <c r="C302" s="214" t="s">
        <v>514</v>
      </c>
      <c r="D302" s="214" t="s">
        <v>134</v>
      </c>
      <c r="E302" s="215" t="s">
        <v>515</v>
      </c>
      <c r="F302" s="216" t="s">
        <v>516</v>
      </c>
      <c r="G302" s="217" t="s">
        <v>211</v>
      </c>
      <c r="H302" s="218">
        <v>398.89999999999998</v>
      </c>
      <c r="I302" s="219"/>
      <c r="J302" s="220">
        <f>ROUND(I302*H302,2)</f>
        <v>0</v>
      </c>
      <c r="K302" s="216" t="s">
        <v>138</v>
      </c>
      <c r="L302" s="46"/>
      <c r="M302" s="221" t="s">
        <v>19</v>
      </c>
      <c r="N302" s="222" t="s">
        <v>46</v>
      </c>
      <c r="O302" s="86"/>
      <c r="P302" s="223">
        <f>O302*H302</f>
        <v>0</v>
      </c>
      <c r="Q302" s="223">
        <v>0.00029999999999999997</v>
      </c>
      <c r="R302" s="223">
        <f>Q302*H302</f>
        <v>0.11966999999999999</v>
      </c>
      <c r="S302" s="223">
        <v>0</v>
      </c>
      <c r="T302" s="22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5" t="s">
        <v>307</v>
      </c>
      <c r="AT302" s="225" t="s">
        <v>134</v>
      </c>
      <c r="AU302" s="225" t="s">
        <v>85</v>
      </c>
      <c r="AY302" s="19" t="s">
        <v>131</v>
      </c>
      <c r="BE302" s="226">
        <f>IF(N302="základní",J302,0)</f>
        <v>0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9" t="s">
        <v>83</v>
      </c>
      <c r="BK302" s="226">
        <f>ROUND(I302*H302,2)</f>
        <v>0</v>
      </c>
      <c r="BL302" s="19" t="s">
        <v>307</v>
      </c>
      <c r="BM302" s="225" t="s">
        <v>517</v>
      </c>
    </row>
    <row r="303" s="2" customFormat="1">
      <c r="A303" s="40"/>
      <c r="B303" s="41"/>
      <c r="C303" s="42"/>
      <c r="D303" s="227" t="s">
        <v>141</v>
      </c>
      <c r="E303" s="42"/>
      <c r="F303" s="228" t="s">
        <v>518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141</v>
      </c>
      <c r="AU303" s="19" t="s">
        <v>85</v>
      </c>
    </row>
    <row r="304" s="13" customFormat="1">
      <c r="A304" s="13"/>
      <c r="B304" s="236"/>
      <c r="C304" s="237"/>
      <c r="D304" s="238" t="s">
        <v>214</v>
      </c>
      <c r="E304" s="239" t="s">
        <v>19</v>
      </c>
      <c r="F304" s="240" t="s">
        <v>519</v>
      </c>
      <c r="G304" s="237"/>
      <c r="H304" s="239" t="s">
        <v>19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214</v>
      </c>
      <c r="AU304" s="246" t="s">
        <v>85</v>
      </c>
      <c r="AV304" s="13" t="s">
        <v>83</v>
      </c>
      <c r="AW304" s="13" t="s">
        <v>35</v>
      </c>
      <c r="AX304" s="13" t="s">
        <v>75</v>
      </c>
      <c r="AY304" s="246" t="s">
        <v>131</v>
      </c>
    </row>
    <row r="305" s="13" customFormat="1">
      <c r="A305" s="13"/>
      <c r="B305" s="236"/>
      <c r="C305" s="237"/>
      <c r="D305" s="238" t="s">
        <v>214</v>
      </c>
      <c r="E305" s="239" t="s">
        <v>19</v>
      </c>
      <c r="F305" s="240" t="s">
        <v>242</v>
      </c>
      <c r="G305" s="237"/>
      <c r="H305" s="239" t="s">
        <v>19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214</v>
      </c>
      <c r="AU305" s="246" t="s">
        <v>85</v>
      </c>
      <c r="AV305" s="13" t="s">
        <v>83</v>
      </c>
      <c r="AW305" s="13" t="s">
        <v>35</v>
      </c>
      <c r="AX305" s="13" t="s">
        <v>75</v>
      </c>
      <c r="AY305" s="246" t="s">
        <v>131</v>
      </c>
    </row>
    <row r="306" s="14" customFormat="1">
      <c r="A306" s="14"/>
      <c r="B306" s="247"/>
      <c r="C306" s="248"/>
      <c r="D306" s="238" t="s">
        <v>214</v>
      </c>
      <c r="E306" s="249" t="s">
        <v>19</v>
      </c>
      <c r="F306" s="250" t="s">
        <v>520</v>
      </c>
      <c r="G306" s="248"/>
      <c r="H306" s="251">
        <v>104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214</v>
      </c>
      <c r="AU306" s="257" t="s">
        <v>85</v>
      </c>
      <c r="AV306" s="14" t="s">
        <v>85</v>
      </c>
      <c r="AW306" s="14" t="s">
        <v>35</v>
      </c>
      <c r="AX306" s="14" t="s">
        <v>75</v>
      </c>
      <c r="AY306" s="257" t="s">
        <v>131</v>
      </c>
    </row>
    <row r="307" s="13" customFormat="1">
      <c r="A307" s="13"/>
      <c r="B307" s="236"/>
      <c r="C307" s="237"/>
      <c r="D307" s="238" t="s">
        <v>214</v>
      </c>
      <c r="E307" s="239" t="s">
        <v>19</v>
      </c>
      <c r="F307" s="240" t="s">
        <v>273</v>
      </c>
      <c r="G307" s="237"/>
      <c r="H307" s="239" t="s">
        <v>19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214</v>
      </c>
      <c r="AU307" s="246" t="s">
        <v>85</v>
      </c>
      <c r="AV307" s="13" t="s">
        <v>83</v>
      </c>
      <c r="AW307" s="13" t="s">
        <v>35</v>
      </c>
      <c r="AX307" s="13" t="s">
        <v>75</v>
      </c>
      <c r="AY307" s="246" t="s">
        <v>131</v>
      </c>
    </row>
    <row r="308" s="14" customFormat="1">
      <c r="A308" s="14"/>
      <c r="B308" s="247"/>
      <c r="C308" s="248"/>
      <c r="D308" s="238" t="s">
        <v>214</v>
      </c>
      <c r="E308" s="249" t="s">
        <v>19</v>
      </c>
      <c r="F308" s="250" t="s">
        <v>255</v>
      </c>
      <c r="G308" s="248"/>
      <c r="H308" s="251">
        <v>116.7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7" t="s">
        <v>214</v>
      </c>
      <c r="AU308" s="257" t="s">
        <v>85</v>
      </c>
      <c r="AV308" s="14" t="s">
        <v>85</v>
      </c>
      <c r="AW308" s="14" t="s">
        <v>35</v>
      </c>
      <c r="AX308" s="14" t="s">
        <v>75</v>
      </c>
      <c r="AY308" s="257" t="s">
        <v>131</v>
      </c>
    </row>
    <row r="309" s="14" customFormat="1">
      <c r="A309" s="14"/>
      <c r="B309" s="247"/>
      <c r="C309" s="248"/>
      <c r="D309" s="238" t="s">
        <v>214</v>
      </c>
      <c r="E309" s="249" t="s">
        <v>19</v>
      </c>
      <c r="F309" s="250" t="s">
        <v>256</v>
      </c>
      <c r="G309" s="248"/>
      <c r="H309" s="251">
        <v>178.19999999999999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214</v>
      </c>
      <c r="AU309" s="257" t="s">
        <v>85</v>
      </c>
      <c r="AV309" s="14" t="s">
        <v>85</v>
      </c>
      <c r="AW309" s="14" t="s">
        <v>35</v>
      </c>
      <c r="AX309" s="14" t="s">
        <v>75</v>
      </c>
      <c r="AY309" s="257" t="s">
        <v>131</v>
      </c>
    </row>
    <row r="310" s="15" customFormat="1">
      <c r="A310" s="15"/>
      <c r="B310" s="258"/>
      <c r="C310" s="259"/>
      <c r="D310" s="238" t="s">
        <v>214</v>
      </c>
      <c r="E310" s="260" t="s">
        <v>19</v>
      </c>
      <c r="F310" s="261" t="s">
        <v>218</v>
      </c>
      <c r="G310" s="259"/>
      <c r="H310" s="262">
        <v>398.89999999999998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7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214</v>
      </c>
      <c r="AU310" s="268" t="s">
        <v>85</v>
      </c>
      <c r="AV310" s="15" t="s">
        <v>153</v>
      </c>
      <c r="AW310" s="15" t="s">
        <v>35</v>
      </c>
      <c r="AX310" s="15" t="s">
        <v>83</v>
      </c>
      <c r="AY310" s="268" t="s">
        <v>131</v>
      </c>
    </row>
    <row r="311" s="12" customFormat="1" ht="25.92" customHeight="1">
      <c r="A311" s="12"/>
      <c r="B311" s="198"/>
      <c r="C311" s="199"/>
      <c r="D311" s="200" t="s">
        <v>74</v>
      </c>
      <c r="E311" s="201" t="s">
        <v>521</v>
      </c>
      <c r="F311" s="201" t="s">
        <v>522</v>
      </c>
      <c r="G311" s="199"/>
      <c r="H311" s="199"/>
      <c r="I311" s="202"/>
      <c r="J311" s="203">
        <f>BK311</f>
        <v>0</v>
      </c>
      <c r="K311" s="199"/>
      <c r="L311" s="204"/>
      <c r="M311" s="205"/>
      <c r="N311" s="206"/>
      <c r="O311" s="206"/>
      <c r="P311" s="207">
        <f>SUM(P312:P315)</f>
        <v>0</v>
      </c>
      <c r="Q311" s="206"/>
      <c r="R311" s="207">
        <f>SUM(R312:R315)</f>
        <v>0</v>
      </c>
      <c r="S311" s="206"/>
      <c r="T311" s="208">
        <f>SUM(T312:T315)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9" t="s">
        <v>153</v>
      </c>
      <c r="AT311" s="210" t="s">
        <v>74</v>
      </c>
      <c r="AU311" s="210" t="s">
        <v>75</v>
      </c>
      <c r="AY311" s="209" t="s">
        <v>131</v>
      </c>
      <c r="BK311" s="211">
        <f>SUM(BK312:BK315)</f>
        <v>0</v>
      </c>
    </row>
    <row r="312" s="2" customFormat="1" ht="21.75" customHeight="1">
      <c r="A312" s="40"/>
      <c r="B312" s="41"/>
      <c r="C312" s="214" t="s">
        <v>362</v>
      </c>
      <c r="D312" s="214" t="s">
        <v>134</v>
      </c>
      <c r="E312" s="215" t="s">
        <v>523</v>
      </c>
      <c r="F312" s="216" t="s">
        <v>524</v>
      </c>
      <c r="G312" s="217" t="s">
        <v>525</v>
      </c>
      <c r="H312" s="218">
        <v>24</v>
      </c>
      <c r="I312" s="219"/>
      <c r="J312" s="220">
        <f>ROUND(I312*H312,2)</f>
        <v>0</v>
      </c>
      <c r="K312" s="216" t="s">
        <v>138</v>
      </c>
      <c r="L312" s="46"/>
      <c r="M312" s="221" t="s">
        <v>19</v>
      </c>
      <c r="N312" s="222" t="s">
        <v>46</v>
      </c>
      <c r="O312" s="86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526</v>
      </c>
      <c r="AT312" s="225" t="s">
        <v>134</v>
      </c>
      <c r="AU312" s="225" t="s">
        <v>83</v>
      </c>
      <c r="AY312" s="19" t="s">
        <v>131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83</v>
      </c>
      <c r="BK312" s="226">
        <f>ROUND(I312*H312,2)</f>
        <v>0</v>
      </c>
      <c r="BL312" s="19" t="s">
        <v>526</v>
      </c>
      <c r="BM312" s="225" t="s">
        <v>527</v>
      </c>
    </row>
    <row r="313" s="2" customFormat="1">
      <c r="A313" s="40"/>
      <c r="B313" s="41"/>
      <c r="C313" s="42"/>
      <c r="D313" s="227" t="s">
        <v>141</v>
      </c>
      <c r="E313" s="42"/>
      <c r="F313" s="228" t="s">
        <v>528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141</v>
      </c>
      <c r="AU313" s="19" t="s">
        <v>83</v>
      </c>
    </row>
    <row r="314" s="13" customFormat="1">
      <c r="A314" s="13"/>
      <c r="B314" s="236"/>
      <c r="C314" s="237"/>
      <c r="D314" s="238" t="s">
        <v>214</v>
      </c>
      <c r="E314" s="239" t="s">
        <v>19</v>
      </c>
      <c r="F314" s="240" t="s">
        <v>529</v>
      </c>
      <c r="G314" s="237"/>
      <c r="H314" s="239" t="s">
        <v>19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214</v>
      </c>
      <c r="AU314" s="246" t="s">
        <v>83</v>
      </c>
      <c r="AV314" s="13" t="s">
        <v>83</v>
      </c>
      <c r="AW314" s="13" t="s">
        <v>35</v>
      </c>
      <c r="AX314" s="13" t="s">
        <v>75</v>
      </c>
      <c r="AY314" s="246" t="s">
        <v>131</v>
      </c>
    </row>
    <row r="315" s="14" customFormat="1">
      <c r="A315" s="14"/>
      <c r="B315" s="247"/>
      <c r="C315" s="248"/>
      <c r="D315" s="238" t="s">
        <v>214</v>
      </c>
      <c r="E315" s="249" t="s">
        <v>19</v>
      </c>
      <c r="F315" s="250" t="s">
        <v>530</v>
      </c>
      <c r="G315" s="248"/>
      <c r="H315" s="251">
        <v>24</v>
      </c>
      <c r="I315" s="252"/>
      <c r="J315" s="248"/>
      <c r="K315" s="248"/>
      <c r="L315" s="253"/>
      <c r="M315" s="279"/>
      <c r="N315" s="280"/>
      <c r="O315" s="280"/>
      <c r="P315" s="280"/>
      <c r="Q315" s="280"/>
      <c r="R315" s="280"/>
      <c r="S315" s="280"/>
      <c r="T315" s="28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214</v>
      </c>
      <c r="AU315" s="257" t="s">
        <v>83</v>
      </c>
      <c r="AV315" s="14" t="s">
        <v>85</v>
      </c>
      <c r="AW315" s="14" t="s">
        <v>35</v>
      </c>
      <c r="AX315" s="14" t="s">
        <v>83</v>
      </c>
      <c r="AY315" s="257" t="s">
        <v>131</v>
      </c>
    </row>
    <row r="316" s="2" customFormat="1" ht="6.96" customHeight="1">
      <c r="A316" s="40"/>
      <c r="B316" s="61"/>
      <c r="C316" s="62"/>
      <c r="D316" s="62"/>
      <c r="E316" s="62"/>
      <c r="F316" s="62"/>
      <c r="G316" s="62"/>
      <c r="H316" s="62"/>
      <c r="I316" s="62"/>
      <c r="J316" s="62"/>
      <c r="K316" s="62"/>
      <c r="L316" s="46"/>
      <c r="M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</row>
  </sheetData>
  <sheetProtection sheet="1" autoFilter="0" formatColumns="0" formatRows="0" objects="1" scenarios="1" spinCount="100000" saltValue="Agz3uPQTBRHtt0v/5++Fc0p1t+DrayY8F+kN/TAOJXhmQX/Cm9MrkXvXcjvkfO/c+qQPxO9BkBwHUAN/u61MMw==" hashValue="XUkal9Hh0gT+zlE515ucm11n+9kSOXM5ymDPKRW1nHMlUlPziKaELk61f7XHxyrWKWNdnkY6CAbHM2ooSn5JpA==" algorithmName="SHA-512" password="CC35"/>
  <autoFilter ref="C90:K31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342272245"/>
    <hyperlink ref="F101" r:id="rId2" display="https://podminky.urs.cz/item/CS_URS_2025_01/342291112"/>
    <hyperlink ref="F107" r:id="rId3" display="https://podminky.urs.cz/item/CS_URS_2025_01/342291131"/>
    <hyperlink ref="F114" r:id="rId4" display="https://podminky.urs.cz/item/CS_URS_2025_01/611131101"/>
    <hyperlink ref="F116" r:id="rId5" display="https://podminky.urs.cz/item/CS_URS_2025_01/611335433"/>
    <hyperlink ref="F124" r:id="rId6" display="https://podminky.urs.cz/item/CS_URS_2025_01/611335453"/>
    <hyperlink ref="F127" r:id="rId7" display="https://podminky.urs.cz/item/CS_URS_2025_01/612131101"/>
    <hyperlink ref="F132" r:id="rId8" display="https://podminky.urs.cz/item/CS_URS_2025_01/612331141"/>
    <hyperlink ref="F139" r:id="rId9" display="https://podminky.urs.cz/item/CS_URS_2025_01/612331191"/>
    <hyperlink ref="F142" r:id="rId10" display="https://podminky.urs.cz/item/CS_URS_2025_01/612335433"/>
    <hyperlink ref="F149" r:id="rId11" display="https://podminky.urs.cz/item/CS_URS_2025_01/612335453"/>
    <hyperlink ref="F152" r:id="rId12" display="https://podminky.urs.cz/item/CS_URS_2025_01/632451232"/>
    <hyperlink ref="F159" r:id="rId13" display="https://podminky.urs.cz/item/CS_URS_2025_01/642942111"/>
    <hyperlink ref="F164" r:id="rId14" display="https://podminky.urs.cz/item/CS_URS_2025_01/642945111"/>
    <hyperlink ref="F170" r:id="rId15" display="https://podminky.urs.cz/item/CS_URS_2025_01/949101112"/>
    <hyperlink ref="F172" r:id="rId16" display="https://podminky.urs.cz/item/CS_URS_2025_01/952901114"/>
    <hyperlink ref="F179" r:id="rId17" display="https://podminky.urs.cz/item/CS_URS_2025_01/961055111"/>
    <hyperlink ref="F185" r:id="rId18" display="https://podminky.urs.cz/item/CS_URS_2025_01/974042554"/>
    <hyperlink ref="F192" r:id="rId19" display="https://podminky.urs.cz/item/CS_URS_2025_01/977151125"/>
    <hyperlink ref="F196" r:id="rId20" display="https://podminky.urs.cz/item/CS_URS_2025_01/977312112"/>
    <hyperlink ref="F203" r:id="rId21" display="https://podminky.urs.cz/item/CS_URS_2025_01/978021161"/>
    <hyperlink ref="F210" r:id="rId22" display="https://podminky.urs.cz/item/CS_URS_2025_01/978021261"/>
    <hyperlink ref="F215" r:id="rId23" display="https://podminky.urs.cz/item/CS_URS_2025_01/985311311"/>
    <hyperlink ref="F225" r:id="rId24" display="https://podminky.urs.cz/item/CS_URS_2025_01/985323111"/>
    <hyperlink ref="F236" r:id="rId25" display="https://podminky.urs.cz/item/CS_URS_2025_01/997013151"/>
    <hyperlink ref="F238" r:id="rId26" display="https://podminky.urs.cz/item/CS_URS_2025_01/997013501"/>
    <hyperlink ref="F240" r:id="rId27" display="https://podminky.urs.cz/item/CS_URS_2025_01/997013509"/>
    <hyperlink ref="F243" r:id="rId28" display="https://podminky.urs.cz/item/CS_URS_2025_01/997013862"/>
    <hyperlink ref="F245" r:id="rId29" display="https://podminky.urs.cz/item/CS_URS_2025_01/997013871"/>
    <hyperlink ref="F251" r:id="rId30" display="https://podminky.urs.cz/item/CS_URS_2025_01/998011008"/>
    <hyperlink ref="F255" r:id="rId31" display="https://podminky.urs.cz/item/CS_URS_2025_01/711786066"/>
    <hyperlink ref="F261" r:id="rId32" display="https://podminky.urs.cz/item/CS_URS_2025_01/998711111"/>
    <hyperlink ref="F264" r:id="rId33" display="https://podminky.urs.cz/item/CS_URS_2025_01/766660002"/>
    <hyperlink ref="F270" r:id="rId34" display="https://podminky.urs.cz/item/CS_URS_2025_01/766660022"/>
    <hyperlink ref="F275" r:id="rId35" display="https://podminky.urs.cz/item/CS_URS_2025_01/766660733"/>
    <hyperlink ref="F278" r:id="rId36" display="https://podminky.urs.cz/item/CS_URS_2025_01/766660761"/>
    <hyperlink ref="F281" r:id="rId37" display="https://podminky.urs.cz/item/CS_URS_2025_01/998766111"/>
    <hyperlink ref="F284" r:id="rId38" display="https://podminky.urs.cz/item/CS_URS_2025_01/783301313"/>
    <hyperlink ref="F286" r:id="rId39" display="https://podminky.urs.cz/item/CS_URS_2025_01/783314201"/>
    <hyperlink ref="F288" r:id="rId40" display="https://podminky.urs.cz/item/CS_URS_2025_01/783315101"/>
    <hyperlink ref="F290" r:id="rId41" display="https://podminky.urs.cz/item/CS_URS_2025_01/783317101"/>
    <hyperlink ref="F299" r:id="rId42" display="https://podminky.urs.cz/item/CS_URS_2025_01/784111003"/>
    <hyperlink ref="F301" r:id="rId43" display="https://podminky.urs.cz/item/CS_URS_2025_01/784181123"/>
    <hyperlink ref="F303" r:id="rId44" display="https://podminky.urs.cz/item/CS_URS_2025_01/784211113"/>
    <hyperlink ref="F313" r:id="rId45" display="https://podminky.urs.cz/item/CS_URS_2025_01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85</v>
      </c>
    </row>
    <row r="4" s="1" customFormat="1" ht="24.96" customHeight="1">
      <c r="B4" s="22"/>
      <c r="D4" s="142" t="s">
        <v>102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plynové kotelny_Zámek Poděbrady</v>
      </c>
      <c r="F7" s="144"/>
      <c r="G7" s="144"/>
      <c r="H7" s="144"/>
      <c r="L7" s="22"/>
    </row>
    <row r="8" s="1" customFormat="1" ht="12" customHeight="1">
      <c r="B8" s="22"/>
      <c r="D8" s="144" t="s">
        <v>103</v>
      </c>
      <c r="L8" s="22"/>
    </row>
    <row r="9" s="2" customFormat="1" ht="16.5" customHeight="1">
      <c r="A9" s="40"/>
      <c r="B9" s="46"/>
      <c r="C9" s="40"/>
      <c r="D9" s="40"/>
      <c r="E9" s="145" t="s">
        <v>531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532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533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28. 4. 2025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37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38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39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47.25" customHeight="1">
      <c r="A29" s="149"/>
      <c r="B29" s="150"/>
      <c r="C29" s="149"/>
      <c r="D29" s="149"/>
      <c r="E29" s="151" t="s">
        <v>40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41</v>
      </c>
      <c r="E32" s="40"/>
      <c r="F32" s="40"/>
      <c r="G32" s="40"/>
      <c r="H32" s="40"/>
      <c r="I32" s="40"/>
      <c r="J32" s="155">
        <f>ROUND(J99,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43</v>
      </c>
      <c r="G34" s="40"/>
      <c r="H34" s="40"/>
      <c r="I34" s="156" t="s">
        <v>42</v>
      </c>
      <c r="J34" s="156" t="s">
        <v>44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45</v>
      </c>
      <c r="E35" s="144" t="s">
        <v>46</v>
      </c>
      <c r="F35" s="158">
        <f>ROUND((SUM(BE99:BE458)),  2)</f>
        <v>0</v>
      </c>
      <c r="G35" s="40"/>
      <c r="H35" s="40"/>
      <c r="I35" s="159">
        <v>0.20999999999999999</v>
      </c>
      <c r="J35" s="158">
        <f>ROUND(((SUM(BE99:BE458))*I35),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47</v>
      </c>
      <c r="F36" s="158">
        <f>ROUND((SUM(BF99:BF458)),  2)</f>
        <v>0</v>
      </c>
      <c r="G36" s="40"/>
      <c r="H36" s="40"/>
      <c r="I36" s="159">
        <v>0.12</v>
      </c>
      <c r="J36" s="158">
        <f>ROUND(((SUM(BF99:BF458))*I36),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ROUND((SUM(BG99:BG458)),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49</v>
      </c>
      <c r="F38" s="158">
        <f>ROUND((SUM(BH99:BH458)),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50</v>
      </c>
      <c r="F39" s="158">
        <f>ROUND((SUM(BI99:BI458)),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51</v>
      </c>
      <c r="E41" s="162"/>
      <c r="F41" s="162"/>
      <c r="G41" s="163" t="s">
        <v>52</v>
      </c>
      <c r="H41" s="164" t="s">
        <v>53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plynové kotelny_Zámek Poděbrady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531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532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D.1.4.1 - Ústřední vytápění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Zámek Poděbrady, Jiřího náměstí 1/8</v>
      </c>
      <c r="G56" s="42"/>
      <c r="H56" s="42"/>
      <c r="I56" s="34" t="s">
        <v>23</v>
      </c>
      <c r="J56" s="74" t="str">
        <f>IF(J14="","",J14)</f>
        <v>28. 4. 2025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Město Poděbrady, Jiřího nám. 20/1,290 01,Poděbrady</v>
      </c>
      <c r="G58" s="42"/>
      <c r="H58" s="42"/>
      <c r="I58" s="34" t="s">
        <v>32</v>
      </c>
      <c r="J58" s="38" t="str">
        <f>E23</f>
        <v>TZB Kladno s.r.o.,Třebízského 466, 273 09, Kladno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Eva Vopalecká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73</v>
      </c>
      <c r="D63" s="42"/>
      <c r="E63" s="42"/>
      <c r="F63" s="42"/>
      <c r="G63" s="42"/>
      <c r="H63" s="42"/>
      <c r="I63" s="42"/>
      <c r="J63" s="104">
        <f>J99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200</v>
      </c>
      <c r="E64" s="179"/>
      <c r="F64" s="179"/>
      <c r="G64" s="179"/>
      <c r="H64" s="179"/>
      <c r="I64" s="179"/>
      <c r="J64" s="180">
        <f>J100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534</v>
      </c>
      <c r="E65" s="184"/>
      <c r="F65" s="184"/>
      <c r="G65" s="184"/>
      <c r="H65" s="184"/>
      <c r="I65" s="184"/>
      <c r="J65" s="185">
        <f>J101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535</v>
      </c>
      <c r="E66" s="184"/>
      <c r="F66" s="184"/>
      <c r="G66" s="184"/>
      <c r="H66" s="184"/>
      <c r="I66" s="184"/>
      <c r="J66" s="185">
        <f>J110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536</v>
      </c>
      <c r="E67" s="184"/>
      <c r="F67" s="184"/>
      <c r="G67" s="184"/>
      <c r="H67" s="184"/>
      <c r="I67" s="184"/>
      <c r="J67" s="185">
        <f>J179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537</v>
      </c>
      <c r="E68" s="184"/>
      <c r="F68" s="184"/>
      <c r="G68" s="184"/>
      <c r="H68" s="184"/>
      <c r="I68" s="184"/>
      <c r="J68" s="185">
        <f>J195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538</v>
      </c>
      <c r="E69" s="184"/>
      <c r="F69" s="184"/>
      <c r="G69" s="184"/>
      <c r="H69" s="184"/>
      <c r="I69" s="184"/>
      <c r="J69" s="185">
        <f>J214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539</v>
      </c>
      <c r="E70" s="184"/>
      <c r="F70" s="184"/>
      <c r="G70" s="184"/>
      <c r="H70" s="184"/>
      <c r="I70" s="184"/>
      <c r="J70" s="185">
        <f>J222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540</v>
      </c>
      <c r="E71" s="184"/>
      <c r="F71" s="184"/>
      <c r="G71" s="184"/>
      <c r="H71" s="184"/>
      <c r="I71" s="184"/>
      <c r="J71" s="185">
        <f>J265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541</v>
      </c>
      <c r="E72" s="184"/>
      <c r="F72" s="184"/>
      <c r="G72" s="184"/>
      <c r="H72" s="184"/>
      <c r="I72" s="184"/>
      <c r="J72" s="185">
        <f>J339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542</v>
      </c>
      <c r="E73" s="184"/>
      <c r="F73" s="184"/>
      <c r="G73" s="184"/>
      <c r="H73" s="184"/>
      <c r="I73" s="184"/>
      <c r="J73" s="185">
        <f>J406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543</v>
      </c>
      <c r="E74" s="184"/>
      <c r="F74" s="184"/>
      <c r="G74" s="184"/>
      <c r="H74" s="184"/>
      <c r="I74" s="184"/>
      <c r="J74" s="185">
        <f>J429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6"/>
      <c r="C75" s="177"/>
      <c r="D75" s="178" t="s">
        <v>205</v>
      </c>
      <c r="E75" s="179"/>
      <c r="F75" s="179"/>
      <c r="G75" s="179"/>
      <c r="H75" s="179"/>
      <c r="I75" s="179"/>
      <c r="J75" s="180">
        <f>J440</f>
        <v>0</v>
      </c>
      <c r="K75" s="177"/>
      <c r="L75" s="18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6"/>
      <c r="C76" s="177"/>
      <c r="D76" s="178" t="s">
        <v>109</v>
      </c>
      <c r="E76" s="179"/>
      <c r="F76" s="179"/>
      <c r="G76" s="179"/>
      <c r="H76" s="179"/>
      <c r="I76" s="179"/>
      <c r="J76" s="180">
        <f>J454</f>
        <v>0</v>
      </c>
      <c r="K76" s="177"/>
      <c r="L76" s="18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2"/>
      <c r="C77" s="127"/>
      <c r="D77" s="183" t="s">
        <v>114</v>
      </c>
      <c r="E77" s="184"/>
      <c r="F77" s="184"/>
      <c r="G77" s="184"/>
      <c r="H77" s="184"/>
      <c r="I77" s="184"/>
      <c r="J77" s="185">
        <f>J455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115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71" t="str">
        <f>E7</f>
        <v>Rekonstrukce plynové kotelny_Zámek Poděbrady</v>
      </c>
      <c r="F87" s="34"/>
      <c r="G87" s="34"/>
      <c r="H87" s="34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" customFormat="1" ht="12" customHeight="1">
      <c r="B88" s="23"/>
      <c r="C88" s="34" t="s">
        <v>103</v>
      </c>
      <c r="D88" s="24"/>
      <c r="E88" s="24"/>
      <c r="F88" s="24"/>
      <c r="G88" s="24"/>
      <c r="H88" s="24"/>
      <c r="I88" s="24"/>
      <c r="J88" s="24"/>
      <c r="K88" s="24"/>
      <c r="L88" s="22"/>
    </row>
    <row r="89" s="2" customFormat="1" ht="16.5" customHeight="1">
      <c r="A89" s="40"/>
      <c r="B89" s="41"/>
      <c r="C89" s="42"/>
      <c r="D89" s="42"/>
      <c r="E89" s="171" t="s">
        <v>531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532</v>
      </c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E11</f>
        <v>D.1.4.1 - Ústřední vytápění</v>
      </c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21</v>
      </c>
      <c r="D93" s="42"/>
      <c r="E93" s="42"/>
      <c r="F93" s="29" t="str">
        <f>F14</f>
        <v>Zámek Poděbrady, Jiřího náměstí 1/8</v>
      </c>
      <c r="G93" s="42"/>
      <c r="H93" s="42"/>
      <c r="I93" s="34" t="s">
        <v>23</v>
      </c>
      <c r="J93" s="74" t="str">
        <f>IF(J14="","",J14)</f>
        <v>28. 4. 2025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40.05" customHeight="1">
      <c r="A95" s="40"/>
      <c r="B95" s="41"/>
      <c r="C95" s="34" t="s">
        <v>25</v>
      </c>
      <c r="D95" s="42"/>
      <c r="E95" s="42"/>
      <c r="F95" s="29" t="str">
        <f>E17</f>
        <v>Město Poděbrady, Jiřího nám. 20/1,290 01,Poděbrady</v>
      </c>
      <c r="G95" s="42"/>
      <c r="H95" s="42"/>
      <c r="I95" s="34" t="s">
        <v>32</v>
      </c>
      <c r="J95" s="38" t="str">
        <f>E23</f>
        <v>TZB Kladno s.r.o.,Třebízského 466, 273 09, Kladno</v>
      </c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30</v>
      </c>
      <c r="D96" s="42"/>
      <c r="E96" s="42"/>
      <c r="F96" s="29" t="str">
        <f>IF(E20="","",E20)</f>
        <v>Vyplň údaj</v>
      </c>
      <c r="G96" s="42"/>
      <c r="H96" s="42"/>
      <c r="I96" s="34" t="s">
        <v>36</v>
      </c>
      <c r="J96" s="38" t="str">
        <f>E26</f>
        <v xml:space="preserve">Eva Vopalecká 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87"/>
      <c r="B98" s="188"/>
      <c r="C98" s="189" t="s">
        <v>116</v>
      </c>
      <c r="D98" s="190" t="s">
        <v>60</v>
      </c>
      <c r="E98" s="190" t="s">
        <v>56</v>
      </c>
      <c r="F98" s="190" t="s">
        <v>57</v>
      </c>
      <c r="G98" s="190" t="s">
        <v>117</v>
      </c>
      <c r="H98" s="190" t="s">
        <v>118</v>
      </c>
      <c r="I98" s="190" t="s">
        <v>119</v>
      </c>
      <c r="J98" s="190" t="s">
        <v>107</v>
      </c>
      <c r="K98" s="191" t="s">
        <v>120</v>
      </c>
      <c r="L98" s="192"/>
      <c r="M98" s="94" t="s">
        <v>19</v>
      </c>
      <c r="N98" s="95" t="s">
        <v>45</v>
      </c>
      <c r="O98" s="95" t="s">
        <v>121</v>
      </c>
      <c r="P98" s="95" t="s">
        <v>122</v>
      </c>
      <c r="Q98" s="95" t="s">
        <v>123</v>
      </c>
      <c r="R98" s="95" t="s">
        <v>124</v>
      </c>
      <c r="S98" s="95" t="s">
        <v>125</v>
      </c>
      <c r="T98" s="96" t="s">
        <v>126</v>
      </c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</row>
    <row r="99" s="2" customFormat="1" ht="22.8" customHeight="1">
      <c r="A99" s="40"/>
      <c r="B99" s="41"/>
      <c r="C99" s="101" t="s">
        <v>127</v>
      </c>
      <c r="D99" s="42"/>
      <c r="E99" s="42"/>
      <c r="F99" s="42"/>
      <c r="G99" s="42"/>
      <c r="H99" s="42"/>
      <c r="I99" s="42"/>
      <c r="J99" s="193">
        <f>BK99</f>
        <v>0</v>
      </c>
      <c r="K99" s="42"/>
      <c r="L99" s="46"/>
      <c r="M99" s="97"/>
      <c r="N99" s="194"/>
      <c r="O99" s="98"/>
      <c r="P99" s="195">
        <f>P100+P440+P454</f>
        <v>0</v>
      </c>
      <c r="Q99" s="98"/>
      <c r="R99" s="195">
        <f>R100+R440+R454</f>
        <v>5.36618</v>
      </c>
      <c r="S99" s="98"/>
      <c r="T99" s="196">
        <f>T100+T440+T454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74</v>
      </c>
      <c r="AU99" s="19" t="s">
        <v>108</v>
      </c>
      <c r="BK99" s="197">
        <f>BK100+BK440+BK454</f>
        <v>0</v>
      </c>
    </row>
    <row r="100" s="12" customFormat="1" ht="25.92" customHeight="1">
      <c r="A100" s="12"/>
      <c r="B100" s="198"/>
      <c r="C100" s="199"/>
      <c r="D100" s="200" t="s">
        <v>74</v>
      </c>
      <c r="E100" s="201" t="s">
        <v>415</v>
      </c>
      <c r="F100" s="201" t="s">
        <v>416</v>
      </c>
      <c r="G100" s="199"/>
      <c r="H100" s="199"/>
      <c r="I100" s="202"/>
      <c r="J100" s="203">
        <f>BK100</f>
        <v>0</v>
      </c>
      <c r="K100" s="199"/>
      <c r="L100" s="204"/>
      <c r="M100" s="205"/>
      <c r="N100" s="206"/>
      <c r="O100" s="206"/>
      <c r="P100" s="207">
        <f>P101+P110+P179+P195+P214+P222+P265+P339+P406+P429</f>
        <v>0</v>
      </c>
      <c r="Q100" s="206"/>
      <c r="R100" s="207">
        <f>R101+R110+R179+R195+R214+R222+R265+R339+R406+R429</f>
        <v>5.36618</v>
      </c>
      <c r="S100" s="206"/>
      <c r="T100" s="208">
        <f>T101+T110+T179+T195+T214+T222+T265+T339+T406+T429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85</v>
      </c>
      <c r="AT100" s="210" t="s">
        <v>74</v>
      </c>
      <c r="AU100" s="210" t="s">
        <v>75</v>
      </c>
      <c r="AY100" s="209" t="s">
        <v>131</v>
      </c>
      <c r="BK100" s="211">
        <f>BK101+BK110+BK179+BK195+BK214+BK222+BK265+BK339+BK406+BK429</f>
        <v>0</v>
      </c>
    </row>
    <row r="101" s="12" customFormat="1" ht="22.8" customHeight="1">
      <c r="A101" s="12"/>
      <c r="B101" s="198"/>
      <c r="C101" s="199"/>
      <c r="D101" s="200" t="s">
        <v>74</v>
      </c>
      <c r="E101" s="212" t="s">
        <v>544</v>
      </c>
      <c r="F101" s="212" t="s">
        <v>545</v>
      </c>
      <c r="G101" s="199"/>
      <c r="H101" s="199"/>
      <c r="I101" s="202"/>
      <c r="J101" s="213">
        <f>BK101</f>
        <v>0</v>
      </c>
      <c r="K101" s="199"/>
      <c r="L101" s="204"/>
      <c r="M101" s="205"/>
      <c r="N101" s="206"/>
      <c r="O101" s="206"/>
      <c r="P101" s="207">
        <f>SUM(P102:P109)</f>
        <v>0</v>
      </c>
      <c r="Q101" s="206"/>
      <c r="R101" s="207">
        <f>SUM(R102:R109)</f>
        <v>0.0086</v>
      </c>
      <c r="S101" s="206"/>
      <c r="T101" s="208">
        <f>SUM(T102:T109)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85</v>
      </c>
      <c r="AT101" s="210" t="s">
        <v>74</v>
      </c>
      <c r="AU101" s="210" t="s">
        <v>83</v>
      </c>
      <c r="AY101" s="209" t="s">
        <v>131</v>
      </c>
      <c r="BK101" s="211">
        <f>SUM(BK102:BK109)</f>
        <v>0</v>
      </c>
    </row>
    <row r="102" s="2" customFormat="1" ht="16.5" customHeight="1">
      <c r="A102" s="40"/>
      <c r="B102" s="41"/>
      <c r="C102" s="214" t="s">
        <v>83</v>
      </c>
      <c r="D102" s="214" t="s">
        <v>134</v>
      </c>
      <c r="E102" s="215" t="s">
        <v>546</v>
      </c>
      <c r="F102" s="216" t="s">
        <v>547</v>
      </c>
      <c r="G102" s="217" t="s">
        <v>221</v>
      </c>
      <c r="H102" s="218">
        <v>20</v>
      </c>
      <c r="I102" s="219"/>
      <c r="J102" s="220">
        <f>ROUND(I102*H102,2)</f>
        <v>0</v>
      </c>
      <c r="K102" s="216" t="s">
        <v>138</v>
      </c>
      <c r="L102" s="46"/>
      <c r="M102" s="221" t="s">
        <v>19</v>
      </c>
      <c r="N102" s="222" t="s">
        <v>46</v>
      </c>
      <c r="O102" s="86"/>
      <c r="P102" s="223">
        <f>O102*H102</f>
        <v>0</v>
      </c>
      <c r="Q102" s="223">
        <v>0.00042999999999999999</v>
      </c>
      <c r="R102" s="223">
        <f>Q102*H102</f>
        <v>0.0086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307</v>
      </c>
      <c r="AT102" s="225" t="s">
        <v>134</v>
      </c>
      <c r="AU102" s="225" t="s">
        <v>85</v>
      </c>
      <c r="AY102" s="19" t="s">
        <v>131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83</v>
      </c>
      <c r="BK102" s="226">
        <f>ROUND(I102*H102,2)</f>
        <v>0</v>
      </c>
      <c r="BL102" s="19" t="s">
        <v>307</v>
      </c>
      <c r="BM102" s="225" t="s">
        <v>548</v>
      </c>
    </row>
    <row r="103" s="2" customFormat="1">
      <c r="A103" s="40"/>
      <c r="B103" s="41"/>
      <c r="C103" s="42"/>
      <c r="D103" s="227" t="s">
        <v>141</v>
      </c>
      <c r="E103" s="42"/>
      <c r="F103" s="228" t="s">
        <v>549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85</v>
      </c>
    </row>
    <row r="104" s="13" customFormat="1">
      <c r="A104" s="13"/>
      <c r="B104" s="236"/>
      <c r="C104" s="237"/>
      <c r="D104" s="238" t="s">
        <v>214</v>
      </c>
      <c r="E104" s="239" t="s">
        <v>19</v>
      </c>
      <c r="F104" s="240" t="s">
        <v>550</v>
      </c>
      <c r="G104" s="237"/>
      <c r="H104" s="239" t="s">
        <v>19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6" t="s">
        <v>214</v>
      </c>
      <c r="AU104" s="246" t="s">
        <v>85</v>
      </c>
      <c r="AV104" s="13" t="s">
        <v>83</v>
      </c>
      <c r="AW104" s="13" t="s">
        <v>35</v>
      </c>
      <c r="AX104" s="13" t="s">
        <v>75</v>
      </c>
      <c r="AY104" s="246" t="s">
        <v>131</v>
      </c>
    </row>
    <row r="105" s="14" customFormat="1">
      <c r="A105" s="14"/>
      <c r="B105" s="247"/>
      <c r="C105" s="248"/>
      <c r="D105" s="238" t="s">
        <v>214</v>
      </c>
      <c r="E105" s="249" t="s">
        <v>19</v>
      </c>
      <c r="F105" s="250" t="s">
        <v>332</v>
      </c>
      <c r="G105" s="248"/>
      <c r="H105" s="251">
        <v>20</v>
      </c>
      <c r="I105" s="252"/>
      <c r="J105" s="248"/>
      <c r="K105" s="248"/>
      <c r="L105" s="253"/>
      <c r="M105" s="254"/>
      <c r="N105" s="255"/>
      <c r="O105" s="255"/>
      <c r="P105" s="255"/>
      <c r="Q105" s="255"/>
      <c r="R105" s="255"/>
      <c r="S105" s="255"/>
      <c r="T105" s="25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7" t="s">
        <v>214</v>
      </c>
      <c r="AU105" s="257" t="s">
        <v>85</v>
      </c>
      <c r="AV105" s="14" t="s">
        <v>85</v>
      </c>
      <c r="AW105" s="14" t="s">
        <v>35</v>
      </c>
      <c r="AX105" s="14" t="s">
        <v>83</v>
      </c>
      <c r="AY105" s="257" t="s">
        <v>131</v>
      </c>
    </row>
    <row r="106" s="2" customFormat="1" ht="16.5" customHeight="1">
      <c r="A106" s="40"/>
      <c r="B106" s="41"/>
      <c r="C106" s="214" t="s">
        <v>85</v>
      </c>
      <c r="D106" s="214" t="s">
        <v>134</v>
      </c>
      <c r="E106" s="215" t="s">
        <v>551</v>
      </c>
      <c r="F106" s="216" t="s">
        <v>552</v>
      </c>
      <c r="G106" s="217" t="s">
        <v>221</v>
      </c>
      <c r="H106" s="218">
        <v>20</v>
      </c>
      <c r="I106" s="219"/>
      <c r="J106" s="220">
        <f>ROUND(I106*H106,2)</f>
        <v>0</v>
      </c>
      <c r="K106" s="216" t="s">
        <v>138</v>
      </c>
      <c r="L106" s="46"/>
      <c r="M106" s="221" t="s">
        <v>19</v>
      </c>
      <c r="N106" s="222" t="s">
        <v>46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307</v>
      </c>
      <c r="AT106" s="225" t="s">
        <v>134</v>
      </c>
      <c r="AU106" s="225" t="s">
        <v>85</v>
      </c>
      <c r="AY106" s="19" t="s">
        <v>131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83</v>
      </c>
      <c r="BK106" s="226">
        <f>ROUND(I106*H106,2)</f>
        <v>0</v>
      </c>
      <c r="BL106" s="19" t="s">
        <v>307</v>
      </c>
      <c r="BM106" s="225" t="s">
        <v>553</v>
      </c>
    </row>
    <row r="107" s="2" customFormat="1">
      <c r="A107" s="40"/>
      <c r="B107" s="41"/>
      <c r="C107" s="42"/>
      <c r="D107" s="227" t="s">
        <v>141</v>
      </c>
      <c r="E107" s="42"/>
      <c r="F107" s="228" t="s">
        <v>554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85</v>
      </c>
    </row>
    <row r="108" s="2" customFormat="1" ht="24.15" customHeight="1">
      <c r="A108" s="40"/>
      <c r="B108" s="41"/>
      <c r="C108" s="214" t="s">
        <v>149</v>
      </c>
      <c r="D108" s="214" t="s">
        <v>134</v>
      </c>
      <c r="E108" s="215" t="s">
        <v>555</v>
      </c>
      <c r="F108" s="216" t="s">
        <v>556</v>
      </c>
      <c r="G108" s="217" t="s">
        <v>382</v>
      </c>
      <c r="H108" s="218">
        <v>0.0089999999999999993</v>
      </c>
      <c r="I108" s="219"/>
      <c r="J108" s="220">
        <f>ROUND(I108*H108,2)</f>
        <v>0</v>
      </c>
      <c r="K108" s="216" t="s">
        <v>138</v>
      </c>
      <c r="L108" s="46"/>
      <c r="M108" s="221" t="s">
        <v>19</v>
      </c>
      <c r="N108" s="222" t="s">
        <v>46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307</v>
      </c>
      <c r="AT108" s="225" t="s">
        <v>134</v>
      </c>
      <c r="AU108" s="225" t="s">
        <v>85</v>
      </c>
      <c r="AY108" s="19" t="s">
        <v>131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83</v>
      </c>
      <c r="BK108" s="226">
        <f>ROUND(I108*H108,2)</f>
        <v>0</v>
      </c>
      <c r="BL108" s="19" t="s">
        <v>307</v>
      </c>
      <c r="BM108" s="225" t="s">
        <v>557</v>
      </c>
    </row>
    <row r="109" s="2" customFormat="1">
      <c r="A109" s="40"/>
      <c r="B109" s="41"/>
      <c r="C109" s="42"/>
      <c r="D109" s="227" t="s">
        <v>141</v>
      </c>
      <c r="E109" s="42"/>
      <c r="F109" s="228" t="s">
        <v>558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141</v>
      </c>
      <c r="AU109" s="19" t="s">
        <v>85</v>
      </c>
    </row>
    <row r="110" s="12" customFormat="1" ht="22.8" customHeight="1">
      <c r="A110" s="12"/>
      <c r="B110" s="198"/>
      <c r="C110" s="199"/>
      <c r="D110" s="200" t="s">
        <v>74</v>
      </c>
      <c r="E110" s="212" t="s">
        <v>559</v>
      </c>
      <c r="F110" s="212" t="s">
        <v>560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SUM(P111:P178)</f>
        <v>0</v>
      </c>
      <c r="Q110" s="206"/>
      <c r="R110" s="207">
        <f>SUM(R111:R178)</f>
        <v>0.12618000000000001</v>
      </c>
      <c r="S110" s="206"/>
      <c r="T110" s="208">
        <f>SUM(T111:T178)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85</v>
      </c>
      <c r="AT110" s="210" t="s">
        <v>74</v>
      </c>
      <c r="AU110" s="210" t="s">
        <v>83</v>
      </c>
      <c r="AY110" s="209" t="s">
        <v>131</v>
      </c>
      <c r="BK110" s="211">
        <f>SUM(BK111:BK178)</f>
        <v>0</v>
      </c>
    </row>
    <row r="111" s="2" customFormat="1" ht="24.15" customHeight="1">
      <c r="A111" s="40"/>
      <c r="B111" s="41"/>
      <c r="C111" s="214" t="s">
        <v>153</v>
      </c>
      <c r="D111" s="214" t="s">
        <v>134</v>
      </c>
      <c r="E111" s="215" t="s">
        <v>561</v>
      </c>
      <c r="F111" s="216" t="s">
        <v>562</v>
      </c>
      <c r="G111" s="217" t="s">
        <v>221</v>
      </c>
      <c r="H111" s="218">
        <v>12</v>
      </c>
      <c r="I111" s="219"/>
      <c r="J111" s="220">
        <f>ROUND(I111*H111,2)</f>
        <v>0</v>
      </c>
      <c r="K111" s="216" t="s">
        <v>138</v>
      </c>
      <c r="L111" s="46"/>
      <c r="M111" s="221" t="s">
        <v>19</v>
      </c>
      <c r="N111" s="222" t="s">
        <v>46</v>
      </c>
      <c r="O111" s="86"/>
      <c r="P111" s="223">
        <f>O111*H111</f>
        <v>0</v>
      </c>
      <c r="Q111" s="223">
        <v>0.00034000000000000002</v>
      </c>
      <c r="R111" s="223">
        <f>Q111*H111</f>
        <v>0.0040800000000000003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307</v>
      </c>
      <c r="AT111" s="225" t="s">
        <v>134</v>
      </c>
      <c r="AU111" s="225" t="s">
        <v>85</v>
      </c>
      <c r="AY111" s="19" t="s">
        <v>131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83</v>
      </c>
      <c r="BK111" s="226">
        <f>ROUND(I111*H111,2)</f>
        <v>0</v>
      </c>
      <c r="BL111" s="19" t="s">
        <v>307</v>
      </c>
      <c r="BM111" s="225" t="s">
        <v>563</v>
      </c>
    </row>
    <row r="112" s="2" customFormat="1">
      <c r="A112" s="40"/>
      <c r="B112" s="41"/>
      <c r="C112" s="42"/>
      <c r="D112" s="227" t="s">
        <v>141</v>
      </c>
      <c r="E112" s="42"/>
      <c r="F112" s="228" t="s">
        <v>564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85</v>
      </c>
    </row>
    <row r="113" s="13" customFormat="1">
      <c r="A113" s="13"/>
      <c r="B113" s="236"/>
      <c r="C113" s="237"/>
      <c r="D113" s="238" t="s">
        <v>214</v>
      </c>
      <c r="E113" s="239" t="s">
        <v>19</v>
      </c>
      <c r="F113" s="240" t="s">
        <v>565</v>
      </c>
      <c r="G113" s="237"/>
      <c r="H113" s="239" t="s">
        <v>19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214</v>
      </c>
      <c r="AU113" s="246" t="s">
        <v>85</v>
      </c>
      <c r="AV113" s="13" t="s">
        <v>83</v>
      </c>
      <c r="AW113" s="13" t="s">
        <v>35</v>
      </c>
      <c r="AX113" s="13" t="s">
        <v>75</v>
      </c>
      <c r="AY113" s="246" t="s">
        <v>131</v>
      </c>
    </row>
    <row r="114" s="14" customFormat="1">
      <c r="A114" s="14"/>
      <c r="B114" s="247"/>
      <c r="C114" s="248"/>
      <c r="D114" s="238" t="s">
        <v>214</v>
      </c>
      <c r="E114" s="249" t="s">
        <v>19</v>
      </c>
      <c r="F114" s="250" t="s">
        <v>8</v>
      </c>
      <c r="G114" s="248"/>
      <c r="H114" s="251">
        <v>12</v>
      </c>
      <c r="I114" s="252"/>
      <c r="J114" s="248"/>
      <c r="K114" s="248"/>
      <c r="L114" s="253"/>
      <c r="M114" s="254"/>
      <c r="N114" s="255"/>
      <c r="O114" s="255"/>
      <c r="P114" s="255"/>
      <c r="Q114" s="255"/>
      <c r="R114" s="255"/>
      <c r="S114" s="255"/>
      <c r="T114" s="25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7" t="s">
        <v>214</v>
      </c>
      <c r="AU114" s="257" t="s">
        <v>85</v>
      </c>
      <c r="AV114" s="14" t="s">
        <v>85</v>
      </c>
      <c r="AW114" s="14" t="s">
        <v>35</v>
      </c>
      <c r="AX114" s="14" t="s">
        <v>83</v>
      </c>
      <c r="AY114" s="257" t="s">
        <v>131</v>
      </c>
    </row>
    <row r="115" s="2" customFormat="1" ht="33" customHeight="1">
      <c r="A115" s="40"/>
      <c r="B115" s="41"/>
      <c r="C115" s="214" t="s">
        <v>130</v>
      </c>
      <c r="D115" s="214" t="s">
        <v>134</v>
      </c>
      <c r="E115" s="215" t="s">
        <v>566</v>
      </c>
      <c r="F115" s="216" t="s">
        <v>567</v>
      </c>
      <c r="G115" s="217" t="s">
        <v>221</v>
      </c>
      <c r="H115" s="218">
        <v>28</v>
      </c>
      <c r="I115" s="219"/>
      <c r="J115" s="220">
        <f>ROUND(I115*H115,2)</f>
        <v>0</v>
      </c>
      <c r="K115" s="216" t="s">
        <v>138</v>
      </c>
      <c r="L115" s="46"/>
      <c r="M115" s="221" t="s">
        <v>19</v>
      </c>
      <c r="N115" s="222" t="s">
        <v>46</v>
      </c>
      <c r="O115" s="86"/>
      <c r="P115" s="223">
        <f>O115*H115</f>
        <v>0</v>
      </c>
      <c r="Q115" s="223">
        <v>0.00010000000000000001</v>
      </c>
      <c r="R115" s="223">
        <f>Q115*H115</f>
        <v>0.0028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307</v>
      </c>
      <c r="AT115" s="225" t="s">
        <v>134</v>
      </c>
      <c r="AU115" s="225" t="s">
        <v>85</v>
      </c>
      <c r="AY115" s="19" t="s">
        <v>131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83</v>
      </c>
      <c r="BK115" s="226">
        <f>ROUND(I115*H115,2)</f>
        <v>0</v>
      </c>
      <c r="BL115" s="19" t="s">
        <v>307</v>
      </c>
      <c r="BM115" s="225" t="s">
        <v>568</v>
      </c>
    </row>
    <row r="116" s="2" customFormat="1">
      <c r="A116" s="40"/>
      <c r="B116" s="41"/>
      <c r="C116" s="42"/>
      <c r="D116" s="227" t="s">
        <v>141</v>
      </c>
      <c r="E116" s="42"/>
      <c r="F116" s="228" t="s">
        <v>569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85</v>
      </c>
    </row>
    <row r="117" s="13" customFormat="1">
      <c r="A117" s="13"/>
      <c r="B117" s="236"/>
      <c r="C117" s="237"/>
      <c r="D117" s="238" t="s">
        <v>214</v>
      </c>
      <c r="E117" s="239" t="s">
        <v>19</v>
      </c>
      <c r="F117" s="240" t="s">
        <v>570</v>
      </c>
      <c r="G117" s="237"/>
      <c r="H117" s="239" t="s">
        <v>19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214</v>
      </c>
      <c r="AU117" s="246" t="s">
        <v>85</v>
      </c>
      <c r="AV117" s="13" t="s">
        <v>83</v>
      </c>
      <c r="AW117" s="13" t="s">
        <v>35</v>
      </c>
      <c r="AX117" s="13" t="s">
        <v>75</v>
      </c>
      <c r="AY117" s="246" t="s">
        <v>131</v>
      </c>
    </row>
    <row r="118" s="14" customFormat="1">
      <c r="A118" s="14"/>
      <c r="B118" s="247"/>
      <c r="C118" s="248"/>
      <c r="D118" s="238" t="s">
        <v>214</v>
      </c>
      <c r="E118" s="249" t="s">
        <v>19</v>
      </c>
      <c r="F118" s="250" t="s">
        <v>385</v>
      </c>
      <c r="G118" s="248"/>
      <c r="H118" s="251">
        <v>28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7" t="s">
        <v>214</v>
      </c>
      <c r="AU118" s="257" t="s">
        <v>85</v>
      </c>
      <c r="AV118" s="14" t="s">
        <v>85</v>
      </c>
      <c r="AW118" s="14" t="s">
        <v>35</v>
      </c>
      <c r="AX118" s="14" t="s">
        <v>83</v>
      </c>
      <c r="AY118" s="257" t="s">
        <v>131</v>
      </c>
    </row>
    <row r="119" s="2" customFormat="1" ht="33" customHeight="1">
      <c r="A119" s="40"/>
      <c r="B119" s="41"/>
      <c r="C119" s="214" t="s">
        <v>164</v>
      </c>
      <c r="D119" s="214" t="s">
        <v>134</v>
      </c>
      <c r="E119" s="215" t="s">
        <v>571</v>
      </c>
      <c r="F119" s="216" t="s">
        <v>572</v>
      </c>
      <c r="G119" s="217" t="s">
        <v>221</v>
      </c>
      <c r="H119" s="218">
        <v>40</v>
      </c>
      <c r="I119" s="219"/>
      <c r="J119" s="220">
        <f>ROUND(I119*H119,2)</f>
        <v>0</v>
      </c>
      <c r="K119" s="216" t="s">
        <v>138</v>
      </c>
      <c r="L119" s="46"/>
      <c r="M119" s="221" t="s">
        <v>19</v>
      </c>
      <c r="N119" s="222" t="s">
        <v>46</v>
      </c>
      <c r="O119" s="86"/>
      <c r="P119" s="223">
        <f>O119*H119</f>
        <v>0</v>
      </c>
      <c r="Q119" s="223">
        <v>0.00012999999999999999</v>
      </c>
      <c r="R119" s="223">
        <f>Q119*H119</f>
        <v>0.0051999999999999998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307</v>
      </c>
      <c r="AT119" s="225" t="s">
        <v>134</v>
      </c>
      <c r="AU119" s="225" t="s">
        <v>85</v>
      </c>
      <c r="AY119" s="19" t="s">
        <v>131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83</v>
      </c>
      <c r="BK119" s="226">
        <f>ROUND(I119*H119,2)</f>
        <v>0</v>
      </c>
      <c r="BL119" s="19" t="s">
        <v>307</v>
      </c>
      <c r="BM119" s="225" t="s">
        <v>573</v>
      </c>
    </row>
    <row r="120" s="2" customFormat="1">
      <c r="A120" s="40"/>
      <c r="B120" s="41"/>
      <c r="C120" s="42"/>
      <c r="D120" s="227" t="s">
        <v>141</v>
      </c>
      <c r="E120" s="42"/>
      <c r="F120" s="228" t="s">
        <v>574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85</v>
      </c>
    </row>
    <row r="121" s="13" customFormat="1">
      <c r="A121" s="13"/>
      <c r="B121" s="236"/>
      <c r="C121" s="237"/>
      <c r="D121" s="238" t="s">
        <v>214</v>
      </c>
      <c r="E121" s="239" t="s">
        <v>19</v>
      </c>
      <c r="F121" s="240" t="s">
        <v>575</v>
      </c>
      <c r="G121" s="237"/>
      <c r="H121" s="239" t="s">
        <v>19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214</v>
      </c>
      <c r="AU121" s="246" t="s">
        <v>85</v>
      </c>
      <c r="AV121" s="13" t="s">
        <v>83</v>
      </c>
      <c r="AW121" s="13" t="s">
        <v>35</v>
      </c>
      <c r="AX121" s="13" t="s">
        <v>75</v>
      </c>
      <c r="AY121" s="246" t="s">
        <v>131</v>
      </c>
    </row>
    <row r="122" s="14" customFormat="1">
      <c r="A122" s="14"/>
      <c r="B122" s="247"/>
      <c r="C122" s="248"/>
      <c r="D122" s="238" t="s">
        <v>214</v>
      </c>
      <c r="E122" s="249" t="s">
        <v>19</v>
      </c>
      <c r="F122" s="250" t="s">
        <v>455</v>
      </c>
      <c r="G122" s="248"/>
      <c r="H122" s="251">
        <v>40</v>
      </c>
      <c r="I122" s="252"/>
      <c r="J122" s="248"/>
      <c r="K122" s="248"/>
      <c r="L122" s="253"/>
      <c r="M122" s="254"/>
      <c r="N122" s="255"/>
      <c r="O122" s="255"/>
      <c r="P122" s="255"/>
      <c r="Q122" s="255"/>
      <c r="R122" s="255"/>
      <c r="S122" s="255"/>
      <c r="T122" s="25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7" t="s">
        <v>214</v>
      </c>
      <c r="AU122" s="257" t="s">
        <v>85</v>
      </c>
      <c r="AV122" s="14" t="s">
        <v>85</v>
      </c>
      <c r="AW122" s="14" t="s">
        <v>35</v>
      </c>
      <c r="AX122" s="14" t="s">
        <v>83</v>
      </c>
      <c r="AY122" s="257" t="s">
        <v>131</v>
      </c>
    </row>
    <row r="123" s="2" customFormat="1" ht="33" customHeight="1">
      <c r="A123" s="40"/>
      <c r="B123" s="41"/>
      <c r="C123" s="214" t="s">
        <v>169</v>
      </c>
      <c r="D123" s="214" t="s">
        <v>134</v>
      </c>
      <c r="E123" s="215" t="s">
        <v>576</v>
      </c>
      <c r="F123" s="216" t="s">
        <v>577</v>
      </c>
      <c r="G123" s="217" t="s">
        <v>221</v>
      </c>
      <c r="H123" s="218">
        <v>108</v>
      </c>
      <c r="I123" s="219"/>
      <c r="J123" s="220">
        <f>ROUND(I123*H123,2)</f>
        <v>0</v>
      </c>
      <c r="K123" s="216" t="s">
        <v>138</v>
      </c>
      <c r="L123" s="46"/>
      <c r="M123" s="221" t="s">
        <v>19</v>
      </c>
      <c r="N123" s="222" t="s">
        <v>46</v>
      </c>
      <c r="O123" s="86"/>
      <c r="P123" s="223">
        <f>O123*H123</f>
        <v>0</v>
      </c>
      <c r="Q123" s="223">
        <v>0.00016000000000000001</v>
      </c>
      <c r="R123" s="223">
        <f>Q123*H123</f>
        <v>0.01728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307</v>
      </c>
      <c r="AT123" s="225" t="s">
        <v>134</v>
      </c>
      <c r="AU123" s="225" t="s">
        <v>85</v>
      </c>
      <c r="AY123" s="19" t="s">
        <v>131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83</v>
      </c>
      <c r="BK123" s="226">
        <f>ROUND(I123*H123,2)</f>
        <v>0</v>
      </c>
      <c r="BL123" s="19" t="s">
        <v>307</v>
      </c>
      <c r="BM123" s="225" t="s">
        <v>578</v>
      </c>
    </row>
    <row r="124" s="2" customFormat="1">
      <c r="A124" s="40"/>
      <c r="B124" s="41"/>
      <c r="C124" s="42"/>
      <c r="D124" s="227" t="s">
        <v>141</v>
      </c>
      <c r="E124" s="42"/>
      <c r="F124" s="228" t="s">
        <v>579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85</v>
      </c>
    </row>
    <row r="125" s="13" customFormat="1">
      <c r="A125" s="13"/>
      <c r="B125" s="236"/>
      <c r="C125" s="237"/>
      <c r="D125" s="238" t="s">
        <v>214</v>
      </c>
      <c r="E125" s="239" t="s">
        <v>19</v>
      </c>
      <c r="F125" s="240" t="s">
        <v>580</v>
      </c>
      <c r="G125" s="237"/>
      <c r="H125" s="239" t="s">
        <v>19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214</v>
      </c>
      <c r="AU125" s="246" t="s">
        <v>85</v>
      </c>
      <c r="AV125" s="13" t="s">
        <v>83</v>
      </c>
      <c r="AW125" s="13" t="s">
        <v>35</v>
      </c>
      <c r="AX125" s="13" t="s">
        <v>75</v>
      </c>
      <c r="AY125" s="246" t="s">
        <v>131</v>
      </c>
    </row>
    <row r="126" s="14" customFormat="1">
      <c r="A126" s="14"/>
      <c r="B126" s="247"/>
      <c r="C126" s="248"/>
      <c r="D126" s="238" t="s">
        <v>214</v>
      </c>
      <c r="E126" s="249" t="s">
        <v>19</v>
      </c>
      <c r="F126" s="250" t="s">
        <v>581</v>
      </c>
      <c r="G126" s="248"/>
      <c r="H126" s="251">
        <v>108</v>
      </c>
      <c r="I126" s="252"/>
      <c r="J126" s="248"/>
      <c r="K126" s="248"/>
      <c r="L126" s="253"/>
      <c r="M126" s="254"/>
      <c r="N126" s="255"/>
      <c r="O126" s="255"/>
      <c r="P126" s="255"/>
      <c r="Q126" s="255"/>
      <c r="R126" s="255"/>
      <c r="S126" s="255"/>
      <c r="T126" s="25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7" t="s">
        <v>214</v>
      </c>
      <c r="AU126" s="257" t="s">
        <v>85</v>
      </c>
      <c r="AV126" s="14" t="s">
        <v>85</v>
      </c>
      <c r="AW126" s="14" t="s">
        <v>35</v>
      </c>
      <c r="AX126" s="14" t="s">
        <v>83</v>
      </c>
      <c r="AY126" s="257" t="s">
        <v>131</v>
      </c>
    </row>
    <row r="127" s="2" customFormat="1" ht="33" customHeight="1">
      <c r="A127" s="40"/>
      <c r="B127" s="41"/>
      <c r="C127" s="214" t="s">
        <v>174</v>
      </c>
      <c r="D127" s="214" t="s">
        <v>134</v>
      </c>
      <c r="E127" s="215" t="s">
        <v>582</v>
      </c>
      <c r="F127" s="216" t="s">
        <v>583</v>
      </c>
      <c r="G127" s="217" t="s">
        <v>221</v>
      </c>
      <c r="H127" s="218">
        <v>166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46</v>
      </c>
      <c r="O127" s="86"/>
      <c r="P127" s="223">
        <f>O127*H127</f>
        <v>0</v>
      </c>
      <c r="Q127" s="223">
        <v>0.00024000000000000001</v>
      </c>
      <c r="R127" s="223">
        <f>Q127*H127</f>
        <v>0.03984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307</v>
      </c>
      <c r="AT127" s="225" t="s">
        <v>134</v>
      </c>
      <c r="AU127" s="225" t="s">
        <v>85</v>
      </c>
      <c r="AY127" s="19" t="s">
        <v>131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83</v>
      </c>
      <c r="BK127" s="226">
        <f>ROUND(I127*H127,2)</f>
        <v>0</v>
      </c>
      <c r="BL127" s="19" t="s">
        <v>307</v>
      </c>
      <c r="BM127" s="225" t="s">
        <v>584</v>
      </c>
    </row>
    <row r="128" s="13" customFormat="1">
      <c r="A128" s="13"/>
      <c r="B128" s="236"/>
      <c r="C128" s="237"/>
      <c r="D128" s="238" t="s">
        <v>214</v>
      </c>
      <c r="E128" s="239" t="s">
        <v>19</v>
      </c>
      <c r="F128" s="240" t="s">
        <v>585</v>
      </c>
      <c r="G128" s="237"/>
      <c r="H128" s="239" t="s">
        <v>19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214</v>
      </c>
      <c r="AU128" s="246" t="s">
        <v>85</v>
      </c>
      <c r="AV128" s="13" t="s">
        <v>83</v>
      </c>
      <c r="AW128" s="13" t="s">
        <v>35</v>
      </c>
      <c r="AX128" s="13" t="s">
        <v>75</v>
      </c>
      <c r="AY128" s="246" t="s">
        <v>131</v>
      </c>
    </row>
    <row r="129" s="14" customFormat="1">
      <c r="A129" s="14"/>
      <c r="B129" s="247"/>
      <c r="C129" s="248"/>
      <c r="D129" s="238" t="s">
        <v>214</v>
      </c>
      <c r="E129" s="249" t="s">
        <v>19</v>
      </c>
      <c r="F129" s="250" t="s">
        <v>586</v>
      </c>
      <c r="G129" s="248"/>
      <c r="H129" s="251">
        <v>90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214</v>
      </c>
      <c r="AU129" s="257" t="s">
        <v>85</v>
      </c>
      <c r="AV129" s="14" t="s">
        <v>85</v>
      </c>
      <c r="AW129" s="14" t="s">
        <v>35</v>
      </c>
      <c r="AX129" s="14" t="s">
        <v>75</v>
      </c>
      <c r="AY129" s="257" t="s">
        <v>131</v>
      </c>
    </row>
    <row r="130" s="13" customFormat="1">
      <c r="A130" s="13"/>
      <c r="B130" s="236"/>
      <c r="C130" s="237"/>
      <c r="D130" s="238" t="s">
        <v>214</v>
      </c>
      <c r="E130" s="239" t="s">
        <v>19</v>
      </c>
      <c r="F130" s="240" t="s">
        <v>587</v>
      </c>
      <c r="G130" s="237"/>
      <c r="H130" s="239" t="s">
        <v>19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214</v>
      </c>
      <c r="AU130" s="246" t="s">
        <v>85</v>
      </c>
      <c r="AV130" s="13" t="s">
        <v>83</v>
      </c>
      <c r="AW130" s="13" t="s">
        <v>35</v>
      </c>
      <c r="AX130" s="13" t="s">
        <v>75</v>
      </c>
      <c r="AY130" s="246" t="s">
        <v>131</v>
      </c>
    </row>
    <row r="131" s="14" customFormat="1">
      <c r="A131" s="14"/>
      <c r="B131" s="247"/>
      <c r="C131" s="248"/>
      <c r="D131" s="238" t="s">
        <v>214</v>
      </c>
      <c r="E131" s="249" t="s">
        <v>19</v>
      </c>
      <c r="F131" s="250" t="s">
        <v>495</v>
      </c>
      <c r="G131" s="248"/>
      <c r="H131" s="251">
        <v>48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214</v>
      </c>
      <c r="AU131" s="257" t="s">
        <v>85</v>
      </c>
      <c r="AV131" s="14" t="s">
        <v>85</v>
      </c>
      <c r="AW131" s="14" t="s">
        <v>35</v>
      </c>
      <c r="AX131" s="14" t="s">
        <v>75</v>
      </c>
      <c r="AY131" s="257" t="s">
        <v>131</v>
      </c>
    </row>
    <row r="132" s="13" customFormat="1">
      <c r="A132" s="13"/>
      <c r="B132" s="236"/>
      <c r="C132" s="237"/>
      <c r="D132" s="238" t="s">
        <v>214</v>
      </c>
      <c r="E132" s="239" t="s">
        <v>19</v>
      </c>
      <c r="F132" s="240" t="s">
        <v>588</v>
      </c>
      <c r="G132" s="237"/>
      <c r="H132" s="239" t="s">
        <v>19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214</v>
      </c>
      <c r="AU132" s="246" t="s">
        <v>85</v>
      </c>
      <c r="AV132" s="13" t="s">
        <v>83</v>
      </c>
      <c r="AW132" s="13" t="s">
        <v>35</v>
      </c>
      <c r="AX132" s="13" t="s">
        <v>75</v>
      </c>
      <c r="AY132" s="246" t="s">
        <v>131</v>
      </c>
    </row>
    <row r="133" s="14" customFormat="1">
      <c r="A133" s="14"/>
      <c r="B133" s="247"/>
      <c r="C133" s="248"/>
      <c r="D133" s="238" t="s">
        <v>214</v>
      </c>
      <c r="E133" s="249" t="s">
        <v>19</v>
      </c>
      <c r="F133" s="250" t="s">
        <v>385</v>
      </c>
      <c r="G133" s="248"/>
      <c r="H133" s="251">
        <v>28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214</v>
      </c>
      <c r="AU133" s="257" t="s">
        <v>85</v>
      </c>
      <c r="AV133" s="14" t="s">
        <v>85</v>
      </c>
      <c r="AW133" s="14" t="s">
        <v>35</v>
      </c>
      <c r="AX133" s="14" t="s">
        <v>75</v>
      </c>
      <c r="AY133" s="257" t="s">
        <v>131</v>
      </c>
    </row>
    <row r="134" s="15" customFormat="1">
      <c r="A134" s="15"/>
      <c r="B134" s="258"/>
      <c r="C134" s="259"/>
      <c r="D134" s="238" t="s">
        <v>214</v>
      </c>
      <c r="E134" s="260" t="s">
        <v>19</v>
      </c>
      <c r="F134" s="261" t="s">
        <v>218</v>
      </c>
      <c r="G134" s="259"/>
      <c r="H134" s="262">
        <v>166</v>
      </c>
      <c r="I134" s="263"/>
      <c r="J134" s="259"/>
      <c r="K134" s="259"/>
      <c r="L134" s="264"/>
      <c r="M134" s="265"/>
      <c r="N134" s="266"/>
      <c r="O134" s="266"/>
      <c r="P134" s="266"/>
      <c r="Q134" s="266"/>
      <c r="R134" s="266"/>
      <c r="S134" s="266"/>
      <c r="T134" s="26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8" t="s">
        <v>214</v>
      </c>
      <c r="AU134" s="268" t="s">
        <v>85</v>
      </c>
      <c r="AV134" s="15" t="s">
        <v>153</v>
      </c>
      <c r="AW134" s="15" t="s">
        <v>35</v>
      </c>
      <c r="AX134" s="15" t="s">
        <v>83</v>
      </c>
      <c r="AY134" s="268" t="s">
        <v>131</v>
      </c>
    </row>
    <row r="135" s="2" customFormat="1" ht="33" customHeight="1">
      <c r="A135" s="40"/>
      <c r="B135" s="41"/>
      <c r="C135" s="214" t="s">
        <v>181</v>
      </c>
      <c r="D135" s="214" t="s">
        <v>134</v>
      </c>
      <c r="E135" s="215" t="s">
        <v>589</v>
      </c>
      <c r="F135" s="216" t="s">
        <v>590</v>
      </c>
      <c r="G135" s="217" t="s">
        <v>221</v>
      </c>
      <c r="H135" s="218">
        <v>90</v>
      </c>
      <c r="I135" s="219"/>
      <c r="J135" s="220">
        <f>ROUND(I135*H135,2)</f>
        <v>0</v>
      </c>
      <c r="K135" s="216" t="s">
        <v>19</v>
      </c>
      <c r="L135" s="46"/>
      <c r="M135" s="221" t="s">
        <v>19</v>
      </c>
      <c r="N135" s="222" t="s">
        <v>46</v>
      </c>
      <c r="O135" s="86"/>
      <c r="P135" s="223">
        <f>O135*H135</f>
        <v>0</v>
      </c>
      <c r="Q135" s="223">
        <v>0.00034000000000000002</v>
      </c>
      <c r="R135" s="223">
        <f>Q135*H135</f>
        <v>0.030600000000000002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307</v>
      </c>
      <c r="AT135" s="225" t="s">
        <v>134</v>
      </c>
      <c r="AU135" s="225" t="s">
        <v>85</v>
      </c>
      <c r="AY135" s="19" t="s">
        <v>131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83</v>
      </c>
      <c r="BK135" s="226">
        <f>ROUND(I135*H135,2)</f>
        <v>0</v>
      </c>
      <c r="BL135" s="19" t="s">
        <v>307</v>
      </c>
      <c r="BM135" s="225" t="s">
        <v>591</v>
      </c>
    </row>
    <row r="136" s="13" customFormat="1">
      <c r="A136" s="13"/>
      <c r="B136" s="236"/>
      <c r="C136" s="237"/>
      <c r="D136" s="238" t="s">
        <v>214</v>
      </c>
      <c r="E136" s="239" t="s">
        <v>19</v>
      </c>
      <c r="F136" s="240" t="s">
        <v>592</v>
      </c>
      <c r="G136" s="237"/>
      <c r="H136" s="239" t="s">
        <v>19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214</v>
      </c>
      <c r="AU136" s="246" t="s">
        <v>85</v>
      </c>
      <c r="AV136" s="13" t="s">
        <v>83</v>
      </c>
      <c r="AW136" s="13" t="s">
        <v>35</v>
      </c>
      <c r="AX136" s="13" t="s">
        <v>75</v>
      </c>
      <c r="AY136" s="246" t="s">
        <v>131</v>
      </c>
    </row>
    <row r="137" s="14" customFormat="1">
      <c r="A137" s="14"/>
      <c r="B137" s="247"/>
      <c r="C137" s="248"/>
      <c r="D137" s="238" t="s">
        <v>214</v>
      </c>
      <c r="E137" s="249" t="s">
        <v>19</v>
      </c>
      <c r="F137" s="250" t="s">
        <v>593</v>
      </c>
      <c r="G137" s="248"/>
      <c r="H137" s="251">
        <v>60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214</v>
      </c>
      <c r="AU137" s="257" t="s">
        <v>85</v>
      </c>
      <c r="AV137" s="14" t="s">
        <v>85</v>
      </c>
      <c r="AW137" s="14" t="s">
        <v>35</v>
      </c>
      <c r="AX137" s="14" t="s">
        <v>75</v>
      </c>
      <c r="AY137" s="257" t="s">
        <v>131</v>
      </c>
    </row>
    <row r="138" s="13" customFormat="1">
      <c r="A138" s="13"/>
      <c r="B138" s="236"/>
      <c r="C138" s="237"/>
      <c r="D138" s="238" t="s">
        <v>214</v>
      </c>
      <c r="E138" s="239" t="s">
        <v>19</v>
      </c>
      <c r="F138" s="240" t="s">
        <v>594</v>
      </c>
      <c r="G138" s="237"/>
      <c r="H138" s="239" t="s">
        <v>19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214</v>
      </c>
      <c r="AU138" s="246" t="s">
        <v>85</v>
      </c>
      <c r="AV138" s="13" t="s">
        <v>83</v>
      </c>
      <c r="AW138" s="13" t="s">
        <v>35</v>
      </c>
      <c r="AX138" s="13" t="s">
        <v>75</v>
      </c>
      <c r="AY138" s="246" t="s">
        <v>131</v>
      </c>
    </row>
    <row r="139" s="14" customFormat="1">
      <c r="A139" s="14"/>
      <c r="B139" s="247"/>
      <c r="C139" s="248"/>
      <c r="D139" s="238" t="s">
        <v>214</v>
      </c>
      <c r="E139" s="249" t="s">
        <v>19</v>
      </c>
      <c r="F139" s="250" t="s">
        <v>396</v>
      </c>
      <c r="G139" s="248"/>
      <c r="H139" s="251">
        <v>30</v>
      </c>
      <c r="I139" s="252"/>
      <c r="J139" s="248"/>
      <c r="K139" s="248"/>
      <c r="L139" s="253"/>
      <c r="M139" s="254"/>
      <c r="N139" s="255"/>
      <c r="O139" s="255"/>
      <c r="P139" s="255"/>
      <c r="Q139" s="255"/>
      <c r="R139" s="255"/>
      <c r="S139" s="255"/>
      <c r="T139" s="25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7" t="s">
        <v>214</v>
      </c>
      <c r="AU139" s="257" t="s">
        <v>85</v>
      </c>
      <c r="AV139" s="14" t="s">
        <v>85</v>
      </c>
      <c r="AW139" s="14" t="s">
        <v>35</v>
      </c>
      <c r="AX139" s="14" t="s">
        <v>75</v>
      </c>
      <c r="AY139" s="257" t="s">
        <v>131</v>
      </c>
    </row>
    <row r="140" s="15" customFormat="1">
      <c r="A140" s="15"/>
      <c r="B140" s="258"/>
      <c r="C140" s="259"/>
      <c r="D140" s="238" t="s">
        <v>214</v>
      </c>
      <c r="E140" s="260" t="s">
        <v>19</v>
      </c>
      <c r="F140" s="261" t="s">
        <v>218</v>
      </c>
      <c r="G140" s="259"/>
      <c r="H140" s="262">
        <v>90</v>
      </c>
      <c r="I140" s="263"/>
      <c r="J140" s="259"/>
      <c r="K140" s="259"/>
      <c r="L140" s="264"/>
      <c r="M140" s="265"/>
      <c r="N140" s="266"/>
      <c r="O140" s="266"/>
      <c r="P140" s="266"/>
      <c r="Q140" s="266"/>
      <c r="R140" s="266"/>
      <c r="S140" s="266"/>
      <c r="T140" s="26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8" t="s">
        <v>214</v>
      </c>
      <c r="AU140" s="268" t="s">
        <v>85</v>
      </c>
      <c r="AV140" s="15" t="s">
        <v>153</v>
      </c>
      <c r="AW140" s="15" t="s">
        <v>35</v>
      </c>
      <c r="AX140" s="15" t="s">
        <v>83</v>
      </c>
      <c r="AY140" s="268" t="s">
        <v>131</v>
      </c>
    </row>
    <row r="141" s="2" customFormat="1" ht="16.5" customHeight="1">
      <c r="A141" s="40"/>
      <c r="B141" s="41"/>
      <c r="C141" s="214" t="s">
        <v>188</v>
      </c>
      <c r="D141" s="214" t="s">
        <v>134</v>
      </c>
      <c r="E141" s="215" t="s">
        <v>595</v>
      </c>
      <c r="F141" s="216" t="s">
        <v>596</v>
      </c>
      <c r="G141" s="217" t="s">
        <v>292</v>
      </c>
      <c r="H141" s="218">
        <v>1</v>
      </c>
      <c r="I141" s="219"/>
      <c r="J141" s="220">
        <f>ROUND(I141*H141,2)</f>
        <v>0</v>
      </c>
      <c r="K141" s="216" t="s">
        <v>138</v>
      </c>
      <c r="L141" s="46"/>
      <c r="M141" s="221" t="s">
        <v>19</v>
      </c>
      <c r="N141" s="222" t="s">
        <v>46</v>
      </c>
      <c r="O141" s="86"/>
      <c r="P141" s="223">
        <f>O141*H141</f>
        <v>0</v>
      </c>
      <c r="Q141" s="223">
        <v>0.00022000000000000001</v>
      </c>
      <c r="R141" s="223">
        <f>Q141*H141</f>
        <v>0.00022000000000000001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307</v>
      </c>
      <c r="AT141" s="225" t="s">
        <v>134</v>
      </c>
      <c r="AU141" s="225" t="s">
        <v>85</v>
      </c>
      <c r="AY141" s="19" t="s">
        <v>131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83</v>
      </c>
      <c r="BK141" s="226">
        <f>ROUND(I141*H141,2)</f>
        <v>0</v>
      </c>
      <c r="BL141" s="19" t="s">
        <v>307</v>
      </c>
      <c r="BM141" s="225" t="s">
        <v>597</v>
      </c>
    </row>
    <row r="142" s="2" customFormat="1">
      <c r="A142" s="40"/>
      <c r="B142" s="41"/>
      <c r="C142" s="42"/>
      <c r="D142" s="227" t="s">
        <v>141</v>
      </c>
      <c r="E142" s="42"/>
      <c r="F142" s="228" t="s">
        <v>598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85</v>
      </c>
    </row>
    <row r="143" s="13" customFormat="1">
      <c r="A143" s="13"/>
      <c r="B143" s="236"/>
      <c r="C143" s="237"/>
      <c r="D143" s="238" t="s">
        <v>214</v>
      </c>
      <c r="E143" s="239" t="s">
        <v>19</v>
      </c>
      <c r="F143" s="240" t="s">
        <v>599</v>
      </c>
      <c r="G143" s="237"/>
      <c r="H143" s="239" t="s">
        <v>19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214</v>
      </c>
      <c r="AU143" s="246" t="s">
        <v>85</v>
      </c>
      <c r="AV143" s="13" t="s">
        <v>83</v>
      </c>
      <c r="AW143" s="13" t="s">
        <v>35</v>
      </c>
      <c r="AX143" s="13" t="s">
        <v>75</v>
      </c>
      <c r="AY143" s="246" t="s">
        <v>131</v>
      </c>
    </row>
    <row r="144" s="14" customFormat="1">
      <c r="A144" s="14"/>
      <c r="B144" s="247"/>
      <c r="C144" s="248"/>
      <c r="D144" s="238" t="s">
        <v>214</v>
      </c>
      <c r="E144" s="249" t="s">
        <v>19</v>
      </c>
      <c r="F144" s="250" t="s">
        <v>83</v>
      </c>
      <c r="G144" s="248"/>
      <c r="H144" s="251">
        <v>1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214</v>
      </c>
      <c r="AU144" s="257" t="s">
        <v>85</v>
      </c>
      <c r="AV144" s="14" t="s">
        <v>85</v>
      </c>
      <c r="AW144" s="14" t="s">
        <v>35</v>
      </c>
      <c r="AX144" s="14" t="s">
        <v>83</v>
      </c>
      <c r="AY144" s="257" t="s">
        <v>131</v>
      </c>
    </row>
    <row r="145" s="2" customFormat="1" ht="16.5" customHeight="1">
      <c r="A145" s="40"/>
      <c r="B145" s="41"/>
      <c r="C145" s="214" t="s">
        <v>276</v>
      </c>
      <c r="D145" s="214" t="s">
        <v>134</v>
      </c>
      <c r="E145" s="215" t="s">
        <v>600</v>
      </c>
      <c r="F145" s="216" t="s">
        <v>601</v>
      </c>
      <c r="G145" s="217" t="s">
        <v>292</v>
      </c>
      <c r="H145" s="218">
        <v>7</v>
      </c>
      <c r="I145" s="219"/>
      <c r="J145" s="220">
        <f>ROUND(I145*H145,2)</f>
        <v>0</v>
      </c>
      <c r="K145" s="216" t="s">
        <v>138</v>
      </c>
      <c r="L145" s="46"/>
      <c r="M145" s="221" t="s">
        <v>19</v>
      </c>
      <c r="N145" s="222" t="s">
        <v>46</v>
      </c>
      <c r="O145" s="86"/>
      <c r="P145" s="223">
        <f>O145*H145</f>
        <v>0</v>
      </c>
      <c r="Q145" s="223">
        <v>0.00025999999999999998</v>
      </c>
      <c r="R145" s="223">
        <f>Q145*H145</f>
        <v>0.0018199999999999998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307</v>
      </c>
      <c r="AT145" s="225" t="s">
        <v>134</v>
      </c>
      <c r="AU145" s="225" t="s">
        <v>85</v>
      </c>
      <c r="AY145" s="19" t="s">
        <v>131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83</v>
      </c>
      <c r="BK145" s="226">
        <f>ROUND(I145*H145,2)</f>
        <v>0</v>
      </c>
      <c r="BL145" s="19" t="s">
        <v>307</v>
      </c>
      <c r="BM145" s="225" t="s">
        <v>602</v>
      </c>
    </row>
    <row r="146" s="2" customFormat="1">
      <c r="A146" s="40"/>
      <c r="B146" s="41"/>
      <c r="C146" s="42"/>
      <c r="D146" s="227" t="s">
        <v>141</v>
      </c>
      <c r="E146" s="42"/>
      <c r="F146" s="228" t="s">
        <v>603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85</v>
      </c>
    </row>
    <row r="147" s="13" customFormat="1">
      <c r="A147" s="13"/>
      <c r="B147" s="236"/>
      <c r="C147" s="237"/>
      <c r="D147" s="238" t="s">
        <v>214</v>
      </c>
      <c r="E147" s="239" t="s">
        <v>19</v>
      </c>
      <c r="F147" s="240" t="s">
        <v>604</v>
      </c>
      <c r="G147" s="237"/>
      <c r="H147" s="239" t="s">
        <v>19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214</v>
      </c>
      <c r="AU147" s="246" t="s">
        <v>85</v>
      </c>
      <c r="AV147" s="13" t="s">
        <v>83</v>
      </c>
      <c r="AW147" s="13" t="s">
        <v>35</v>
      </c>
      <c r="AX147" s="13" t="s">
        <v>75</v>
      </c>
      <c r="AY147" s="246" t="s">
        <v>131</v>
      </c>
    </row>
    <row r="148" s="14" customFormat="1">
      <c r="A148" s="14"/>
      <c r="B148" s="247"/>
      <c r="C148" s="248"/>
      <c r="D148" s="238" t="s">
        <v>214</v>
      </c>
      <c r="E148" s="249" t="s">
        <v>19</v>
      </c>
      <c r="F148" s="250" t="s">
        <v>169</v>
      </c>
      <c r="G148" s="248"/>
      <c r="H148" s="251">
        <v>7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214</v>
      </c>
      <c r="AU148" s="257" t="s">
        <v>85</v>
      </c>
      <c r="AV148" s="14" t="s">
        <v>85</v>
      </c>
      <c r="AW148" s="14" t="s">
        <v>35</v>
      </c>
      <c r="AX148" s="14" t="s">
        <v>83</v>
      </c>
      <c r="AY148" s="257" t="s">
        <v>131</v>
      </c>
    </row>
    <row r="149" s="2" customFormat="1" ht="16.5" customHeight="1">
      <c r="A149" s="40"/>
      <c r="B149" s="41"/>
      <c r="C149" s="214" t="s">
        <v>8</v>
      </c>
      <c r="D149" s="214" t="s">
        <v>134</v>
      </c>
      <c r="E149" s="215" t="s">
        <v>605</v>
      </c>
      <c r="F149" s="216" t="s">
        <v>606</v>
      </c>
      <c r="G149" s="217" t="s">
        <v>292</v>
      </c>
      <c r="H149" s="218">
        <v>21</v>
      </c>
      <c r="I149" s="219"/>
      <c r="J149" s="220">
        <f>ROUND(I149*H149,2)</f>
        <v>0</v>
      </c>
      <c r="K149" s="216" t="s">
        <v>138</v>
      </c>
      <c r="L149" s="46"/>
      <c r="M149" s="221" t="s">
        <v>19</v>
      </c>
      <c r="N149" s="222" t="s">
        <v>46</v>
      </c>
      <c r="O149" s="86"/>
      <c r="P149" s="223">
        <f>O149*H149</f>
        <v>0</v>
      </c>
      <c r="Q149" s="223">
        <v>0.00050000000000000001</v>
      </c>
      <c r="R149" s="223">
        <f>Q149*H149</f>
        <v>0.010500000000000001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307</v>
      </c>
      <c r="AT149" s="225" t="s">
        <v>134</v>
      </c>
      <c r="AU149" s="225" t="s">
        <v>85</v>
      </c>
      <c r="AY149" s="19" t="s">
        <v>131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83</v>
      </c>
      <c r="BK149" s="226">
        <f>ROUND(I149*H149,2)</f>
        <v>0</v>
      </c>
      <c r="BL149" s="19" t="s">
        <v>307</v>
      </c>
      <c r="BM149" s="225" t="s">
        <v>607</v>
      </c>
    </row>
    <row r="150" s="2" customFormat="1">
      <c r="A150" s="40"/>
      <c r="B150" s="41"/>
      <c r="C150" s="42"/>
      <c r="D150" s="227" t="s">
        <v>141</v>
      </c>
      <c r="E150" s="42"/>
      <c r="F150" s="228" t="s">
        <v>608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141</v>
      </c>
      <c r="AU150" s="19" t="s">
        <v>85</v>
      </c>
    </row>
    <row r="151" s="13" customFormat="1">
      <c r="A151" s="13"/>
      <c r="B151" s="236"/>
      <c r="C151" s="237"/>
      <c r="D151" s="238" t="s">
        <v>214</v>
      </c>
      <c r="E151" s="239" t="s">
        <v>19</v>
      </c>
      <c r="F151" s="240" t="s">
        <v>609</v>
      </c>
      <c r="G151" s="237"/>
      <c r="H151" s="239" t="s">
        <v>19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214</v>
      </c>
      <c r="AU151" s="246" t="s">
        <v>85</v>
      </c>
      <c r="AV151" s="13" t="s">
        <v>83</v>
      </c>
      <c r="AW151" s="13" t="s">
        <v>35</v>
      </c>
      <c r="AX151" s="13" t="s">
        <v>75</v>
      </c>
      <c r="AY151" s="246" t="s">
        <v>131</v>
      </c>
    </row>
    <row r="152" s="14" customFormat="1">
      <c r="A152" s="14"/>
      <c r="B152" s="247"/>
      <c r="C152" s="248"/>
      <c r="D152" s="238" t="s">
        <v>214</v>
      </c>
      <c r="E152" s="249" t="s">
        <v>19</v>
      </c>
      <c r="F152" s="250" t="s">
        <v>7</v>
      </c>
      <c r="G152" s="248"/>
      <c r="H152" s="251">
        <v>21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214</v>
      </c>
      <c r="AU152" s="257" t="s">
        <v>85</v>
      </c>
      <c r="AV152" s="14" t="s">
        <v>85</v>
      </c>
      <c r="AW152" s="14" t="s">
        <v>35</v>
      </c>
      <c r="AX152" s="14" t="s">
        <v>83</v>
      </c>
      <c r="AY152" s="257" t="s">
        <v>131</v>
      </c>
    </row>
    <row r="153" s="2" customFormat="1" ht="16.5" customHeight="1">
      <c r="A153" s="40"/>
      <c r="B153" s="41"/>
      <c r="C153" s="214" t="s">
        <v>289</v>
      </c>
      <c r="D153" s="214" t="s">
        <v>134</v>
      </c>
      <c r="E153" s="215" t="s">
        <v>610</v>
      </c>
      <c r="F153" s="216" t="s">
        <v>611</v>
      </c>
      <c r="G153" s="217" t="s">
        <v>292</v>
      </c>
      <c r="H153" s="218">
        <v>19</v>
      </c>
      <c r="I153" s="219"/>
      <c r="J153" s="220">
        <f>ROUND(I153*H153,2)</f>
        <v>0</v>
      </c>
      <c r="K153" s="216" t="s">
        <v>138</v>
      </c>
      <c r="L153" s="46"/>
      <c r="M153" s="221" t="s">
        <v>19</v>
      </c>
      <c r="N153" s="222" t="s">
        <v>46</v>
      </c>
      <c r="O153" s="86"/>
      <c r="P153" s="223">
        <f>O153*H153</f>
        <v>0</v>
      </c>
      <c r="Q153" s="223">
        <v>0.00038000000000000002</v>
      </c>
      <c r="R153" s="223">
        <f>Q153*H153</f>
        <v>0.0072200000000000007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307</v>
      </c>
      <c r="AT153" s="225" t="s">
        <v>134</v>
      </c>
      <c r="AU153" s="225" t="s">
        <v>85</v>
      </c>
      <c r="AY153" s="19" t="s">
        <v>131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83</v>
      </c>
      <c r="BK153" s="226">
        <f>ROUND(I153*H153,2)</f>
        <v>0</v>
      </c>
      <c r="BL153" s="19" t="s">
        <v>307</v>
      </c>
      <c r="BM153" s="225" t="s">
        <v>612</v>
      </c>
    </row>
    <row r="154" s="2" customFormat="1">
      <c r="A154" s="40"/>
      <c r="B154" s="41"/>
      <c r="C154" s="42"/>
      <c r="D154" s="227" t="s">
        <v>141</v>
      </c>
      <c r="E154" s="42"/>
      <c r="F154" s="228" t="s">
        <v>613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85</v>
      </c>
    </row>
    <row r="155" s="13" customFormat="1">
      <c r="A155" s="13"/>
      <c r="B155" s="236"/>
      <c r="C155" s="237"/>
      <c r="D155" s="238" t="s">
        <v>214</v>
      </c>
      <c r="E155" s="239" t="s">
        <v>19</v>
      </c>
      <c r="F155" s="240" t="s">
        <v>614</v>
      </c>
      <c r="G155" s="237"/>
      <c r="H155" s="239" t="s">
        <v>19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214</v>
      </c>
      <c r="AU155" s="246" t="s">
        <v>85</v>
      </c>
      <c r="AV155" s="13" t="s">
        <v>83</v>
      </c>
      <c r="AW155" s="13" t="s">
        <v>35</v>
      </c>
      <c r="AX155" s="13" t="s">
        <v>75</v>
      </c>
      <c r="AY155" s="246" t="s">
        <v>131</v>
      </c>
    </row>
    <row r="156" s="14" customFormat="1">
      <c r="A156" s="14"/>
      <c r="B156" s="247"/>
      <c r="C156" s="248"/>
      <c r="D156" s="238" t="s">
        <v>214</v>
      </c>
      <c r="E156" s="249" t="s">
        <v>19</v>
      </c>
      <c r="F156" s="250" t="s">
        <v>323</v>
      </c>
      <c r="G156" s="248"/>
      <c r="H156" s="251">
        <v>19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214</v>
      </c>
      <c r="AU156" s="257" t="s">
        <v>85</v>
      </c>
      <c r="AV156" s="14" t="s">
        <v>85</v>
      </c>
      <c r="AW156" s="14" t="s">
        <v>35</v>
      </c>
      <c r="AX156" s="14" t="s">
        <v>83</v>
      </c>
      <c r="AY156" s="257" t="s">
        <v>131</v>
      </c>
    </row>
    <row r="157" s="2" customFormat="1" ht="16.5" customHeight="1">
      <c r="A157" s="40"/>
      <c r="B157" s="41"/>
      <c r="C157" s="214" t="s">
        <v>296</v>
      </c>
      <c r="D157" s="214" t="s">
        <v>134</v>
      </c>
      <c r="E157" s="215" t="s">
        <v>615</v>
      </c>
      <c r="F157" s="216" t="s">
        <v>616</v>
      </c>
      <c r="G157" s="217" t="s">
        <v>292</v>
      </c>
      <c r="H157" s="218">
        <v>2</v>
      </c>
      <c r="I157" s="219"/>
      <c r="J157" s="220">
        <f>ROUND(I157*H157,2)</f>
        <v>0</v>
      </c>
      <c r="K157" s="216" t="s">
        <v>138</v>
      </c>
      <c r="L157" s="46"/>
      <c r="M157" s="221" t="s">
        <v>19</v>
      </c>
      <c r="N157" s="222" t="s">
        <v>46</v>
      </c>
      <c r="O157" s="86"/>
      <c r="P157" s="223">
        <f>O157*H157</f>
        <v>0</v>
      </c>
      <c r="Q157" s="223">
        <v>0.00046999999999999999</v>
      </c>
      <c r="R157" s="223">
        <f>Q157*H157</f>
        <v>0.00093999999999999997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307</v>
      </c>
      <c r="AT157" s="225" t="s">
        <v>134</v>
      </c>
      <c r="AU157" s="225" t="s">
        <v>85</v>
      </c>
      <c r="AY157" s="19" t="s">
        <v>131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83</v>
      </c>
      <c r="BK157" s="226">
        <f>ROUND(I157*H157,2)</f>
        <v>0</v>
      </c>
      <c r="BL157" s="19" t="s">
        <v>307</v>
      </c>
      <c r="BM157" s="225" t="s">
        <v>617</v>
      </c>
    </row>
    <row r="158" s="2" customFormat="1">
      <c r="A158" s="40"/>
      <c r="B158" s="41"/>
      <c r="C158" s="42"/>
      <c r="D158" s="227" t="s">
        <v>141</v>
      </c>
      <c r="E158" s="42"/>
      <c r="F158" s="228" t="s">
        <v>618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141</v>
      </c>
      <c r="AU158" s="19" t="s">
        <v>85</v>
      </c>
    </row>
    <row r="159" s="13" customFormat="1">
      <c r="A159" s="13"/>
      <c r="B159" s="236"/>
      <c r="C159" s="237"/>
      <c r="D159" s="238" t="s">
        <v>214</v>
      </c>
      <c r="E159" s="239" t="s">
        <v>19</v>
      </c>
      <c r="F159" s="240" t="s">
        <v>619</v>
      </c>
      <c r="G159" s="237"/>
      <c r="H159" s="239" t="s">
        <v>19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214</v>
      </c>
      <c r="AU159" s="246" t="s">
        <v>85</v>
      </c>
      <c r="AV159" s="13" t="s">
        <v>83</v>
      </c>
      <c r="AW159" s="13" t="s">
        <v>35</v>
      </c>
      <c r="AX159" s="13" t="s">
        <v>75</v>
      </c>
      <c r="AY159" s="246" t="s">
        <v>131</v>
      </c>
    </row>
    <row r="160" s="14" customFormat="1">
      <c r="A160" s="14"/>
      <c r="B160" s="247"/>
      <c r="C160" s="248"/>
      <c r="D160" s="238" t="s">
        <v>214</v>
      </c>
      <c r="E160" s="249" t="s">
        <v>19</v>
      </c>
      <c r="F160" s="250" t="s">
        <v>85</v>
      </c>
      <c r="G160" s="248"/>
      <c r="H160" s="251">
        <v>2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214</v>
      </c>
      <c r="AU160" s="257" t="s">
        <v>85</v>
      </c>
      <c r="AV160" s="14" t="s">
        <v>85</v>
      </c>
      <c r="AW160" s="14" t="s">
        <v>35</v>
      </c>
      <c r="AX160" s="14" t="s">
        <v>83</v>
      </c>
      <c r="AY160" s="257" t="s">
        <v>131</v>
      </c>
    </row>
    <row r="161" s="2" customFormat="1" ht="16.5" customHeight="1">
      <c r="A161" s="40"/>
      <c r="B161" s="41"/>
      <c r="C161" s="214" t="s">
        <v>301</v>
      </c>
      <c r="D161" s="214" t="s">
        <v>134</v>
      </c>
      <c r="E161" s="215" t="s">
        <v>620</v>
      </c>
      <c r="F161" s="216" t="s">
        <v>621</v>
      </c>
      <c r="G161" s="217" t="s">
        <v>292</v>
      </c>
      <c r="H161" s="218">
        <v>2</v>
      </c>
      <c r="I161" s="219"/>
      <c r="J161" s="220">
        <f>ROUND(I161*H161,2)</f>
        <v>0</v>
      </c>
      <c r="K161" s="216" t="s">
        <v>138</v>
      </c>
      <c r="L161" s="46"/>
      <c r="M161" s="221" t="s">
        <v>19</v>
      </c>
      <c r="N161" s="222" t="s">
        <v>46</v>
      </c>
      <c r="O161" s="86"/>
      <c r="P161" s="223">
        <f>O161*H161</f>
        <v>0</v>
      </c>
      <c r="Q161" s="223">
        <v>0.0010399999999999999</v>
      </c>
      <c r="R161" s="223">
        <f>Q161*H161</f>
        <v>0.0020799999999999998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307</v>
      </c>
      <c r="AT161" s="225" t="s">
        <v>134</v>
      </c>
      <c r="AU161" s="225" t="s">
        <v>85</v>
      </c>
      <c r="AY161" s="19" t="s">
        <v>131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83</v>
      </c>
      <c r="BK161" s="226">
        <f>ROUND(I161*H161,2)</f>
        <v>0</v>
      </c>
      <c r="BL161" s="19" t="s">
        <v>307</v>
      </c>
      <c r="BM161" s="225" t="s">
        <v>622</v>
      </c>
    </row>
    <row r="162" s="2" customFormat="1">
      <c r="A162" s="40"/>
      <c r="B162" s="41"/>
      <c r="C162" s="42"/>
      <c r="D162" s="227" t="s">
        <v>141</v>
      </c>
      <c r="E162" s="42"/>
      <c r="F162" s="228" t="s">
        <v>623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141</v>
      </c>
      <c r="AU162" s="19" t="s">
        <v>85</v>
      </c>
    </row>
    <row r="163" s="13" customFormat="1">
      <c r="A163" s="13"/>
      <c r="B163" s="236"/>
      <c r="C163" s="237"/>
      <c r="D163" s="238" t="s">
        <v>214</v>
      </c>
      <c r="E163" s="239" t="s">
        <v>19</v>
      </c>
      <c r="F163" s="240" t="s">
        <v>624</v>
      </c>
      <c r="G163" s="237"/>
      <c r="H163" s="239" t="s">
        <v>19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214</v>
      </c>
      <c r="AU163" s="246" t="s">
        <v>85</v>
      </c>
      <c r="AV163" s="13" t="s">
        <v>83</v>
      </c>
      <c r="AW163" s="13" t="s">
        <v>35</v>
      </c>
      <c r="AX163" s="13" t="s">
        <v>75</v>
      </c>
      <c r="AY163" s="246" t="s">
        <v>131</v>
      </c>
    </row>
    <row r="164" s="14" customFormat="1">
      <c r="A164" s="14"/>
      <c r="B164" s="247"/>
      <c r="C164" s="248"/>
      <c r="D164" s="238" t="s">
        <v>214</v>
      </c>
      <c r="E164" s="249" t="s">
        <v>19</v>
      </c>
      <c r="F164" s="250" t="s">
        <v>85</v>
      </c>
      <c r="G164" s="248"/>
      <c r="H164" s="251">
        <v>2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214</v>
      </c>
      <c r="AU164" s="257" t="s">
        <v>85</v>
      </c>
      <c r="AV164" s="14" t="s">
        <v>85</v>
      </c>
      <c r="AW164" s="14" t="s">
        <v>35</v>
      </c>
      <c r="AX164" s="14" t="s">
        <v>83</v>
      </c>
      <c r="AY164" s="257" t="s">
        <v>131</v>
      </c>
    </row>
    <row r="165" s="2" customFormat="1" ht="21.75" customHeight="1">
      <c r="A165" s="40"/>
      <c r="B165" s="41"/>
      <c r="C165" s="214" t="s">
        <v>307</v>
      </c>
      <c r="D165" s="214" t="s">
        <v>134</v>
      </c>
      <c r="E165" s="215" t="s">
        <v>625</v>
      </c>
      <c r="F165" s="216" t="s">
        <v>626</v>
      </c>
      <c r="G165" s="217" t="s">
        <v>292</v>
      </c>
      <c r="H165" s="218">
        <v>1</v>
      </c>
      <c r="I165" s="219"/>
      <c r="J165" s="220">
        <f>ROUND(I165*H165,2)</f>
        <v>0</v>
      </c>
      <c r="K165" s="216" t="s">
        <v>138</v>
      </c>
      <c r="L165" s="46"/>
      <c r="M165" s="221" t="s">
        <v>19</v>
      </c>
      <c r="N165" s="222" t="s">
        <v>46</v>
      </c>
      <c r="O165" s="86"/>
      <c r="P165" s="223">
        <f>O165*H165</f>
        <v>0</v>
      </c>
      <c r="Q165" s="223">
        <v>0.00056999999999999998</v>
      </c>
      <c r="R165" s="223">
        <f>Q165*H165</f>
        <v>0.00056999999999999998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307</v>
      </c>
      <c r="AT165" s="225" t="s">
        <v>134</v>
      </c>
      <c r="AU165" s="225" t="s">
        <v>85</v>
      </c>
      <c r="AY165" s="19" t="s">
        <v>131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83</v>
      </c>
      <c r="BK165" s="226">
        <f>ROUND(I165*H165,2)</f>
        <v>0</v>
      </c>
      <c r="BL165" s="19" t="s">
        <v>307</v>
      </c>
      <c r="BM165" s="225" t="s">
        <v>627</v>
      </c>
    </row>
    <row r="166" s="2" customFormat="1">
      <c r="A166" s="40"/>
      <c r="B166" s="41"/>
      <c r="C166" s="42"/>
      <c r="D166" s="227" t="s">
        <v>141</v>
      </c>
      <c r="E166" s="42"/>
      <c r="F166" s="228" t="s">
        <v>628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141</v>
      </c>
      <c r="AU166" s="19" t="s">
        <v>85</v>
      </c>
    </row>
    <row r="167" s="13" customFormat="1">
      <c r="A167" s="13"/>
      <c r="B167" s="236"/>
      <c r="C167" s="237"/>
      <c r="D167" s="238" t="s">
        <v>214</v>
      </c>
      <c r="E167" s="239" t="s">
        <v>19</v>
      </c>
      <c r="F167" s="240" t="s">
        <v>629</v>
      </c>
      <c r="G167" s="237"/>
      <c r="H167" s="239" t="s">
        <v>19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214</v>
      </c>
      <c r="AU167" s="246" t="s">
        <v>85</v>
      </c>
      <c r="AV167" s="13" t="s">
        <v>83</v>
      </c>
      <c r="AW167" s="13" t="s">
        <v>35</v>
      </c>
      <c r="AX167" s="13" t="s">
        <v>75</v>
      </c>
      <c r="AY167" s="246" t="s">
        <v>131</v>
      </c>
    </row>
    <row r="168" s="14" customFormat="1">
      <c r="A168" s="14"/>
      <c r="B168" s="247"/>
      <c r="C168" s="248"/>
      <c r="D168" s="238" t="s">
        <v>214</v>
      </c>
      <c r="E168" s="249" t="s">
        <v>19</v>
      </c>
      <c r="F168" s="250" t="s">
        <v>83</v>
      </c>
      <c r="G168" s="248"/>
      <c r="H168" s="251">
        <v>1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214</v>
      </c>
      <c r="AU168" s="257" t="s">
        <v>85</v>
      </c>
      <c r="AV168" s="14" t="s">
        <v>85</v>
      </c>
      <c r="AW168" s="14" t="s">
        <v>35</v>
      </c>
      <c r="AX168" s="14" t="s">
        <v>83</v>
      </c>
      <c r="AY168" s="257" t="s">
        <v>131</v>
      </c>
    </row>
    <row r="169" s="2" customFormat="1" ht="24.15" customHeight="1">
      <c r="A169" s="40"/>
      <c r="B169" s="41"/>
      <c r="C169" s="214" t="s">
        <v>312</v>
      </c>
      <c r="D169" s="214" t="s">
        <v>134</v>
      </c>
      <c r="E169" s="215" t="s">
        <v>630</v>
      </c>
      <c r="F169" s="216" t="s">
        <v>631</v>
      </c>
      <c r="G169" s="217" t="s">
        <v>292</v>
      </c>
      <c r="H169" s="218">
        <v>1</v>
      </c>
      <c r="I169" s="219"/>
      <c r="J169" s="220">
        <f>ROUND(I169*H169,2)</f>
        <v>0</v>
      </c>
      <c r="K169" s="216" t="s">
        <v>138</v>
      </c>
      <c r="L169" s="46"/>
      <c r="M169" s="221" t="s">
        <v>19</v>
      </c>
      <c r="N169" s="222" t="s">
        <v>46</v>
      </c>
      <c r="O169" s="86"/>
      <c r="P169" s="223">
        <f>O169*H169</f>
        <v>0</v>
      </c>
      <c r="Q169" s="223">
        <v>0.0011800000000000001</v>
      </c>
      <c r="R169" s="223">
        <f>Q169*H169</f>
        <v>0.0011800000000000001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307</v>
      </c>
      <c r="AT169" s="225" t="s">
        <v>134</v>
      </c>
      <c r="AU169" s="225" t="s">
        <v>85</v>
      </c>
      <c r="AY169" s="19" t="s">
        <v>131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83</v>
      </c>
      <c r="BK169" s="226">
        <f>ROUND(I169*H169,2)</f>
        <v>0</v>
      </c>
      <c r="BL169" s="19" t="s">
        <v>307</v>
      </c>
      <c r="BM169" s="225" t="s">
        <v>632</v>
      </c>
    </row>
    <row r="170" s="2" customFormat="1">
      <c r="A170" s="40"/>
      <c r="B170" s="41"/>
      <c r="C170" s="42"/>
      <c r="D170" s="227" t="s">
        <v>141</v>
      </c>
      <c r="E170" s="42"/>
      <c r="F170" s="228" t="s">
        <v>633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141</v>
      </c>
      <c r="AU170" s="19" t="s">
        <v>85</v>
      </c>
    </row>
    <row r="171" s="13" customFormat="1">
      <c r="A171" s="13"/>
      <c r="B171" s="236"/>
      <c r="C171" s="237"/>
      <c r="D171" s="238" t="s">
        <v>214</v>
      </c>
      <c r="E171" s="239" t="s">
        <v>19</v>
      </c>
      <c r="F171" s="240" t="s">
        <v>634</v>
      </c>
      <c r="G171" s="237"/>
      <c r="H171" s="239" t="s">
        <v>19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214</v>
      </c>
      <c r="AU171" s="246" t="s">
        <v>85</v>
      </c>
      <c r="AV171" s="13" t="s">
        <v>83</v>
      </c>
      <c r="AW171" s="13" t="s">
        <v>35</v>
      </c>
      <c r="AX171" s="13" t="s">
        <v>75</v>
      </c>
      <c r="AY171" s="246" t="s">
        <v>131</v>
      </c>
    </row>
    <row r="172" s="14" customFormat="1">
      <c r="A172" s="14"/>
      <c r="B172" s="247"/>
      <c r="C172" s="248"/>
      <c r="D172" s="238" t="s">
        <v>214</v>
      </c>
      <c r="E172" s="249" t="s">
        <v>19</v>
      </c>
      <c r="F172" s="250" t="s">
        <v>83</v>
      </c>
      <c r="G172" s="248"/>
      <c r="H172" s="251">
        <v>1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214</v>
      </c>
      <c r="AU172" s="257" t="s">
        <v>85</v>
      </c>
      <c r="AV172" s="14" t="s">
        <v>85</v>
      </c>
      <c r="AW172" s="14" t="s">
        <v>35</v>
      </c>
      <c r="AX172" s="14" t="s">
        <v>83</v>
      </c>
      <c r="AY172" s="257" t="s">
        <v>131</v>
      </c>
    </row>
    <row r="173" s="2" customFormat="1" ht="24.15" customHeight="1">
      <c r="A173" s="40"/>
      <c r="B173" s="41"/>
      <c r="C173" s="214" t="s">
        <v>317</v>
      </c>
      <c r="D173" s="214" t="s">
        <v>134</v>
      </c>
      <c r="E173" s="215" t="s">
        <v>635</v>
      </c>
      <c r="F173" s="216" t="s">
        <v>636</v>
      </c>
      <c r="G173" s="217" t="s">
        <v>292</v>
      </c>
      <c r="H173" s="218">
        <v>1</v>
      </c>
      <c r="I173" s="219"/>
      <c r="J173" s="220">
        <f>ROUND(I173*H173,2)</f>
        <v>0</v>
      </c>
      <c r="K173" s="216" t="s">
        <v>138</v>
      </c>
      <c r="L173" s="46"/>
      <c r="M173" s="221" t="s">
        <v>19</v>
      </c>
      <c r="N173" s="222" t="s">
        <v>46</v>
      </c>
      <c r="O173" s="86"/>
      <c r="P173" s="223">
        <f>O173*H173</f>
        <v>0</v>
      </c>
      <c r="Q173" s="223">
        <v>0.0018500000000000001</v>
      </c>
      <c r="R173" s="223">
        <f>Q173*H173</f>
        <v>0.0018500000000000001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307</v>
      </c>
      <c r="AT173" s="225" t="s">
        <v>134</v>
      </c>
      <c r="AU173" s="225" t="s">
        <v>85</v>
      </c>
      <c r="AY173" s="19" t="s">
        <v>131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83</v>
      </c>
      <c r="BK173" s="226">
        <f>ROUND(I173*H173,2)</f>
        <v>0</v>
      </c>
      <c r="BL173" s="19" t="s">
        <v>307</v>
      </c>
      <c r="BM173" s="225" t="s">
        <v>637</v>
      </c>
    </row>
    <row r="174" s="2" customFormat="1">
      <c r="A174" s="40"/>
      <c r="B174" s="41"/>
      <c r="C174" s="42"/>
      <c r="D174" s="227" t="s">
        <v>141</v>
      </c>
      <c r="E174" s="42"/>
      <c r="F174" s="228" t="s">
        <v>638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141</v>
      </c>
      <c r="AU174" s="19" t="s">
        <v>85</v>
      </c>
    </row>
    <row r="175" s="13" customFormat="1">
      <c r="A175" s="13"/>
      <c r="B175" s="236"/>
      <c r="C175" s="237"/>
      <c r="D175" s="238" t="s">
        <v>214</v>
      </c>
      <c r="E175" s="239" t="s">
        <v>19</v>
      </c>
      <c r="F175" s="240" t="s">
        <v>639</v>
      </c>
      <c r="G175" s="237"/>
      <c r="H175" s="239" t="s">
        <v>19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214</v>
      </c>
      <c r="AU175" s="246" t="s">
        <v>85</v>
      </c>
      <c r="AV175" s="13" t="s">
        <v>83</v>
      </c>
      <c r="AW175" s="13" t="s">
        <v>35</v>
      </c>
      <c r="AX175" s="13" t="s">
        <v>75</v>
      </c>
      <c r="AY175" s="246" t="s">
        <v>131</v>
      </c>
    </row>
    <row r="176" s="14" customFormat="1">
      <c r="A176" s="14"/>
      <c r="B176" s="247"/>
      <c r="C176" s="248"/>
      <c r="D176" s="238" t="s">
        <v>214</v>
      </c>
      <c r="E176" s="249" t="s">
        <v>19</v>
      </c>
      <c r="F176" s="250" t="s">
        <v>83</v>
      </c>
      <c r="G176" s="248"/>
      <c r="H176" s="251">
        <v>1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214</v>
      </c>
      <c r="AU176" s="257" t="s">
        <v>85</v>
      </c>
      <c r="AV176" s="14" t="s">
        <v>85</v>
      </c>
      <c r="AW176" s="14" t="s">
        <v>35</v>
      </c>
      <c r="AX176" s="14" t="s">
        <v>83</v>
      </c>
      <c r="AY176" s="257" t="s">
        <v>131</v>
      </c>
    </row>
    <row r="177" s="2" customFormat="1" ht="24.15" customHeight="1">
      <c r="A177" s="40"/>
      <c r="B177" s="41"/>
      <c r="C177" s="214" t="s">
        <v>323</v>
      </c>
      <c r="D177" s="214" t="s">
        <v>134</v>
      </c>
      <c r="E177" s="215" t="s">
        <v>640</v>
      </c>
      <c r="F177" s="216" t="s">
        <v>641</v>
      </c>
      <c r="G177" s="217" t="s">
        <v>382</v>
      </c>
      <c r="H177" s="218">
        <v>0.126</v>
      </c>
      <c r="I177" s="219"/>
      <c r="J177" s="220">
        <f>ROUND(I177*H177,2)</f>
        <v>0</v>
      </c>
      <c r="K177" s="216" t="s">
        <v>138</v>
      </c>
      <c r="L177" s="46"/>
      <c r="M177" s="221" t="s">
        <v>19</v>
      </c>
      <c r="N177" s="222" t="s">
        <v>46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307</v>
      </c>
      <c r="AT177" s="225" t="s">
        <v>134</v>
      </c>
      <c r="AU177" s="225" t="s">
        <v>85</v>
      </c>
      <c r="AY177" s="19" t="s">
        <v>131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83</v>
      </c>
      <c r="BK177" s="226">
        <f>ROUND(I177*H177,2)</f>
        <v>0</v>
      </c>
      <c r="BL177" s="19" t="s">
        <v>307</v>
      </c>
      <c r="BM177" s="225" t="s">
        <v>642</v>
      </c>
    </row>
    <row r="178" s="2" customFormat="1">
      <c r="A178" s="40"/>
      <c r="B178" s="41"/>
      <c r="C178" s="42"/>
      <c r="D178" s="227" t="s">
        <v>141</v>
      </c>
      <c r="E178" s="42"/>
      <c r="F178" s="228" t="s">
        <v>643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141</v>
      </c>
      <c r="AU178" s="19" t="s">
        <v>85</v>
      </c>
    </row>
    <row r="179" s="12" customFormat="1" ht="22.8" customHeight="1">
      <c r="A179" s="12"/>
      <c r="B179" s="198"/>
      <c r="C179" s="199"/>
      <c r="D179" s="200" t="s">
        <v>74</v>
      </c>
      <c r="E179" s="212" t="s">
        <v>644</v>
      </c>
      <c r="F179" s="212" t="s">
        <v>645</v>
      </c>
      <c r="G179" s="199"/>
      <c r="H179" s="199"/>
      <c r="I179" s="202"/>
      <c r="J179" s="213">
        <f>BK179</f>
        <v>0</v>
      </c>
      <c r="K179" s="199"/>
      <c r="L179" s="204"/>
      <c r="M179" s="205"/>
      <c r="N179" s="206"/>
      <c r="O179" s="206"/>
      <c r="P179" s="207">
        <f>SUM(P180:P194)</f>
        <v>0</v>
      </c>
      <c r="Q179" s="206"/>
      <c r="R179" s="207">
        <f>SUM(R180:R194)</f>
        <v>0.12408000000000001</v>
      </c>
      <c r="S179" s="206"/>
      <c r="T179" s="208">
        <f>SUM(T180:T194)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9" t="s">
        <v>85</v>
      </c>
      <c r="AT179" s="210" t="s">
        <v>74</v>
      </c>
      <c r="AU179" s="210" t="s">
        <v>83</v>
      </c>
      <c r="AY179" s="209" t="s">
        <v>131</v>
      </c>
      <c r="BK179" s="211">
        <f>SUM(BK180:BK194)</f>
        <v>0</v>
      </c>
    </row>
    <row r="180" s="2" customFormat="1" ht="24.15" customHeight="1">
      <c r="A180" s="40"/>
      <c r="B180" s="41"/>
      <c r="C180" s="214" t="s">
        <v>332</v>
      </c>
      <c r="D180" s="214" t="s">
        <v>134</v>
      </c>
      <c r="E180" s="215" t="s">
        <v>646</v>
      </c>
      <c r="F180" s="216" t="s">
        <v>647</v>
      </c>
      <c r="G180" s="217" t="s">
        <v>648</v>
      </c>
      <c r="H180" s="218">
        <v>1</v>
      </c>
      <c r="I180" s="219"/>
      <c r="J180" s="220">
        <f>ROUND(I180*H180,2)</f>
        <v>0</v>
      </c>
      <c r="K180" s="216" t="s">
        <v>138</v>
      </c>
      <c r="L180" s="46"/>
      <c r="M180" s="221" t="s">
        <v>19</v>
      </c>
      <c r="N180" s="222" t="s">
        <v>46</v>
      </c>
      <c r="O180" s="86"/>
      <c r="P180" s="223">
        <f>O180*H180</f>
        <v>0</v>
      </c>
      <c r="Q180" s="223">
        <v>0.025250000000000002</v>
      </c>
      <c r="R180" s="223">
        <f>Q180*H180</f>
        <v>0.025250000000000002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307</v>
      </c>
      <c r="AT180" s="225" t="s">
        <v>134</v>
      </c>
      <c r="AU180" s="225" t="s">
        <v>85</v>
      </c>
      <c r="AY180" s="19" t="s">
        <v>131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83</v>
      </c>
      <c r="BK180" s="226">
        <f>ROUND(I180*H180,2)</f>
        <v>0</v>
      </c>
      <c r="BL180" s="19" t="s">
        <v>307</v>
      </c>
      <c r="BM180" s="225" t="s">
        <v>649</v>
      </c>
    </row>
    <row r="181" s="2" customFormat="1">
      <c r="A181" s="40"/>
      <c r="B181" s="41"/>
      <c r="C181" s="42"/>
      <c r="D181" s="227" t="s">
        <v>141</v>
      </c>
      <c r="E181" s="42"/>
      <c r="F181" s="228" t="s">
        <v>650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141</v>
      </c>
      <c r="AU181" s="19" t="s">
        <v>85</v>
      </c>
    </row>
    <row r="182" s="13" customFormat="1">
      <c r="A182" s="13"/>
      <c r="B182" s="236"/>
      <c r="C182" s="237"/>
      <c r="D182" s="238" t="s">
        <v>214</v>
      </c>
      <c r="E182" s="239" t="s">
        <v>19</v>
      </c>
      <c r="F182" s="240" t="s">
        <v>651</v>
      </c>
      <c r="G182" s="237"/>
      <c r="H182" s="239" t="s">
        <v>19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214</v>
      </c>
      <c r="AU182" s="246" t="s">
        <v>85</v>
      </c>
      <c r="AV182" s="13" t="s">
        <v>83</v>
      </c>
      <c r="AW182" s="13" t="s">
        <v>35</v>
      </c>
      <c r="AX182" s="13" t="s">
        <v>75</v>
      </c>
      <c r="AY182" s="246" t="s">
        <v>131</v>
      </c>
    </row>
    <row r="183" s="14" customFormat="1">
      <c r="A183" s="14"/>
      <c r="B183" s="247"/>
      <c r="C183" s="248"/>
      <c r="D183" s="238" t="s">
        <v>214</v>
      </c>
      <c r="E183" s="249" t="s">
        <v>19</v>
      </c>
      <c r="F183" s="250" t="s">
        <v>83</v>
      </c>
      <c r="G183" s="248"/>
      <c r="H183" s="251">
        <v>1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214</v>
      </c>
      <c r="AU183" s="257" t="s">
        <v>85</v>
      </c>
      <c r="AV183" s="14" t="s">
        <v>85</v>
      </c>
      <c r="AW183" s="14" t="s">
        <v>35</v>
      </c>
      <c r="AX183" s="14" t="s">
        <v>83</v>
      </c>
      <c r="AY183" s="257" t="s">
        <v>131</v>
      </c>
    </row>
    <row r="184" s="2" customFormat="1" ht="24.15" customHeight="1">
      <c r="A184" s="40"/>
      <c r="B184" s="41"/>
      <c r="C184" s="214" t="s">
        <v>7</v>
      </c>
      <c r="D184" s="214" t="s">
        <v>134</v>
      </c>
      <c r="E184" s="215" t="s">
        <v>652</v>
      </c>
      <c r="F184" s="216" t="s">
        <v>653</v>
      </c>
      <c r="G184" s="217" t="s">
        <v>648</v>
      </c>
      <c r="H184" s="218">
        <v>1</v>
      </c>
      <c r="I184" s="219"/>
      <c r="J184" s="220">
        <f>ROUND(I184*H184,2)</f>
        <v>0</v>
      </c>
      <c r="K184" s="216" t="s">
        <v>138</v>
      </c>
      <c r="L184" s="46"/>
      <c r="M184" s="221" t="s">
        <v>19</v>
      </c>
      <c r="N184" s="222" t="s">
        <v>46</v>
      </c>
      <c r="O184" s="86"/>
      <c r="P184" s="223">
        <f>O184*H184</f>
        <v>0</v>
      </c>
      <c r="Q184" s="223">
        <v>0.029739999999999999</v>
      </c>
      <c r="R184" s="223">
        <f>Q184*H184</f>
        <v>0.029739999999999999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307</v>
      </c>
      <c r="AT184" s="225" t="s">
        <v>134</v>
      </c>
      <c r="AU184" s="225" t="s">
        <v>85</v>
      </c>
      <c r="AY184" s="19" t="s">
        <v>131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83</v>
      </c>
      <c r="BK184" s="226">
        <f>ROUND(I184*H184,2)</f>
        <v>0</v>
      </c>
      <c r="BL184" s="19" t="s">
        <v>307</v>
      </c>
      <c r="BM184" s="225" t="s">
        <v>654</v>
      </c>
    </row>
    <row r="185" s="2" customFormat="1">
      <c r="A185" s="40"/>
      <c r="B185" s="41"/>
      <c r="C185" s="42"/>
      <c r="D185" s="227" t="s">
        <v>141</v>
      </c>
      <c r="E185" s="42"/>
      <c r="F185" s="228" t="s">
        <v>655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141</v>
      </c>
      <c r="AU185" s="19" t="s">
        <v>85</v>
      </c>
    </row>
    <row r="186" s="13" customFormat="1">
      <c r="A186" s="13"/>
      <c r="B186" s="236"/>
      <c r="C186" s="237"/>
      <c r="D186" s="238" t="s">
        <v>214</v>
      </c>
      <c r="E186" s="239" t="s">
        <v>19</v>
      </c>
      <c r="F186" s="240" t="s">
        <v>656</v>
      </c>
      <c r="G186" s="237"/>
      <c r="H186" s="239" t="s">
        <v>19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214</v>
      </c>
      <c r="AU186" s="246" t="s">
        <v>85</v>
      </c>
      <c r="AV186" s="13" t="s">
        <v>83</v>
      </c>
      <c r="AW186" s="13" t="s">
        <v>35</v>
      </c>
      <c r="AX186" s="13" t="s">
        <v>75</v>
      </c>
      <c r="AY186" s="246" t="s">
        <v>131</v>
      </c>
    </row>
    <row r="187" s="14" customFormat="1">
      <c r="A187" s="14"/>
      <c r="B187" s="247"/>
      <c r="C187" s="248"/>
      <c r="D187" s="238" t="s">
        <v>214</v>
      </c>
      <c r="E187" s="249" t="s">
        <v>19</v>
      </c>
      <c r="F187" s="250" t="s">
        <v>83</v>
      </c>
      <c r="G187" s="248"/>
      <c r="H187" s="251">
        <v>1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214</v>
      </c>
      <c r="AU187" s="257" t="s">
        <v>85</v>
      </c>
      <c r="AV187" s="14" t="s">
        <v>85</v>
      </c>
      <c r="AW187" s="14" t="s">
        <v>35</v>
      </c>
      <c r="AX187" s="14" t="s">
        <v>83</v>
      </c>
      <c r="AY187" s="257" t="s">
        <v>131</v>
      </c>
    </row>
    <row r="188" s="2" customFormat="1" ht="16.5" customHeight="1">
      <c r="A188" s="40"/>
      <c r="B188" s="41"/>
      <c r="C188" s="214" t="s">
        <v>346</v>
      </c>
      <c r="D188" s="214" t="s">
        <v>134</v>
      </c>
      <c r="E188" s="215" t="s">
        <v>657</v>
      </c>
      <c r="F188" s="216" t="s">
        <v>658</v>
      </c>
      <c r="G188" s="217" t="s">
        <v>292</v>
      </c>
      <c r="H188" s="218">
        <v>1</v>
      </c>
      <c r="I188" s="219"/>
      <c r="J188" s="220">
        <f>ROUND(I188*H188,2)</f>
        <v>0</v>
      </c>
      <c r="K188" s="216" t="s">
        <v>138</v>
      </c>
      <c r="L188" s="46"/>
      <c r="M188" s="221" t="s">
        <v>19</v>
      </c>
      <c r="N188" s="222" t="s">
        <v>46</v>
      </c>
      <c r="O188" s="86"/>
      <c r="P188" s="223">
        <f>O188*H188</f>
        <v>0</v>
      </c>
      <c r="Q188" s="223">
        <v>0.00809</v>
      </c>
      <c r="R188" s="223">
        <f>Q188*H188</f>
        <v>0.00809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307</v>
      </c>
      <c r="AT188" s="225" t="s">
        <v>134</v>
      </c>
      <c r="AU188" s="225" t="s">
        <v>85</v>
      </c>
      <c r="AY188" s="19" t="s">
        <v>131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83</v>
      </c>
      <c r="BK188" s="226">
        <f>ROUND(I188*H188,2)</f>
        <v>0</v>
      </c>
      <c r="BL188" s="19" t="s">
        <v>307</v>
      </c>
      <c r="BM188" s="225" t="s">
        <v>659</v>
      </c>
    </row>
    <row r="189" s="2" customFormat="1">
      <c r="A189" s="40"/>
      <c r="B189" s="41"/>
      <c r="C189" s="42"/>
      <c r="D189" s="227" t="s">
        <v>141</v>
      </c>
      <c r="E189" s="42"/>
      <c r="F189" s="228" t="s">
        <v>660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141</v>
      </c>
      <c r="AU189" s="19" t="s">
        <v>85</v>
      </c>
    </row>
    <row r="190" s="13" customFormat="1">
      <c r="A190" s="13"/>
      <c r="B190" s="236"/>
      <c r="C190" s="237"/>
      <c r="D190" s="238" t="s">
        <v>214</v>
      </c>
      <c r="E190" s="239" t="s">
        <v>19</v>
      </c>
      <c r="F190" s="240" t="s">
        <v>661</v>
      </c>
      <c r="G190" s="237"/>
      <c r="H190" s="239" t="s">
        <v>19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214</v>
      </c>
      <c r="AU190" s="246" t="s">
        <v>85</v>
      </c>
      <c r="AV190" s="13" t="s">
        <v>83</v>
      </c>
      <c r="AW190" s="13" t="s">
        <v>35</v>
      </c>
      <c r="AX190" s="13" t="s">
        <v>75</v>
      </c>
      <c r="AY190" s="246" t="s">
        <v>131</v>
      </c>
    </row>
    <row r="191" s="14" customFormat="1">
      <c r="A191" s="14"/>
      <c r="B191" s="247"/>
      <c r="C191" s="248"/>
      <c r="D191" s="238" t="s">
        <v>214</v>
      </c>
      <c r="E191" s="249" t="s">
        <v>19</v>
      </c>
      <c r="F191" s="250" t="s">
        <v>83</v>
      </c>
      <c r="G191" s="248"/>
      <c r="H191" s="251">
        <v>1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214</v>
      </c>
      <c r="AU191" s="257" t="s">
        <v>85</v>
      </c>
      <c r="AV191" s="14" t="s">
        <v>85</v>
      </c>
      <c r="AW191" s="14" t="s">
        <v>35</v>
      </c>
      <c r="AX191" s="14" t="s">
        <v>83</v>
      </c>
      <c r="AY191" s="257" t="s">
        <v>131</v>
      </c>
    </row>
    <row r="192" s="2" customFormat="1" ht="16.5" customHeight="1">
      <c r="A192" s="40"/>
      <c r="B192" s="41"/>
      <c r="C192" s="269" t="s">
        <v>351</v>
      </c>
      <c r="D192" s="269" t="s">
        <v>297</v>
      </c>
      <c r="E192" s="270" t="s">
        <v>662</v>
      </c>
      <c r="F192" s="271" t="s">
        <v>663</v>
      </c>
      <c r="G192" s="272" t="s">
        <v>292</v>
      </c>
      <c r="H192" s="273">
        <v>1</v>
      </c>
      <c r="I192" s="274"/>
      <c r="J192" s="275">
        <f>ROUND(I192*H192,2)</f>
        <v>0</v>
      </c>
      <c r="K192" s="271" t="s">
        <v>138</v>
      </c>
      <c r="L192" s="276"/>
      <c r="M192" s="277" t="s">
        <v>19</v>
      </c>
      <c r="N192" s="278" t="s">
        <v>46</v>
      </c>
      <c r="O192" s="86"/>
      <c r="P192" s="223">
        <f>O192*H192</f>
        <v>0</v>
      </c>
      <c r="Q192" s="223">
        <v>0.060999999999999999</v>
      </c>
      <c r="R192" s="223">
        <f>Q192*H192</f>
        <v>0.060999999999999999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410</v>
      </c>
      <c r="AT192" s="225" t="s">
        <v>297</v>
      </c>
      <c r="AU192" s="225" t="s">
        <v>85</v>
      </c>
      <c r="AY192" s="19" t="s">
        <v>131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83</v>
      </c>
      <c r="BK192" s="226">
        <f>ROUND(I192*H192,2)</f>
        <v>0</v>
      </c>
      <c r="BL192" s="19" t="s">
        <v>307</v>
      </c>
      <c r="BM192" s="225" t="s">
        <v>664</v>
      </c>
    </row>
    <row r="193" s="2" customFormat="1" ht="24.15" customHeight="1">
      <c r="A193" s="40"/>
      <c r="B193" s="41"/>
      <c r="C193" s="214" t="s">
        <v>357</v>
      </c>
      <c r="D193" s="214" t="s">
        <v>134</v>
      </c>
      <c r="E193" s="215" t="s">
        <v>665</v>
      </c>
      <c r="F193" s="216" t="s">
        <v>666</v>
      </c>
      <c r="G193" s="217" t="s">
        <v>382</v>
      </c>
      <c r="H193" s="218">
        <v>0.124</v>
      </c>
      <c r="I193" s="219"/>
      <c r="J193" s="220">
        <f>ROUND(I193*H193,2)</f>
        <v>0</v>
      </c>
      <c r="K193" s="216" t="s">
        <v>138</v>
      </c>
      <c r="L193" s="46"/>
      <c r="M193" s="221" t="s">
        <v>19</v>
      </c>
      <c r="N193" s="222" t="s">
        <v>46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307</v>
      </c>
      <c r="AT193" s="225" t="s">
        <v>134</v>
      </c>
      <c r="AU193" s="225" t="s">
        <v>85</v>
      </c>
      <c r="AY193" s="19" t="s">
        <v>131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83</v>
      </c>
      <c r="BK193" s="226">
        <f>ROUND(I193*H193,2)</f>
        <v>0</v>
      </c>
      <c r="BL193" s="19" t="s">
        <v>307</v>
      </c>
      <c r="BM193" s="225" t="s">
        <v>667</v>
      </c>
    </row>
    <row r="194" s="2" customFormat="1">
      <c r="A194" s="40"/>
      <c r="B194" s="41"/>
      <c r="C194" s="42"/>
      <c r="D194" s="227" t="s">
        <v>141</v>
      </c>
      <c r="E194" s="42"/>
      <c r="F194" s="228" t="s">
        <v>668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141</v>
      </c>
      <c r="AU194" s="19" t="s">
        <v>85</v>
      </c>
    </row>
    <row r="195" s="12" customFormat="1" ht="22.8" customHeight="1">
      <c r="A195" s="12"/>
      <c r="B195" s="198"/>
      <c r="C195" s="199"/>
      <c r="D195" s="200" t="s">
        <v>74</v>
      </c>
      <c r="E195" s="212" t="s">
        <v>669</v>
      </c>
      <c r="F195" s="212" t="s">
        <v>670</v>
      </c>
      <c r="G195" s="199"/>
      <c r="H195" s="199"/>
      <c r="I195" s="202"/>
      <c r="J195" s="213">
        <f>BK195</f>
        <v>0</v>
      </c>
      <c r="K195" s="199"/>
      <c r="L195" s="204"/>
      <c r="M195" s="205"/>
      <c r="N195" s="206"/>
      <c r="O195" s="206"/>
      <c r="P195" s="207">
        <f>SUM(P196:P213)</f>
        <v>0</v>
      </c>
      <c r="Q195" s="206"/>
      <c r="R195" s="207">
        <f>SUM(R196:R213)</f>
        <v>0.0155</v>
      </c>
      <c r="S195" s="206"/>
      <c r="T195" s="208">
        <f>SUM(T196:T213)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9" t="s">
        <v>85</v>
      </c>
      <c r="AT195" s="210" t="s">
        <v>74</v>
      </c>
      <c r="AU195" s="210" t="s">
        <v>83</v>
      </c>
      <c r="AY195" s="209" t="s">
        <v>131</v>
      </c>
      <c r="BK195" s="211">
        <f>SUM(BK196:BK213)</f>
        <v>0</v>
      </c>
    </row>
    <row r="196" s="2" customFormat="1" ht="16.5" customHeight="1">
      <c r="A196" s="40"/>
      <c r="B196" s="41"/>
      <c r="C196" s="214" t="s">
        <v>363</v>
      </c>
      <c r="D196" s="214" t="s">
        <v>134</v>
      </c>
      <c r="E196" s="215" t="s">
        <v>671</v>
      </c>
      <c r="F196" s="216" t="s">
        <v>672</v>
      </c>
      <c r="G196" s="217" t="s">
        <v>648</v>
      </c>
      <c r="H196" s="218">
        <v>4</v>
      </c>
      <c r="I196" s="219"/>
      <c r="J196" s="220">
        <f>ROUND(I196*H196,2)</f>
        <v>0</v>
      </c>
      <c r="K196" s="216" t="s">
        <v>19</v>
      </c>
      <c r="L196" s="46"/>
      <c r="M196" s="221" t="s">
        <v>19</v>
      </c>
      <c r="N196" s="222" t="s">
        <v>46</v>
      </c>
      <c r="O196" s="86"/>
      <c r="P196" s="223">
        <f>O196*H196</f>
        <v>0</v>
      </c>
      <c r="Q196" s="223">
        <v>0.00084000000000000003</v>
      </c>
      <c r="R196" s="223">
        <f>Q196*H196</f>
        <v>0.0033600000000000001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307</v>
      </c>
      <c r="AT196" s="225" t="s">
        <v>134</v>
      </c>
      <c r="AU196" s="225" t="s">
        <v>85</v>
      </c>
      <c r="AY196" s="19" t="s">
        <v>131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83</v>
      </c>
      <c r="BK196" s="226">
        <f>ROUND(I196*H196,2)</f>
        <v>0</v>
      </c>
      <c r="BL196" s="19" t="s">
        <v>307</v>
      </c>
      <c r="BM196" s="225" t="s">
        <v>673</v>
      </c>
    </row>
    <row r="197" s="2" customFormat="1">
      <c r="A197" s="40"/>
      <c r="B197" s="41"/>
      <c r="C197" s="42"/>
      <c r="D197" s="238" t="s">
        <v>674</v>
      </c>
      <c r="E197" s="42"/>
      <c r="F197" s="282" t="s">
        <v>675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674</v>
      </c>
      <c r="AU197" s="19" t="s">
        <v>85</v>
      </c>
    </row>
    <row r="198" s="13" customFormat="1">
      <c r="A198" s="13"/>
      <c r="B198" s="236"/>
      <c r="C198" s="237"/>
      <c r="D198" s="238" t="s">
        <v>214</v>
      </c>
      <c r="E198" s="239" t="s">
        <v>19</v>
      </c>
      <c r="F198" s="240" t="s">
        <v>676</v>
      </c>
      <c r="G198" s="237"/>
      <c r="H198" s="239" t="s">
        <v>19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214</v>
      </c>
      <c r="AU198" s="246" t="s">
        <v>85</v>
      </c>
      <c r="AV198" s="13" t="s">
        <v>83</v>
      </c>
      <c r="AW198" s="13" t="s">
        <v>35</v>
      </c>
      <c r="AX198" s="13" t="s">
        <v>75</v>
      </c>
      <c r="AY198" s="246" t="s">
        <v>131</v>
      </c>
    </row>
    <row r="199" s="14" customFormat="1">
      <c r="A199" s="14"/>
      <c r="B199" s="247"/>
      <c r="C199" s="248"/>
      <c r="D199" s="238" t="s">
        <v>214</v>
      </c>
      <c r="E199" s="249" t="s">
        <v>19</v>
      </c>
      <c r="F199" s="250" t="s">
        <v>153</v>
      </c>
      <c r="G199" s="248"/>
      <c r="H199" s="251">
        <v>4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7" t="s">
        <v>214</v>
      </c>
      <c r="AU199" s="257" t="s">
        <v>85</v>
      </c>
      <c r="AV199" s="14" t="s">
        <v>85</v>
      </c>
      <c r="AW199" s="14" t="s">
        <v>35</v>
      </c>
      <c r="AX199" s="14" t="s">
        <v>83</v>
      </c>
      <c r="AY199" s="257" t="s">
        <v>131</v>
      </c>
    </row>
    <row r="200" s="2" customFormat="1" ht="16.5" customHeight="1">
      <c r="A200" s="40"/>
      <c r="B200" s="41"/>
      <c r="C200" s="214" t="s">
        <v>372</v>
      </c>
      <c r="D200" s="214" t="s">
        <v>134</v>
      </c>
      <c r="E200" s="215" t="s">
        <v>677</v>
      </c>
      <c r="F200" s="216" t="s">
        <v>672</v>
      </c>
      <c r="G200" s="217" t="s">
        <v>648</v>
      </c>
      <c r="H200" s="218">
        <v>3</v>
      </c>
      <c r="I200" s="219"/>
      <c r="J200" s="220">
        <f>ROUND(I200*H200,2)</f>
        <v>0</v>
      </c>
      <c r="K200" s="216" t="s">
        <v>19</v>
      </c>
      <c r="L200" s="46"/>
      <c r="M200" s="221" t="s">
        <v>19</v>
      </c>
      <c r="N200" s="222" t="s">
        <v>46</v>
      </c>
      <c r="O200" s="86"/>
      <c r="P200" s="223">
        <f>O200*H200</f>
        <v>0</v>
      </c>
      <c r="Q200" s="223">
        <v>0.00084000000000000003</v>
      </c>
      <c r="R200" s="223">
        <f>Q200*H200</f>
        <v>0.0025200000000000001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307</v>
      </c>
      <c r="AT200" s="225" t="s">
        <v>134</v>
      </c>
      <c r="AU200" s="225" t="s">
        <v>85</v>
      </c>
      <c r="AY200" s="19" t="s">
        <v>131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83</v>
      </c>
      <c r="BK200" s="226">
        <f>ROUND(I200*H200,2)</f>
        <v>0</v>
      </c>
      <c r="BL200" s="19" t="s">
        <v>307</v>
      </c>
      <c r="BM200" s="225" t="s">
        <v>678</v>
      </c>
    </row>
    <row r="201" s="2" customFormat="1">
      <c r="A201" s="40"/>
      <c r="B201" s="41"/>
      <c r="C201" s="42"/>
      <c r="D201" s="238" t="s">
        <v>674</v>
      </c>
      <c r="E201" s="42"/>
      <c r="F201" s="282" t="s">
        <v>679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674</v>
      </c>
      <c r="AU201" s="19" t="s">
        <v>85</v>
      </c>
    </row>
    <row r="202" s="13" customFormat="1">
      <c r="A202" s="13"/>
      <c r="B202" s="236"/>
      <c r="C202" s="237"/>
      <c r="D202" s="238" t="s">
        <v>214</v>
      </c>
      <c r="E202" s="239" t="s">
        <v>19</v>
      </c>
      <c r="F202" s="240" t="s">
        <v>680</v>
      </c>
      <c r="G202" s="237"/>
      <c r="H202" s="239" t="s">
        <v>19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214</v>
      </c>
      <c r="AU202" s="246" t="s">
        <v>85</v>
      </c>
      <c r="AV202" s="13" t="s">
        <v>83</v>
      </c>
      <c r="AW202" s="13" t="s">
        <v>35</v>
      </c>
      <c r="AX202" s="13" t="s">
        <v>75</v>
      </c>
      <c r="AY202" s="246" t="s">
        <v>131</v>
      </c>
    </row>
    <row r="203" s="14" customFormat="1">
      <c r="A203" s="14"/>
      <c r="B203" s="247"/>
      <c r="C203" s="248"/>
      <c r="D203" s="238" t="s">
        <v>214</v>
      </c>
      <c r="E203" s="249" t="s">
        <v>19</v>
      </c>
      <c r="F203" s="250" t="s">
        <v>149</v>
      </c>
      <c r="G203" s="248"/>
      <c r="H203" s="251">
        <v>3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214</v>
      </c>
      <c r="AU203" s="257" t="s">
        <v>85</v>
      </c>
      <c r="AV203" s="14" t="s">
        <v>85</v>
      </c>
      <c r="AW203" s="14" t="s">
        <v>35</v>
      </c>
      <c r="AX203" s="14" t="s">
        <v>83</v>
      </c>
      <c r="AY203" s="257" t="s">
        <v>131</v>
      </c>
    </row>
    <row r="204" s="2" customFormat="1" ht="24.15" customHeight="1">
      <c r="A204" s="40"/>
      <c r="B204" s="41"/>
      <c r="C204" s="214" t="s">
        <v>379</v>
      </c>
      <c r="D204" s="214" t="s">
        <v>134</v>
      </c>
      <c r="E204" s="215" t="s">
        <v>681</v>
      </c>
      <c r="F204" s="216" t="s">
        <v>682</v>
      </c>
      <c r="G204" s="217" t="s">
        <v>648</v>
      </c>
      <c r="H204" s="218">
        <v>1</v>
      </c>
      <c r="I204" s="219"/>
      <c r="J204" s="220">
        <f>ROUND(I204*H204,2)</f>
        <v>0</v>
      </c>
      <c r="K204" s="216" t="s">
        <v>138</v>
      </c>
      <c r="L204" s="46"/>
      <c r="M204" s="221" t="s">
        <v>19</v>
      </c>
      <c r="N204" s="222" t="s">
        <v>46</v>
      </c>
      <c r="O204" s="86"/>
      <c r="P204" s="223">
        <f>O204*H204</f>
        <v>0</v>
      </c>
      <c r="Q204" s="223">
        <v>0.0074900000000000001</v>
      </c>
      <c r="R204" s="223">
        <f>Q204*H204</f>
        <v>0.0074900000000000001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307</v>
      </c>
      <c r="AT204" s="225" t="s">
        <v>134</v>
      </c>
      <c r="AU204" s="225" t="s">
        <v>85</v>
      </c>
      <c r="AY204" s="19" t="s">
        <v>131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83</v>
      </c>
      <c r="BK204" s="226">
        <f>ROUND(I204*H204,2)</f>
        <v>0</v>
      </c>
      <c r="BL204" s="19" t="s">
        <v>307</v>
      </c>
      <c r="BM204" s="225" t="s">
        <v>683</v>
      </c>
    </row>
    <row r="205" s="2" customFormat="1">
      <c r="A205" s="40"/>
      <c r="B205" s="41"/>
      <c r="C205" s="42"/>
      <c r="D205" s="227" t="s">
        <v>141</v>
      </c>
      <c r="E205" s="42"/>
      <c r="F205" s="228" t="s">
        <v>684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85</v>
      </c>
    </row>
    <row r="206" s="13" customFormat="1">
      <c r="A206" s="13"/>
      <c r="B206" s="236"/>
      <c r="C206" s="237"/>
      <c r="D206" s="238" t="s">
        <v>214</v>
      </c>
      <c r="E206" s="239" t="s">
        <v>19</v>
      </c>
      <c r="F206" s="240" t="s">
        <v>685</v>
      </c>
      <c r="G206" s="237"/>
      <c r="H206" s="239" t="s">
        <v>19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214</v>
      </c>
      <c r="AU206" s="246" t="s">
        <v>85</v>
      </c>
      <c r="AV206" s="13" t="s">
        <v>83</v>
      </c>
      <c r="AW206" s="13" t="s">
        <v>35</v>
      </c>
      <c r="AX206" s="13" t="s">
        <v>75</v>
      </c>
      <c r="AY206" s="246" t="s">
        <v>131</v>
      </c>
    </row>
    <row r="207" s="14" customFormat="1">
      <c r="A207" s="14"/>
      <c r="B207" s="247"/>
      <c r="C207" s="248"/>
      <c r="D207" s="238" t="s">
        <v>214</v>
      </c>
      <c r="E207" s="249" t="s">
        <v>19</v>
      </c>
      <c r="F207" s="250" t="s">
        <v>83</v>
      </c>
      <c r="G207" s="248"/>
      <c r="H207" s="251">
        <v>1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214</v>
      </c>
      <c r="AU207" s="257" t="s">
        <v>85</v>
      </c>
      <c r="AV207" s="14" t="s">
        <v>85</v>
      </c>
      <c r="AW207" s="14" t="s">
        <v>35</v>
      </c>
      <c r="AX207" s="14" t="s">
        <v>83</v>
      </c>
      <c r="AY207" s="257" t="s">
        <v>131</v>
      </c>
    </row>
    <row r="208" s="2" customFormat="1" ht="16.5" customHeight="1">
      <c r="A208" s="40"/>
      <c r="B208" s="41"/>
      <c r="C208" s="214" t="s">
        <v>385</v>
      </c>
      <c r="D208" s="214" t="s">
        <v>134</v>
      </c>
      <c r="E208" s="215" t="s">
        <v>686</v>
      </c>
      <c r="F208" s="216" t="s">
        <v>687</v>
      </c>
      <c r="G208" s="217" t="s">
        <v>648</v>
      </c>
      <c r="H208" s="218">
        <v>1</v>
      </c>
      <c r="I208" s="219"/>
      <c r="J208" s="220">
        <f>ROUND(I208*H208,2)</f>
        <v>0</v>
      </c>
      <c r="K208" s="216" t="s">
        <v>138</v>
      </c>
      <c r="L208" s="46"/>
      <c r="M208" s="221" t="s">
        <v>19</v>
      </c>
      <c r="N208" s="222" t="s">
        <v>46</v>
      </c>
      <c r="O208" s="86"/>
      <c r="P208" s="223">
        <f>O208*H208</f>
        <v>0</v>
      </c>
      <c r="Q208" s="223">
        <v>0.0021299999999999999</v>
      </c>
      <c r="R208" s="223">
        <f>Q208*H208</f>
        <v>0.0021299999999999999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307</v>
      </c>
      <c r="AT208" s="225" t="s">
        <v>134</v>
      </c>
      <c r="AU208" s="225" t="s">
        <v>85</v>
      </c>
      <c r="AY208" s="19" t="s">
        <v>131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83</v>
      </c>
      <c r="BK208" s="226">
        <f>ROUND(I208*H208,2)</f>
        <v>0</v>
      </c>
      <c r="BL208" s="19" t="s">
        <v>307</v>
      </c>
      <c r="BM208" s="225" t="s">
        <v>688</v>
      </c>
    </row>
    <row r="209" s="2" customFormat="1">
      <c r="A209" s="40"/>
      <c r="B209" s="41"/>
      <c r="C209" s="42"/>
      <c r="D209" s="227" t="s">
        <v>141</v>
      </c>
      <c r="E209" s="42"/>
      <c r="F209" s="228" t="s">
        <v>689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141</v>
      </c>
      <c r="AU209" s="19" t="s">
        <v>85</v>
      </c>
    </row>
    <row r="210" s="13" customFormat="1">
      <c r="A210" s="13"/>
      <c r="B210" s="236"/>
      <c r="C210" s="237"/>
      <c r="D210" s="238" t="s">
        <v>214</v>
      </c>
      <c r="E210" s="239" t="s">
        <v>19</v>
      </c>
      <c r="F210" s="240" t="s">
        <v>690</v>
      </c>
      <c r="G210" s="237"/>
      <c r="H210" s="239" t="s">
        <v>19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214</v>
      </c>
      <c r="AU210" s="246" t="s">
        <v>85</v>
      </c>
      <c r="AV210" s="13" t="s">
        <v>83</v>
      </c>
      <c r="AW210" s="13" t="s">
        <v>35</v>
      </c>
      <c r="AX210" s="13" t="s">
        <v>75</v>
      </c>
      <c r="AY210" s="246" t="s">
        <v>131</v>
      </c>
    </row>
    <row r="211" s="14" customFormat="1">
      <c r="A211" s="14"/>
      <c r="B211" s="247"/>
      <c r="C211" s="248"/>
      <c r="D211" s="238" t="s">
        <v>214</v>
      </c>
      <c r="E211" s="249" t="s">
        <v>19</v>
      </c>
      <c r="F211" s="250" t="s">
        <v>83</v>
      </c>
      <c r="G211" s="248"/>
      <c r="H211" s="251">
        <v>1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214</v>
      </c>
      <c r="AU211" s="257" t="s">
        <v>85</v>
      </c>
      <c r="AV211" s="14" t="s">
        <v>85</v>
      </c>
      <c r="AW211" s="14" t="s">
        <v>35</v>
      </c>
      <c r="AX211" s="14" t="s">
        <v>83</v>
      </c>
      <c r="AY211" s="257" t="s">
        <v>131</v>
      </c>
    </row>
    <row r="212" s="2" customFormat="1" ht="24.15" customHeight="1">
      <c r="A212" s="40"/>
      <c r="B212" s="41"/>
      <c r="C212" s="214" t="s">
        <v>390</v>
      </c>
      <c r="D212" s="214" t="s">
        <v>134</v>
      </c>
      <c r="E212" s="215" t="s">
        <v>691</v>
      </c>
      <c r="F212" s="216" t="s">
        <v>692</v>
      </c>
      <c r="G212" s="217" t="s">
        <v>382</v>
      </c>
      <c r="H212" s="218">
        <v>0.016</v>
      </c>
      <c r="I212" s="219"/>
      <c r="J212" s="220">
        <f>ROUND(I212*H212,2)</f>
        <v>0</v>
      </c>
      <c r="K212" s="216" t="s">
        <v>138</v>
      </c>
      <c r="L212" s="46"/>
      <c r="M212" s="221" t="s">
        <v>19</v>
      </c>
      <c r="N212" s="222" t="s">
        <v>46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307</v>
      </c>
      <c r="AT212" s="225" t="s">
        <v>134</v>
      </c>
      <c r="AU212" s="225" t="s">
        <v>85</v>
      </c>
      <c r="AY212" s="19" t="s">
        <v>131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83</v>
      </c>
      <c r="BK212" s="226">
        <f>ROUND(I212*H212,2)</f>
        <v>0</v>
      </c>
      <c r="BL212" s="19" t="s">
        <v>307</v>
      </c>
      <c r="BM212" s="225" t="s">
        <v>693</v>
      </c>
    </row>
    <row r="213" s="2" customFormat="1">
      <c r="A213" s="40"/>
      <c r="B213" s="41"/>
      <c r="C213" s="42"/>
      <c r="D213" s="227" t="s">
        <v>141</v>
      </c>
      <c r="E213" s="42"/>
      <c r="F213" s="228" t="s">
        <v>694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85</v>
      </c>
    </row>
    <row r="214" s="12" customFormat="1" ht="22.8" customHeight="1">
      <c r="A214" s="12"/>
      <c r="B214" s="198"/>
      <c r="C214" s="199"/>
      <c r="D214" s="200" t="s">
        <v>74</v>
      </c>
      <c r="E214" s="212" t="s">
        <v>695</v>
      </c>
      <c r="F214" s="212" t="s">
        <v>696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SUM(P215:P221)</f>
        <v>0</v>
      </c>
      <c r="Q214" s="206"/>
      <c r="R214" s="207">
        <f>SUM(R215:R221)</f>
        <v>0.72110000000000007</v>
      </c>
      <c r="S214" s="206"/>
      <c r="T214" s="208">
        <f>SUM(T215:T221)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85</v>
      </c>
      <c r="AT214" s="210" t="s">
        <v>74</v>
      </c>
      <c r="AU214" s="210" t="s">
        <v>83</v>
      </c>
      <c r="AY214" s="209" t="s">
        <v>131</v>
      </c>
      <c r="BK214" s="211">
        <f>SUM(BK215:BK221)</f>
        <v>0</v>
      </c>
    </row>
    <row r="215" s="2" customFormat="1" ht="24.15" customHeight="1">
      <c r="A215" s="40"/>
      <c r="B215" s="41"/>
      <c r="C215" s="214" t="s">
        <v>396</v>
      </c>
      <c r="D215" s="214" t="s">
        <v>134</v>
      </c>
      <c r="E215" s="215" t="s">
        <v>697</v>
      </c>
      <c r="F215" s="216" t="s">
        <v>698</v>
      </c>
      <c r="G215" s="217" t="s">
        <v>648</v>
      </c>
      <c r="H215" s="218">
        <v>2</v>
      </c>
      <c r="I215" s="219"/>
      <c r="J215" s="220">
        <f>ROUND(I215*H215,2)</f>
        <v>0</v>
      </c>
      <c r="K215" s="216" t="s">
        <v>19</v>
      </c>
      <c r="L215" s="46"/>
      <c r="M215" s="221" t="s">
        <v>19</v>
      </c>
      <c r="N215" s="222" t="s">
        <v>46</v>
      </c>
      <c r="O215" s="86"/>
      <c r="P215" s="223">
        <f>O215*H215</f>
        <v>0</v>
      </c>
      <c r="Q215" s="223">
        <v>0.0025200000000000001</v>
      </c>
      <c r="R215" s="223">
        <f>Q215*H215</f>
        <v>0.0050400000000000002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307</v>
      </c>
      <c r="AT215" s="225" t="s">
        <v>134</v>
      </c>
      <c r="AU215" s="225" t="s">
        <v>85</v>
      </c>
      <c r="AY215" s="19" t="s">
        <v>131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83</v>
      </c>
      <c r="BK215" s="226">
        <f>ROUND(I215*H215,2)</f>
        <v>0</v>
      </c>
      <c r="BL215" s="19" t="s">
        <v>307</v>
      </c>
      <c r="BM215" s="225" t="s">
        <v>699</v>
      </c>
    </row>
    <row r="216" s="13" customFormat="1">
      <c r="A216" s="13"/>
      <c r="B216" s="236"/>
      <c r="C216" s="237"/>
      <c r="D216" s="238" t="s">
        <v>214</v>
      </c>
      <c r="E216" s="239" t="s">
        <v>19</v>
      </c>
      <c r="F216" s="240" t="s">
        <v>700</v>
      </c>
      <c r="G216" s="237"/>
      <c r="H216" s="239" t="s">
        <v>19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214</v>
      </c>
      <c r="AU216" s="246" t="s">
        <v>85</v>
      </c>
      <c r="AV216" s="13" t="s">
        <v>83</v>
      </c>
      <c r="AW216" s="13" t="s">
        <v>35</v>
      </c>
      <c r="AX216" s="13" t="s">
        <v>75</v>
      </c>
      <c r="AY216" s="246" t="s">
        <v>131</v>
      </c>
    </row>
    <row r="217" s="13" customFormat="1">
      <c r="A217" s="13"/>
      <c r="B217" s="236"/>
      <c r="C217" s="237"/>
      <c r="D217" s="238" t="s">
        <v>214</v>
      </c>
      <c r="E217" s="239" t="s">
        <v>19</v>
      </c>
      <c r="F217" s="240" t="s">
        <v>701</v>
      </c>
      <c r="G217" s="237"/>
      <c r="H217" s="239" t="s">
        <v>19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214</v>
      </c>
      <c r="AU217" s="246" t="s">
        <v>85</v>
      </c>
      <c r="AV217" s="13" t="s">
        <v>83</v>
      </c>
      <c r="AW217" s="13" t="s">
        <v>35</v>
      </c>
      <c r="AX217" s="13" t="s">
        <v>75</v>
      </c>
      <c r="AY217" s="246" t="s">
        <v>131</v>
      </c>
    </row>
    <row r="218" s="14" customFormat="1">
      <c r="A218" s="14"/>
      <c r="B218" s="247"/>
      <c r="C218" s="248"/>
      <c r="D218" s="238" t="s">
        <v>214</v>
      </c>
      <c r="E218" s="249" t="s">
        <v>19</v>
      </c>
      <c r="F218" s="250" t="s">
        <v>85</v>
      </c>
      <c r="G218" s="248"/>
      <c r="H218" s="251">
        <v>2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214</v>
      </c>
      <c r="AU218" s="257" t="s">
        <v>85</v>
      </c>
      <c r="AV218" s="14" t="s">
        <v>85</v>
      </c>
      <c r="AW218" s="14" t="s">
        <v>35</v>
      </c>
      <c r="AX218" s="14" t="s">
        <v>83</v>
      </c>
      <c r="AY218" s="257" t="s">
        <v>131</v>
      </c>
    </row>
    <row r="219" s="2" customFormat="1" ht="16.5" customHeight="1">
      <c r="A219" s="40"/>
      <c r="B219" s="41"/>
      <c r="C219" s="269" t="s">
        <v>401</v>
      </c>
      <c r="D219" s="269" t="s">
        <v>297</v>
      </c>
      <c r="E219" s="270" t="s">
        <v>702</v>
      </c>
      <c r="F219" s="271" t="s">
        <v>703</v>
      </c>
      <c r="G219" s="272" t="s">
        <v>292</v>
      </c>
      <c r="H219" s="273">
        <v>2</v>
      </c>
      <c r="I219" s="274"/>
      <c r="J219" s="275">
        <f>ROUND(I219*H219,2)</f>
        <v>0</v>
      </c>
      <c r="K219" s="271" t="s">
        <v>19</v>
      </c>
      <c r="L219" s="276"/>
      <c r="M219" s="277" t="s">
        <v>19</v>
      </c>
      <c r="N219" s="278" t="s">
        <v>46</v>
      </c>
      <c r="O219" s="86"/>
      <c r="P219" s="223">
        <f>O219*H219</f>
        <v>0</v>
      </c>
      <c r="Q219" s="223">
        <v>0.35803000000000001</v>
      </c>
      <c r="R219" s="223">
        <f>Q219*H219</f>
        <v>0.71606000000000003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410</v>
      </c>
      <c r="AT219" s="225" t="s">
        <v>297</v>
      </c>
      <c r="AU219" s="225" t="s">
        <v>85</v>
      </c>
      <c r="AY219" s="19" t="s">
        <v>131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83</v>
      </c>
      <c r="BK219" s="226">
        <f>ROUND(I219*H219,2)</f>
        <v>0</v>
      </c>
      <c r="BL219" s="19" t="s">
        <v>307</v>
      </c>
      <c r="BM219" s="225" t="s">
        <v>704</v>
      </c>
    </row>
    <row r="220" s="2" customFormat="1" ht="24.15" customHeight="1">
      <c r="A220" s="40"/>
      <c r="B220" s="41"/>
      <c r="C220" s="214" t="s">
        <v>410</v>
      </c>
      <c r="D220" s="214" t="s">
        <v>134</v>
      </c>
      <c r="E220" s="215" t="s">
        <v>705</v>
      </c>
      <c r="F220" s="216" t="s">
        <v>706</v>
      </c>
      <c r="G220" s="217" t="s">
        <v>382</v>
      </c>
      <c r="H220" s="218">
        <v>0.72099999999999997</v>
      </c>
      <c r="I220" s="219"/>
      <c r="J220" s="220">
        <f>ROUND(I220*H220,2)</f>
        <v>0</v>
      </c>
      <c r="K220" s="216" t="s">
        <v>138</v>
      </c>
      <c r="L220" s="46"/>
      <c r="M220" s="221" t="s">
        <v>19</v>
      </c>
      <c r="N220" s="222" t="s">
        <v>46</v>
      </c>
      <c r="O220" s="86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307</v>
      </c>
      <c r="AT220" s="225" t="s">
        <v>134</v>
      </c>
      <c r="AU220" s="225" t="s">
        <v>85</v>
      </c>
      <c r="AY220" s="19" t="s">
        <v>131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83</v>
      </c>
      <c r="BK220" s="226">
        <f>ROUND(I220*H220,2)</f>
        <v>0</v>
      </c>
      <c r="BL220" s="19" t="s">
        <v>307</v>
      </c>
      <c r="BM220" s="225" t="s">
        <v>707</v>
      </c>
    </row>
    <row r="221" s="2" customFormat="1">
      <c r="A221" s="40"/>
      <c r="B221" s="41"/>
      <c r="C221" s="42"/>
      <c r="D221" s="227" t="s">
        <v>141</v>
      </c>
      <c r="E221" s="42"/>
      <c r="F221" s="228" t="s">
        <v>708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141</v>
      </c>
      <c r="AU221" s="19" t="s">
        <v>85</v>
      </c>
    </row>
    <row r="222" s="12" customFormat="1" ht="22.8" customHeight="1">
      <c r="A222" s="12"/>
      <c r="B222" s="198"/>
      <c r="C222" s="199"/>
      <c r="D222" s="200" t="s">
        <v>74</v>
      </c>
      <c r="E222" s="212" t="s">
        <v>709</v>
      </c>
      <c r="F222" s="212" t="s">
        <v>710</v>
      </c>
      <c r="G222" s="199"/>
      <c r="H222" s="199"/>
      <c r="I222" s="202"/>
      <c r="J222" s="213">
        <f>BK222</f>
        <v>0</v>
      </c>
      <c r="K222" s="199"/>
      <c r="L222" s="204"/>
      <c r="M222" s="205"/>
      <c r="N222" s="206"/>
      <c r="O222" s="206"/>
      <c r="P222" s="207">
        <f>SUM(P223:P264)</f>
        <v>0</v>
      </c>
      <c r="Q222" s="206"/>
      <c r="R222" s="207">
        <f>SUM(R223:R264)</f>
        <v>0.53714000000000006</v>
      </c>
      <c r="S222" s="206"/>
      <c r="T222" s="208">
        <f>SUM(T223:T264)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9" t="s">
        <v>85</v>
      </c>
      <c r="AT222" s="210" t="s">
        <v>74</v>
      </c>
      <c r="AU222" s="210" t="s">
        <v>83</v>
      </c>
      <c r="AY222" s="209" t="s">
        <v>131</v>
      </c>
      <c r="BK222" s="211">
        <f>SUM(BK223:BK264)</f>
        <v>0</v>
      </c>
    </row>
    <row r="223" s="2" customFormat="1" ht="16.5" customHeight="1">
      <c r="A223" s="40"/>
      <c r="B223" s="41"/>
      <c r="C223" s="214" t="s">
        <v>419</v>
      </c>
      <c r="D223" s="214" t="s">
        <v>134</v>
      </c>
      <c r="E223" s="215" t="s">
        <v>711</v>
      </c>
      <c r="F223" s="216" t="s">
        <v>712</v>
      </c>
      <c r="G223" s="217" t="s">
        <v>292</v>
      </c>
      <c r="H223" s="218">
        <v>2</v>
      </c>
      <c r="I223" s="219"/>
      <c r="J223" s="220">
        <f>ROUND(I223*H223,2)</f>
        <v>0</v>
      </c>
      <c r="K223" s="216" t="s">
        <v>138</v>
      </c>
      <c r="L223" s="46"/>
      <c r="M223" s="221" t="s">
        <v>19</v>
      </c>
      <c r="N223" s="222" t="s">
        <v>46</v>
      </c>
      <c r="O223" s="86"/>
      <c r="P223" s="223">
        <f>O223*H223</f>
        <v>0</v>
      </c>
      <c r="Q223" s="223">
        <v>0.06182</v>
      </c>
      <c r="R223" s="223">
        <f>Q223*H223</f>
        <v>0.12364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307</v>
      </c>
      <c r="AT223" s="225" t="s">
        <v>134</v>
      </c>
      <c r="AU223" s="225" t="s">
        <v>85</v>
      </c>
      <c r="AY223" s="19" t="s">
        <v>131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83</v>
      </c>
      <c r="BK223" s="226">
        <f>ROUND(I223*H223,2)</f>
        <v>0</v>
      </c>
      <c r="BL223" s="19" t="s">
        <v>307</v>
      </c>
      <c r="BM223" s="225" t="s">
        <v>713</v>
      </c>
    </row>
    <row r="224" s="2" customFormat="1">
      <c r="A224" s="40"/>
      <c r="B224" s="41"/>
      <c r="C224" s="42"/>
      <c r="D224" s="227" t="s">
        <v>141</v>
      </c>
      <c r="E224" s="42"/>
      <c r="F224" s="228" t="s">
        <v>714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141</v>
      </c>
      <c r="AU224" s="19" t="s">
        <v>85</v>
      </c>
    </row>
    <row r="225" s="13" customFormat="1">
      <c r="A225" s="13"/>
      <c r="B225" s="236"/>
      <c r="C225" s="237"/>
      <c r="D225" s="238" t="s">
        <v>214</v>
      </c>
      <c r="E225" s="239" t="s">
        <v>19</v>
      </c>
      <c r="F225" s="240" t="s">
        <v>715</v>
      </c>
      <c r="G225" s="237"/>
      <c r="H225" s="239" t="s">
        <v>19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214</v>
      </c>
      <c r="AU225" s="246" t="s">
        <v>85</v>
      </c>
      <c r="AV225" s="13" t="s">
        <v>83</v>
      </c>
      <c r="AW225" s="13" t="s">
        <v>35</v>
      </c>
      <c r="AX225" s="13" t="s">
        <v>75</v>
      </c>
      <c r="AY225" s="246" t="s">
        <v>131</v>
      </c>
    </row>
    <row r="226" s="14" customFormat="1">
      <c r="A226" s="14"/>
      <c r="B226" s="247"/>
      <c r="C226" s="248"/>
      <c r="D226" s="238" t="s">
        <v>214</v>
      </c>
      <c r="E226" s="249" t="s">
        <v>19</v>
      </c>
      <c r="F226" s="250" t="s">
        <v>85</v>
      </c>
      <c r="G226" s="248"/>
      <c r="H226" s="251">
        <v>2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214</v>
      </c>
      <c r="AU226" s="257" t="s">
        <v>85</v>
      </c>
      <c r="AV226" s="14" t="s">
        <v>85</v>
      </c>
      <c r="AW226" s="14" t="s">
        <v>35</v>
      </c>
      <c r="AX226" s="14" t="s">
        <v>83</v>
      </c>
      <c r="AY226" s="257" t="s">
        <v>131</v>
      </c>
    </row>
    <row r="227" s="2" customFormat="1" ht="24.15" customHeight="1">
      <c r="A227" s="40"/>
      <c r="B227" s="41"/>
      <c r="C227" s="214" t="s">
        <v>424</v>
      </c>
      <c r="D227" s="214" t="s">
        <v>134</v>
      </c>
      <c r="E227" s="215" t="s">
        <v>716</v>
      </c>
      <c r="F227" s="216" t="s">
        <v>717</v>
      </c>
      <c r="G227" s="217" t="s">
        <v>648</v>
      </c>
      <c r="H227" s="218">
        <v>1</v>
      </c>
      <c r="I227" s="219"/>
      <c r="J227" s="220">
        <f>ROUND(I227*H227,2)</f>
        <v>0</v>
      </c>
      <c r="K227" s="216" t="s">
        <v>138</v>
      </c>
      <c r="L227" s="46"/>
      <c r="M227" s="221" t="s">
        <v>19</v>
      </c>
      <c r="N227" s="222" t="s">
        <v>46</v>
      </c>
      <c r="O227" s="86"/>
      <c r="P227" s="223">
        <f>O227*H227</f>
        <v>0</v>
      </c>
      <c r="Q227" s="223">
        <v>0.15304000000000001</v>
      </c>
      <c r="R227" s="223">
        <f>Q227*H227</f>
        <v>0.15304000000000001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307</v>
      </c>
      <c r="AT227" s="225" t="s">
        <v>134</v>
      </c>
      <c r="AU227" s="225" t="s">
        <v>85</v>
      </c>
      <c r="AY227" s="19" t="s">
        <v>131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83</v>
      </c>
      <c r="BK227" s="226">
        <f>ROUND(I227*H227,2)</f>
        <v>0</v>
      </c>
      <c r="BL227" s="19" t="s">
        <v>307</v>
      </c>
      <c r="BM227" s="225" t="s">
        <v>718</v>
      </c>
    </row>
    <row r="228" s="2" customFormat="1">
      <c r="A228" s="40"/>
      <c r="B228" s="41"/>
      <c r="C228" s="42"/>
      <c r="D228" s="227" t="s">
        <v>141</v>
      </c>
      <c r="E228" s="42"/>
      <c r="F228" s="228" t="s">
        <v>719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141</v>
      </c>
      <c r="AU228" s="19" t="s">
        <v>85</v>
      </c>
    </row>
    <row r="229" s="13" customFormat="1">
      <c r="A229" s="13"/>
      <c r="B229" s="236"/>
      <c r="C229" s="237"/>
      <c r="D229" s="238" t="s">
        <v>214</v>
      </c>
      <c r="E229" s="239" t="s">
        <v>19</v>
      </c>
      <c r="F229" s="240" t="s">
        <v>720</v>
      </c>
      <c r="G229" s="237"/>
      <c r="H229" s="239" t="s">
        <v>19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214</v>
      </c>
      <c r="AU229" s="246" t="s">
        <v>85</v>
      </c>
      <c r="AV229" s="13" t="s">
        <v>83</v>
      </c>
      <c r="AW229" s="13" t="s">
        <v>35</v>
      </c>
      <c r="AX229" s="13" t="s">
        <v>75</v>
      </c>
      <c r="AY229" s="246" t="s">
        <v>131</v>
      </c>
    </row>
    <row r="230" s="14" customFormat="1">
      <c r="A230" s="14"/>
      <c r="B230" s="247"/>
      <c r="C230" s="248"/>
      <c r="D230" s="238" t="s">
        <v>214</v>
      </c>
      <c r="E230" s="249" t="s">
        <v>19</v>
      </c>
      <c r="F230" s="250" t="s">
        <v>83</v>
      </c>
      <c r="G230" s="248"/>
      <c r="H230" s="251">
        <v>1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214</v>
      </c>
      <c r="AU230" s="257" t="s">
        <v>85</v>
      </c>
      <c r="AV230" s="14" t="s">
        <v>85</v>
      </c>
      <c r="AW230" s="14" t="s">
        <v>35</v>
      </c>
      <c r="AX230" s="14" t="s">
        <v>83</v>
      </c>
      <c r="AY230" s="257" t="s">
        <v>131</v>
      </c>
    </row>
    <row r="231" s="2" customFormat="1" ht="24.15" customHeight="1">
      <c r="A231" s="40"/>
      <c r="B231" s="41"/>
      <c r="C231" s="214" t="s">
        <v>430</v>
      </c>
      <c r="D231" s="214" t="s">
        <v>134</v>
      </c>
      <c r="E231" s="215" t="s">
        <v>721</v>
      </c>
      <c r="F231" s="216" t="s">
        <v>722</v>
      </c>
      <c r="G231" s="217" t="s">
        <v>648</v>
      </c>
      <c r="H231" s="218">
        <v>1</v>
      </c>
      <c r="I231" s="219"/>
      <c r="J231" s="220">
        <f>ROUND(I231*H231,2)</f>
        <v>0</v>
      </c>
      <c r="K231" s="216" t="s">
        <v>138</v>
      </c>
      <c r="L231" s="46"/>
      <c r="M231" s="221" t="s">
        <v>19</v>
      </c>
      <c r="N231" s="222" t="s">
        <v>46</v>
      </c>
      <c r="O231" s="86"/>
      <c r="P231" s="223">
        <f>O231*H231</f>
        <v>0</v>
      </c>
      <c r="Q231" s="223">
        <v>0.10387</v>
      </c>
      <c r="R231" s="223">
        <f>Q231*H231</f>
        <v>0.10387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307</v>
      </c>
      <c r="AT231" s="225" t="s">
        <v>134</v>
      </c>
      <c r="AU231" s="225" t="s">
        <v>85</v>
      </c>
      <c r="AY231" s="19" t="s">
        <v>131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83</v>
      </c>
      <c r="BK231" s="226">
        <f>ROUND(I231*H231,2)</f>
        <v>0</v>
      </c>
      <c r="BL231" s="19" t="s">
        <v>307</v>
      </c>
      <c r="BM231" s="225" t="s">
        <v>723</v>
      </c>
    </row>
    <row r="232" s="2" customFormat="1">
      <c r="A232" s="40"/>
      <c r="B232" s="41"/>
      <c r="C232" s="42"/>
      <c r="D232" s="227" t="s">
        <v>141</v>
      </c>
      <c r="E232" s="42"/>
      <c r="F232" s="228" t="s">
        <v>724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141</v>
      </c>
      <c r="AU232" s="19" t="s">
        <v>85</v>
      </c>
    </row>
    <row r="233" s="13" customFormat="1">
      <c r="A233" s="13"/>
      <c r="B233" s="236"/>
      <c r="C233" s="237"/>
      <c r="D233" s="238" t="s">
        <v>214</v>
      </c>
      <c r="E233" s="239" t="s">
        <v>19</v>
      </c>
      <c r="F233" s="240" t="s">
        <v>725</v>
      </c>
      <c r="G233" s="237"/>
      <c r="H233" s="239" t="s">
        <v>19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214</v>
      </c>
      <c r="AU233" s="246" t="s">
        <v>85</v>
      </c>
      <c r="AV233" s="13" t="s">
        <v>83</v>
      </c>
      <c r="AW233" s="13" t="s">
        <v>35</v>
      </c>
      <c r="AX233" s="13" t="s">
        <v>75</v>
      </c>
      <c r="AY233" s="246" t="s">
        <v>131</v>
      </c>
    </row>
    <row r="234" s="14" customFormat="1">
      <c r="A234" s="14"/>
      <c r="B234" s="247"/>
      <c r="C234" s="248"/>
      <c r="D234" s="238" t="s">
        <v>214</v>
      </c>
      <c r="E234" s="249" t="s">
        <v>19</v>
      </c>
      <c r="F234" s="250" t="s">
        <v>83</v>
      </c>
      <c r="G234" s="248"/>
      <c r="H234" s="251">
        <v>1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214</v>
      </c>
      <c r="AU234" s="257" t="s">
        <v>85</v>
      </c>
      <c r="AV234" s="14" t="s">
        <v>85</v>
      </c>
      <c r="AW234" s="14" t="s">
        <v>35</v>
      </c>
      <c r="AX234" s="14" t="s">
        <v>83</v>
      </c>
      <c r="AY234" s="257" t="s">
        <v>131</v>
      </c>
    </row>
    <row r="235" s="2" customFormat="1" ht="16.5" customHeight="1">
      <c r="A235" s="40"/>
      <c r="B235" s="41"/>
      <c r="C235" s="214" t="s">
        <v>437</v>
      </c>
      <c r="D235" s="214" t="s">
        <v>134</v>
      </c>
      <c r="E235" s="215" t="s">
        <v>726</v>
      </c>
      <c r="F235" s="216" t="s">
        <v>727</v>
      </c>
      <c r="G235" s="217" t="s">
        <v>292</v>
      </c>
      <c r="H235" s="218">
        <v>1</v>
      </c>
      <c r="I235" s="219"/>
      <c r="J235" s="220">
        <f>ROUND(I235*H235,2)</f>
        <v>0</v>
      </c>
      <c r="K235" s="216" t="s">
        <v>19</v>
      </c>
      <c r="L235" s="46"/>
      <c r="M235" s="221" t="s">
        <v>19</v>
      </c>
      <c r="N235" s="222" t="s">
        <v>46</v>
      </c>
      <c r="O235" s="86"/>
      <c r="P235" s="223">
        <f>O235*H235</f>
        <v>0</v>
      </c>
      <c r="Q235" s="223">
        <v>0.00075000000000000002</v>
      </c>
      <c r="R235" s="223">
        <f>Q235*H235</f>
        <v>0.00075000000000000002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307</v>
      </c>
      <c r="AT235" s="225" t="s">
        <v>134</v>
      </c>
      <c r="AU235" s="225" t="s">
        <v>85</v>
      </c>
      <c r="AY235" s="19" t="s">
        <v>131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83</v>
      </c>
      <c r="BK235" s="226">
        <f>ROUND(I235*H235,2)</f>
        <v>0</v>
      </c>
      <c r="BL235" s="19" t="s">
        <v>307</v>
      </c>
      <c r="BM235" s="225" t="s">
        <v>728</v>
      </c>
    </row>
    <row r="236" s="13" customFormat="1">
      <c r="A236" s="13"/>
      <c r="B236" s="236"/>
      <c r="C236" s="237"/>
      <c r="D236" s="238" t="s">
        <v>214</v>
      </c>
      <c r="E236" s="239" t="s">
        <v>19</v>
      </c>
      <c r="F236" s="240" t="s">
        <v>729</v>
      </c>
      <c r="G236" s="237"/>
      <c r="H236" s="239" t="s">
        <v>19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214</v>
      </c>
      <c r="AU236" s="246" t="s">
        <v>85</v>
      </c>
      <c r="AV236" s="13" t="s">
        <v>83</v>
      </c>
      <c r="AW236" s="13" t="s">
        <v>35</v>
      </c>
      <c r="AX236" s="13" t="s">
        <v>75</v>
      </c>
      <c r="AY236" s="246" t="s">
        <v>131</v>
      </c>
    </row>
    <row r="237" s="14" customFormat="1">
      <c r="A237" s="14"/>
      <c r="B237" s="247"/>
      <c r="C237" s="248"/>
      <c r="D237" s="238" t="s">
        <v>214</v>
      </c>
      <c r="E237" s="249" t="s">
        <v>19</v>
      </c>
      <c r="F237" s="250" t="s">
        <v>83</v>
      </c>
      <c r="G237" s="248"/>
      <c r="H237" s="251">
        <v>1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214</v>
      </c>
      <c r="AU237" s="257" t="s">
        <v>85</v>
      </c>
      <c r="AV237" s="14" t="s">
        <v>85</v>
      </c>
      <c r="AW237" s="14" t="s">
        <v>35</v>
      </c>
      <c r="AX237" s="14" t="s">
        <v>83</v>
      </c>
      <c r="AY237" s="257" t="s">
        <v>131</v>
      </c>
    </row>
    <row r="238" s="2" customFormat="1" ht="16.5" customHeight="1">
      <c r="A238" s="40"/>
      <c r="B238" s="41"/>
      <c r="C238" s="269" t="s">
        <v>442</v>
      </c>
      <c r="D238" s="269" t="s">
        <v>297</v>
      </c>
      <c r="E238" s="270" t="s">
        <v>730</v>
      </c>
      <c r="F238" s="271" t="s">
        <v>731</v>
      </c>
      <c r="G238" s="272" t="s">
        <v>292</v>
      </c>
      <c r="H238" s="273">
        <v>1</v>
      </c>
      <c r="I238" s="274"/>
      <c r="J238" s="275">
        <f>ROUND(I238*H238,2)</f>
        <v>0</v>
      </c>
      <c r="K238" s="271" t="s">
        <v>138</v>
      </c>
      <c r="L238" s="276"/>
      <c r="M238" s="277" t="s">
        <v>19</v>
      </c>
      <c r="N238" s="278" t="s">
        <v>46</v>
      </c>
      <c r="O238" s="86"/>
      <c r="P238" s="223">
        <f>O238*H238</f>
        <v>0</v>
      </c>
      <c r="Q238" s="223">
        <v>0.01524</v>
      </c>
      <c r="R238" s="223">
        <f>Q238*H238</f>
        <v>0.01524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410</v>
      </c>
      <c r="AT238" s="225" t="s">
        <v>297</v>
      </c>
      <c r="AU238" s="225" t="s">
        <v>85</v>
      </c>
      <c r="AY238" s="19" t="s">
        <v>131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83</v>
      </c>
      <c r="BK238" s="226">
        <f>ROUND(I238*H238,2)</f>
        <v>0</v>
      </c>
      <c r="BL238" s="19" t="s">
        <v>307</v>
      </c>
      <c r="BM238" s="225" t="s">
        <v>732</v>
      </c>
    </row>
    <row r="239" s="2" customFormat="1" ht="16.5" customHeight="1">
      <c r="A239" s="40"/>
      <c r="B239" s="41"/>
      <c r="C239" s="214" t="s">
        <v>446</v>
      </c>
      <c r="D239" s="214" t="s">
        <v>134</v>
      </c>
      <c r="E239" s="215" t="s">
        <v>733</v>
      </c>
      <c r="F239" s="216" t="s">
        <v>734</v>
      </c>
      <c r="G239" s="217" t="s">
        <v>648</v>
      </c>
      <c r="H239" s="218">
        <v>1</v>
      </c>
      <c r="I239" s="219"/>
      <c r="J239" s="220">
        <f>ROUND(I239*H239,2)</f>
        <v>0</v>
      </c>
      <c r="K239" s="216" t="s">
        <v>138</v>
      </c>
      <c r="L239" s="46"/>
      <c r="M239" s="221" t="s">
        <v>19</v>
      </c>
      <c r="N239" s="222" t="s">
        <v>46</v>
      </c>
      <c r="O239" s="86"/>
      <c r="P239" s="223">
        <f>O239*H239</f>
        <v>0</v>
      </c>
      <c r="Q239" s="223">
        <v>0.055570000000000001</v>
      </c>
      <c r="R239" s="223">
        <f>Q239*H239</f>
        <v>0.055570000000000001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307</v>
      </c>
      <c r="AT239" s="225" t="s">
        <v>134</v>
      </c>
      <c r="AU239" s="225" t="s">
        <v>85</v>
      </c>
      <c r="AY239" s="19" t="s">
        <v>131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83</v>
      </c>
      <c r="BK239" s="226">
        <f>ROUND(I239*H239,2)</f>
        <v>0</v>
      </c>
      <c r="BL239" s="19" t="s">
        <v>307</v>
      </c>
      <c r="BM239" s="225" t="s">
        <v>735</v>
      </c>
    </row>
    <row r="240" s="2" customFormat="1">
      <c r="A240" s="40"/>
      <c r="B240" s="41"/>
      <c r="C240" s="42"/>
      <c r="D240" s="227" t="s">
        <v>141</v>
      </c>
      <c r="E240" s="42"/>
      <c r="F240" s="228" t="s">
        <v>736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141</v>
      </c>
      <c r="AU240" s="19" t="s">
        <v>85</v>
      </c>
    </row>
    <row r="241" s="13" customFormat="1">
      <c r="A241" s="13"/>
      <c r="B241" s="236"/>
      <c r="C241" s="237"/>
      <c r="D241" s="238" t="s">
        <v>214</v>
      </c>
      <c r="E241" s="239" t="s">
        <v>19</v>
      </c>
      <c r="F241" s="240" t="s">
        <v>737</v>
      </c>
      <c r="G241" s="237"/>
      <c r="H241" s="239" t="s">
        <v>19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214</v>
      </c>
      <c r="AU241" s="246" t="s">
        <v>85</v>
      </c>
      <c r="AV241" s="13" t="s">
        <v>83</v>
      </c>
      <c r="AW241" s="13" t="s">
        <v>35</v>
      </c>
      <c r="AX241" s="13" t="s">
        <v>75</v>
      </c>
      <c r="AY241" s="246" t="s">
        <v>131</v>
      </c>
    </row>
    <row r="242" s="14" customFormat="1">
      <c r="A242" s="14"/>
      <c r="B242" s="247"/>
      <c r="C242" s="248"/>
      <c r="D242" s="238" t="s">
        <v>214</v>
      </c>
      <c r="E242" s="249" t="s">
        <v>19</v>
      </c>
      <c r="F242" s="250" t="s">
        <v>83</v>
      </c>
      <c r="G242" s="248"/>
      <c r="H242" s="251">
        <v>1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214</v>
      </c>
      <c r="AU242" s="257" t="s">
        <v>85</v>
      </c>
      <c r="AV242" s="14" t="s">
        <v>85</v>
      </c>
      <c r="AW242" s="14" t="s">
        <v>35</v>
      </c>
      <c r="AX242" s="14" t="s">
        <v>83</v>
      </c>
      <c r="AY242" s="257" t="s">
        <v>131</v>
      </c>
    </row>
    <row r="243" s="2" customFormat="1" ht="33" customHeight="1">
      <c r="A243" s="40"/>
      <c r="B243" s="41"/>
      <c r="C243" s="214" t="s">
        <v>451</v>
      </c>
      <c r="D243" s="214" t="s">
        <v>134</v>
      </c>
      <c r="E243" s="215" t="s">
        <v>738</v>
      </c>
      <c r="F243" s="216" t="s">
        <v>739</v>
      </c>
      <c r="G243" s="217" t="s">
        <v>648</v>
      </c>
      <c r="H243" s="218">
        <v>1</v>
      </c>
      <c r="I243" s="219"/>
      <c r="J243" s="220">
        <f>ROUND(I243*H243,2)</f>
        <v>0</v>
      </c>
      <c r="K243" s="216" t="s">
        <v>138</v>
      </c>
      <c r="L243" s="46"/>
      <c r="M243" s="221" t="s">
        <v>19</v>
      </c>
      <c r="N243" s="222" t="s">
        <v>46</v>
      </c>
      <c r="O243" s="86"/>
      <c r="P243" s="223">
        <f>O243*H243</f>
        <v>0</v>
      </c>
      <c r="Q243" s="223">
        <v>0.0078799999999999999</v>
      </c>
      <c r="R243" s="223">
        <f>Q243*H243</f>
        <v>0.0078799999999999999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307</v>
      </c>
      <c r="AT243" s="225" t="s">
        <v>134</v>
      </c>
      <c r="AU243" s="225" t="s">
        <v>85</v>
      </c>
      <c r="AY243" s="19" t="s">
        <v>131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83</v>
      </c>
      <c r="BK243" s="226">
        <f>ROUND(I243*H243,2)</f>
        <v>0</v>
      </c>
      <c r="BL243" s="19" t="s">
        <v>307</v>
      </c>
      <c r="BM243" s="225" t="s">
        <v>740</v>
      </c>
    </row>
    <row r="244" s="2" customFormat="1">
      <c r="A244" s="40"/>
      <c r="B244" s="41"/>
      <c r="C244" s="42"/>
      <c r="D244" s="227" t="s">
        <v>141</v>
      </c>
      <c r="E244" s="42"/>
      <c r="F244" s="228" t="s">
        <v>741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141</v>
      </c>
      <c r="AU244" s="19" t="s">
        <v>85</v>
      </c>
    </row>
    <row r="245" s="13" customFormat="1">
      <c r="A245" s="13"/>
      <c r="B245" s="236"/>
      <c r="C245" s="237"/>
      <c r="D245" s="238" t="s">
        <v>214</v>
      </c>
      <c r="E245" s="239" t="s">
        <v>19</v>
      </c>
      <c r="F245" s="240" t="s">
        <v>742</v>
      </c>
      <c r="G245" s="237"/>
      <c r="H245" s="239" t="s">
        <v>19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214</v>
      </c>
      <c r="AU245" s="246" t="s">
        <v>85</v>
      </c>
      <c r="AV245" s="13" t="s">
        <v>83</v>
      </c>
      <c r="AW245" s="13" t="s">
        <v>35</v>
      </c>
      <c r="AX245" s="13" t="s">
        <v>75</v>
      </c>
      <c r="AY245" s="246" t="s">
        <v>131</v>
      </c>
    </row>
    <row r="246" s="14" customFormat="1">
      <c r="A246" s="14"/>
      <c r="B246" s="247"/>
      <c r="C246" s="248"/>
      <c r="D246" s="238" t="s">
        <v>214</v>
      </c>
      <c r="E246" s="249" t="s">
        <v>19</v>
      </c>
      <c r="F246" s="250" t="s">
        <v>83</v>
      </c>
      <c r="G246" s="248"/>
      <c r="H246" s="251">
        <v>1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214</v>
      </c>
      <c r="AU246" s="257" t="s">
        <v>85</v>
      </c>
      <c r="AV246" s="14" t="s">
        <v>85</v>
      </c>
      <c r="AW246" s="14" t="s">
        <v>35</v>
      </c>
      <c r="AX246" s="14" t="s">
        <v>83</v>
      </c>
      <c r="AY246" s="257" t="s">
        <v>131</v>
      </c>
    </row>
    <row r="247" s="2" customFormat="1" ht="33" customHeight="1">
      <c r="A247" s="40"/>
      <c r="B247" s="41"/>
      <c r="C247" s="214" t="s">
        <v>455</v>
      </c>
      <c r="D247" s="214" t="s">
        <v>134</v>
      </c>
      <c r="E247" s="215" t="s">
        <v>743</v>
      </c>
      <c r="F247" s="216" t="s">
        <v>744</v>
      </c>
      <c r="G247" s="217" t="s">
        <v>648</v>
      </c>
      <c r="H247" s="218">
        <v>1</v>
      </c>
      <c r="I247" s="219"/>
      <c r="J247" s="220">
        <f>ROUND(I247*H247,2)</f>
        <v>0</v>
      </c>
      <c r="K247" s="216" t="s">
        <v>138</v>
      </c>
      <c r="L247" s="46"/>
      <c r="M247" s="221" t="s">
        <v>19</v>
      </c>
      <c r="N247" s="222" t="s">
        <v>46</v>
      </c>
      <c r="O247" s="86"/>
      <c r="P247" s="223">
        <f>O247*H247</f>
        <v>0</v>
      </c>
      <c r="Q247" s="223">
        <v>0.0075900000000000004</v>
      </c>
      <c r="R247" s="223">
        <f>Q247*H247</f>
        <v>0.0075900000000000004</v>
      </c>
      <c r="S247" s="223">
        <v>0</v>
      </c>
      <c r="T247" s="22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307</v>
      </c>
      <c r="AT247" s="225" t="s">
        <v>134</v>
      </c>
      <c r="AU247" s="225" t="s">
        <v>85</v>
      </c>
      <c r="AY247" s="19" t="s">
        <v>131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83</v>
      </c>
      <c r="BK247" s="226">
        <f>ROUND(I247*H247,2)</f>
        <v>0</v>
      </c>
      <c r="BL247" s="19" t="s">
        <v>307</v>
      </c>
      <c r="BM247" s="225" t="s">
        <v>745</v>
      </c>
    </row>
    <row r="248" s="2" customFormat="1">
      <c r="A248" s="40"/>
      <c r="B248" s="41"/>
      <c r="C248" s="42"/>
      <c r="D248" s="227" t="s">
        <v>141</v>
      </c>
      <c r="E248" s="42"/>
      <c r="F248" s="228" t="s">
        <v>746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141</v>
      </c>
      <c r="AU248" s="19" t="s">
        <v>85</v>
      </c>
    </row>
    <row r="249" s="13" customFormat="1">
      <c r="A249" s="13"/>
      <c r="B249" s="236"/>
      <c r="C249" s="237"/>
      <c r="D249" s="238" t="s">
        <v>214</v>
      </c>
      <c r="E249" s="239" t="s">
        <v>19</v>
      </c>
      <c r="F249" s="240" t="s">
        <v>747</v>
      </c>
      <c r="G249" s="237"/>
      <c r="H249" s="239" t="s">
        <v>19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214</v>
      </c>
      <c r="AU249" s="246" t="s">
        <v>85</v>
      </c>
      <c r="AV249" s="13" t="s">
        <v>83</v>
      </c>
      <c r="AW249" s="13" t="s">
        <v>35</v>
      </c>
      <c r="AX249" s="13" t="s">
        <v>75</v>
      </c>
      <c r="AY249" s="246" t="s">
        <v>131</v>
      </c>
    </row>
    <row r="250" s="14" customFormat="1">
      <c r="A250" s="14"/>
      <c r="B250" s="247"/>
      <c r="C250" s="248"/>
      <c r="D250" s="238" t="s">
        <v>214</v>
      </c>
      <c r="E250" s="249" t="s">
        <v>19</v>
      </c>
      <c r="F250" s="250" t="s">
        <v>83</v>
      </c>
      <c r="G250" s="248"/>
      <c r="H250" s="251">
        <v>1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214</v>
      </c>
      <c r="AU250" s="257" t="s">
        <v>85</v>
      </c>
      <c r="AV250" s="14" t="s">
        <v>85</v>
      </c>
      <c r="AW250" s="14" t="s">
        <v>35</v>
      </c>
      <c r="AX250" s="14" t="s">
        <v>83</v>
      </c>
      <c r="AY250" s="257" t="s">
        <v>131</v>
      </c>
    </row>
    <row r="251" s="2" customFormat="1" ht="33" customHeight="1">
      <c r="A251" s="40"/>
      <c r="B251" s="41"/>
      <c r="C251" s="214" t="s">
        <v>460</v>
      </c>
      <c r="D251" s="214" t="s">
        <v>134</v>
      </c>
      <c r="E251" s="215" t="s">
        <v>743</v>
      </c>
      <c r="F251" s="216" t="s">
        <v>744</v>
      </c>
      <c r="G251" s="217" t="s">
        <v>648</v>
      </c>
      <c r="H251" s="218">
        <v>4</v>
      </c>
      <c r="I251" s="219"/>
      <c r="J251" s="220">
        <f>ROUND(I251*H251,2)</f>
        <v>0</v>
      </c>
      <c r="K251" s="216" t="s">
        <v>138</v>
      </c>
      <c r="L251" s="46"/>
      <c r="M251" s="221" t="s">
        <v>19</v>
      </c>
      <c r="N251" s="222" t="s">
        <v>46</v>
      </c>
      <c r="O251" s="86"/>
      <c r="P251" s="223">
        <f>O251*H251</f>
        <v>0</v>
      </c>
      <c r="Q251" s="223">
        <v>0.0075900000000000004</v>
      </c>
      <c r="R251" s="223">
        <f>Q251*H251</f>
        <v>0.030360000000000002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307</v>
      </c>
      <c r="AT251" s="225" t="s">
        <v>134</v>
      </c>
      <c r="AU251" s="225" t="s">
        <v>85</v>
      </c>
      <c r="AY251" s="19" t="s">
        <v>131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83</v>
      </c>
      <c r="BK251" s="226">
        <f>ROUND(I251*H251,2)</f>
        <v>0</v>
      </c>
      <c r="BL251" s="19" t="s">
        <v>307</v>
      </c>
      <c r="BM251" s="225" t="s">
        <v>748</v>
      </c>
    </row>
    <row r="252" s="2" customFormat="1">
      <c r="A252" s="40"/>
      <c r="B252" s="41"/>
      <c r="C252" s="42"/>
      <c r="D252" s="227" t="s">
        <v>141</v>
      </c>
      <c r="E252" s="42"/>
      <c r="F252" s="228" t="s">
        <v>746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141</v>
      </c>
      <c r="AU252" s="19" t="s">
        <v>85</v>
      </c>
    </row>
    <row r="253" s="13" customFormat="1">
      <c r="A253" s="13"/>
      <c r="B253" s="236"/>
      <c r="C253" s="237"/>
      <c r="D253" s="238" t="s">
        <v>214</v>
      </c>
      <c r="E253" s="239" t="s">
        <v>19</v>
      </c>
      <c r="F253" s="240" t="s">
        <v>749</v>
      </c>
      <c r="G253" s="237"/>
      <c r="H253" s="239" t="s">
        <v>19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214</v>
      </c>
      <c r="AU253" s="246" t="s">
        <v>85</v>
      </c>
      <c r="AV253" s="13" t="s">
        <v>83</v>
      </c>
      <c r="AW253" s="13" t="s">
        <v>35</v>
      </c>
      <c r="AX253" s="13" t="s">
        <v>75</v>
      </c>
      <c r="AY253" s="246" t="s">
        <v>131</v>
      </c>
    </row>
    <row r="254" s="14" customFormat="1">
      <c r="A254" s="14"/>
      <c r="B254" s="247"/>
      <c r="C254" s="248"/>
      <c r="D254" s="238" t="s">
        <v>214</v>
      </c>
      <c r="E254" s="249" t="s">
        <v>19</v>
      </c>
      <c r="F254" s="250" t="s">
        <v>153</v>
      </c>
      <c r="G254" s="248"/>
      <c r="H254" s="251">
        <v>4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7" t="s">
        <v>214</v>
      </c>
      <c r="AU254" s="257" t="s">
        <v>85</v>
      </c>
      <c r="AV254" s="14" t="s">
        <v>85</v>
      </c>
      <c r="AW254" s="14" t="s">
        <v>35</v>
      </c>
      <c r="AX254" s="14" t="s">
        <v>83</v>
      </c>
      <c r="AY254" s="257" t="s">
        <v>131</v>
      </c>
    </row>
    <row r="255" s="2" customFormat="1" ht="33" customHeight="1">
      <c r="A255" s="40"/>
      <c r="B255" s="41"/>
      <c r="C255" s="214" t="s">
        <v>464</v>
      </c>
      <c r="D255" s="214" t="s">
        <v>134</v>
      </c>
      <c r="E255" s="215" t="s">
        <v>750</v>
      </c>
      <c r="F255" s="216" t="s">
        <v>751</v>
      </c>
      <c r="G255" s="217" t="s">
        <v>648</v>
      </c>
      <c r="H255" s="218">
        <v>2</v>
      </c>
      <c r="I255" s="219"/>
      <c r="J255" s="220">
        <f>ROUND(I255*H255,2)</f>
        <v>0</v>
      </c>
      <c r="K255" s="216" t="s">
        <v>138</v>
      </c>
      <c r="L255" s="46"/>
      <c r="M255" s="221" t="s">
        <v>19</v>
      </c>
      <c r="N255" s="222" t="s">
        <v>46</v>
      </c>
      <c r="O255" s="86"/>
      <c r="P255" s="223">
        <f>O255*H255</f>
        <v>0</v>
      </c>
      <c r="Q255" s="223">
        <v>0.0075900000000000004</v>
      </c>
      <c r="R255" s="223">
        <f>Q255*H255</f>
        <v>0.015180000000000001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307</v>
      </c>
      <c r="AT255" s="225" t="s">
        <v>134</v>
      </c>
      <c r="AU255" s="225" t="s">
        <v>85</v>
      </c>
      <c r="AY255" s="19" t="s">
        <v>131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83</v>
      </c>
      <c r="BK255" s="226">
        <f>ROUND(I255*H255,2)</f>
        <v>0</v>
      </c>
      <c r="BL255" s="19" t="s">
        <v>307</v>
      </c>
      <c r="BM255" s="225" t="s">
        <v>752</v>
      </c>
    </row>
    <row r="256" s="2" customFormat="1">
      <c r="A256" s="40"/>
      <c r="B256" s="41"/>
      <c r="C256" s="42"/>
      <c r="D256" s="227" t="s">
        <v>141</v>
      </c>
      <c r="E256" s="42"/>
      <c r="F256" s="228" t="s">
        <v>753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141</v>
      </c>
      <c r="AU256" s="19" t="s">
        <v>85</v>
      </c>
    </row>
    <row r="257" s="13" customFormat="1">
      <c r="A257" s="13"/>
      <c r="B257" s="236"/>
      <c r="C257" s="237"/>
      <c r="D257" s="238" t="s">
        <v>214</v>
      </c>
      <c r="E257" s="239" t="s">
        <v>19</v>
      </c>
      <c r="F257" s="240" t="s">
        <v>754</v>
      </c>
      <c r="G257" s="237"/>
      <c r="H257" s="239" t="s">
        <v>19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214</v>
      </c>
      <c r="AU257" s="246" t="s">
        <v>85</v>
      </c>
      <c r="AV257" s="13" t="s">
        <v>83</v>
      </c>
      <c r="AW257" s="13" t="s">
        <v>35</v>
      </c>
      <c r="AX257" s="13" t="s">
        <v>75</v>
      </c>
      <c r="AY257" s="246" t="s">
        <v>131</v>
      </c>
    </row>
    <row r="258" s="14" customFormat="1">
      <c r="A258" s="14"/>
      <c r="B258" s="247"/>
      <c r="C258" s="248"/>
      <c r="D258" s="238" t="s">
        <v>214</v>
      </c>
      <c r="E258" s="249" t="s">
        <v>19</v>
      </c>
      <c r="F258" s="250" t="s">
        <v>85</v>
      </c>
      <c r="G258" s="248"/>
      <c r="H258" s="251">
        <v>2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7" t="s">
        <v>214</v>
      </c>
      <c r="AU258" s="257" t="s">
        <v>85</v>
      </c>
      <c r="AV258" s="14" t="s">
        <v>85</v>
      </c>
      <c r="AW258" s="14" t="s">
        <v>35</v>
      </c>
      <c r="AX258" s="14" t="s">
        <v>83</v>
      </c>
      <c r="AY258" s="257" t="s">
        <v>131</v>
      </c>
    </row>
    <row r="259" s="2" customFormat="1" ht="33" customHeight="1">
      <c r="A259" s="40"/>
      <c r="B259" s="41"/>
      <c r="C259" s="214" t="s">
        <v>469</v>
      </c>
      <c r="D259" s="214" t="s">
        <v>134</v>
      </c>
      <c r="E259" s="215" t="s">
        <v>755</v>
      </c>
      <c r="F259" s="216" t="s">
        <v>756</v>
      </c>
      <c r="G259" s="217" t="s">
        <v>648</v>
      </c>
      <c r="H259" s="218">
        <v>1</v>
      </c>
      <c r="I259" s="219"/>
      <c r="J259" s="220">
        <f>ROUND(I259*H259,2)</f>
        <v>0</v>
      </c>
      <c r="K259" s="216" t="s">
        <v>138</v>
      </c>
      <c r="L259" s="46"/>
      <c r="M259" s="221" t="s">
        <v>19</v>
      </c>
      <c r="N259" s="222" t="s">
        <v>46</v>
      </c>
      <c r="O259" s="86"/>
      <c r="P259" s="223">
        <f>O259*H259</f>
        <v>0</v>
      </c>
      <c r="Q259" s="223">
        <v>0.02402</v>
      </c>
      <c r="R259" s="223">
        <f>Q259*H259</f>
        <v>0.02402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307</v>
      </c>
      <c r="AT259" s="225" t="s">
        <v>134</v>
      </c>
      <c r="AU259" s="225" t="s">
        <v>85</v>
      </c>
      <c r="AY259" s="19" t="s">
        <v>131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83</v>
      </c>
      <c r="BK259" s="226">
        <f>ROUND(I259*H259,2)</f>
        <v>0</v>
      </c>
      <c r="BL259" s="19" t="s">
        <v>307</v>
      </c>
      <c r="BM259" s="225" t="s">
        <v>757</v>
      </c>
    </row>
    <row r="260" s="2" customFormat="1">
      <c r="A260" s="40"/>
      <c r="B260" s="41"/>
      <c r="C260" s="42"/>
      <c r="D260" s="227" t="s">
        <v>141</v>
      </c>
      <c r="E260" s="42"/>
      <c r="F260" s="228" t="s">
        <v>758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141</v>
      </c>
      <c r="AU260" s="19" t="s">
        <v>85</v>
      </c>
    </row>
    <row r="261" s="13" customFormat="1">
      <c r="A261" s="13"/>
      <c r="B261" s="236"/>
      <c r="C261" s="237"/>
      <c r="D261" s="238" t="s">
        <v>214</v>
      </c>
      <c r="E261" s="239" t="s">
        <v>19</v>
      </c>
      <c r="F261" s="240" t="s">
        <v>759</v>
      </c>
      <c r="G261" s="237"/>
      <c r="H261" s="239" t="s">
        <v>19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214</v>
      </c>
      <c r="AU261" s="246" t="s">
        <v>85</v>
      </c>
      <c r="AV261" s="13" t="s">
        <v>83</v>
      </c>
      <c r="AW261" s="13" t="s">
        <v>35</v>
      </c>
      <c r="AX261" s="13" t="s">
        <v>75</v>
      </c>
      <c r="AY261" s="246" t="s">
        <v>131</v>
      </c>
    </row>
    <row r="262" s="14" customFormat="1">
      <c r="A262" s="14"/>
      <c r="B262" s="247"/>
      <c r="C262" s="248"/>
      <c r="D262" s="238" t="s">
        <v>214</v>
      </c>
      <c r="E262" s="249" t="s">
        <v>19</v>
      </c>
      <c r="F262" s="250" t="s">
        <v>83</v>
      </c>
      <c r="G262" s="248"/>
      <c r="H262" s="251">
        <v>1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214</v>
      </c>
      <c r="AU262" s="257" t="s">
        <v>85</v>
      </c>
      <c r="AV262" s="14" t="s">
        <v>85</v>
      </c>
      <c r="AW262" s="14" t="s">
        <v>35</v>
      </c>
      <c r="AX262" s="14" t="s">
        <v>83</v>
      </c>
      <c r="AY262" s="257" t="s">
        <v>131</v>
      </c>
    </row>
    <row r="263" s="2" customFormat="1" ht="24.15" customHeight="1">
      <c r="A263" s="40"/>
      <c r="B263" s="41"/>
      <c r="C263" s="214" t="s">
        <v>473</v>
      </c>
      <c r="D263" s="214" t="s">
        <v>134</v>
      </c>
      <c r="E263" s="215" t="s">
        <v>760</v>
      </c>
      <c r="F263" s="216" t="s">
        <v>761</v>
      </c>
      <c r="G263" s="217" t="s">
        <v>382</v>
      </c>
      <c r="H263" s="218">
        <v>0.53700000000000003</v>
      </c>
      <c r="I263" s="219"/>
      <c r="J263" s="220">
        <f>ROUND(I263*H263,2)</f>
        <v>0</v>
      </c>
      <c r="K263" s="216" t="s">
        <v>138</v>
      </c>
      <c r="L263" s="46"/>
      <c r="M263" s="221" t="s">
        <v>19</v>
      </c>
      <c r="N263" s="222" t="s">
        <v>46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307</v>
      </c>
      <c r="AT263" s="225" t="s">
        <v>134</v>
      </c>
      <c r="AU263" s="225" t="s">
        <v>85</v>
      </c>
      <c r="AY263" s="19" t="s">
        <v>131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83</v>
      </c>
      <c r="BK263" s="226">
        <f>ROUND(I263*H263,2)</f>
        <v>0</v>
      </c>
      <c r="BL263" s="19" t="s">
        <v>307</v>
      </c>
      <c r="BM263" s="225" t="s">
        <v>762</v>
      </c>
    </row>
    <row r="264" s="2" customFormat="1">
      <c r="A264" s="40"/>
      <c r="B264" s="41"/>
      <c r="C264" s="42"/>
      <c r="D264" s="227" t="s">
        <v>141</v>
      </c>
      <c r="E264" s="42"/>
      <c r="F264" s="228" t="s">
        <v>763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141</v>
      </c>
      <c r="AU264" s="19" t="s">
        <v>85</v>
      </c>
    </row>
    <row r="265" s="12" customFormat="1" ht="22.8" customHeight="1">
      <c r="A265" s="12"/>
      <c r="B265" s="198"/>
      <c r="C265" s="199"/>
      <c r="D265" s="200" t="s">
        <v>74</v>
      </c>
      <c r="E265" s="212" t="s">
        <v>764</v>
      </c>
      <c r="F265" s="212" t="s">
        <v>765</v>
      </c>
      <c r="G265" s="199"/>
      <c r="H265" s="199"/>
      <c r="I265" s="202"/>
      <c r="J265" s="213">
        <f>BK265</f>
        <v>0</v>
      </c>
      <c r="K265" s="199"/>
      <c r="L265" s="204"/>
      <c r="M265" s="205"/>
      <c r="N265" s="206"/>
      <c r="O265" s="206"/>
      <c r="P265" s="207">
        <f>SUM(P266:P338)</f>
        <v>0</v>
      </c>
      <c r="Q265" s="206"/>
      <c r="R265" s="207">
        <f>SUM(R266:R338)</f>
        <v>2.3437000000000001</v>
      </c>
      <c r="S265" s="206"/>
      <c r="T265" s="208">
        <f>SUM(T266:T338)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9" t="s">
        <v>85</v>
      </c>
      <c r="AT265" s="210" t="s">
        <v>74</v>
      </c>
      <c r="AU265" s="210" t="s">
        <v>83</v>
      </c>
      <c r="AY265" s="209" t="s">
        <v>131</v>
      </c>
      <c r="BK265" s="211">
        <f>SUM(BK266:BK338)</f>
        <v>0</v>
      </c>
    </row>
    <row r="266" s="2" customFormat="1" ht="24.15" customHeight="1">
      <c r="A266" s="40"/>
      <c r="B266" s="41"/>
      <c r="C266" s="214" t="s">
        <v>480</v>
      </c>
      <c r="D266" s="214" t="s">
        <v>134</v>
      </c>
      <c r="E266" s="215" t="s">
        <v>766</v>
      </c>
      <c r="F266" s="216" t="s">
        <v>767</v>
      </c>
      <c r="G266" s="217" t="s">
        <v>221</v>
      </c>
      <c r="H266" s="218">
        <v>12</v>
      </c>
      <c r="I266" s="219"/>
      <c r="J266" s="220">
        <f>ROUND(I266*H266,2)</f>
        <v>0</v>
      </c>
      <c r="K266" s="216" t="s">
        <v>138</v>
      </c>
      <c r="L266" s="46"/>
      <c r="M266" s="221" t="s">
        <v>19</v>
      </c>
      <c r="N266" s="222" t="s">
        <v>46</v>
      </c>
      <c r="O266" s="86"/>
      <c r="P266" s="223">
        <f>O266*H266</f>
        <v>0</v>
      </c>
      <c r="Q266" s="223">
        <v>0.00296</v>
      </c>
      <c r="R266" s="223">
        <f>Q266*H266</f>
        <v>0.035519999999999996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307</v>
      </c>
      <c r="AT266" s="225" t="s">
        <v>134</v>
      </c>
      <c r="AU266" s="225" t="s">
        <v>85</v>
      </c>
      <c r="AY266" s="19" t="s">
        <v>131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83</v>
      </c>
      <c r="BK266" s="226">
        <f>ROUND(I266*H266,2)</f>
        <v>0</v>
      </c>
      <c r="BL266" s="19" t="s">
        <v>307</v>
      </c>
      <c r="BM266" s="225" t="s">
        <v>768</v>
      </c>
    </row>
    <row r="267" s="2" customFormat="1">
      <c r="A267" s="40"/>
      <c r="B267" s="41"/>
      <c r="C267" s="42"/>
      <c r="D267" s="227" t="s">
        <v>141</v>
      </c>
      <c r="E267" s="42"/>
      <c r="F267" s="228" t="s">
        <v>769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141</v>
      </c>
      <c r="AU267" s="19" t="s">
        <v>85</v>
      </c>
    </row>
    <row r="268" s="13" customFormat="1">
      <c r="A268" s="13"/>
      <c r="B268" s="236"/>
      <c r="C268" s="237"/>
      <c r="D268" s="238" t="s">
        <v>214</v>
      </c>
      <c r="E268" s="239" t="s">
        <v>19</v>
      </c>
      <c r="F268" s="240" t="s">
        <v>770</v>
      </c>
      <c r="G268" s="237"/>
      <c r="H268" s="239" t="s">
        <v>19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214</v>
      </c>
      <c r="AU268" s="246" t="s">
        <v>85</v>
      </c>
      <c r="AV268" s="13" t="s">
        <v>83</v>
      </c>
      <c r="AW268" s="13" t="s">
        <v>35</v>
      </c>
      <c r="AX268" s="13" t="s">
        <v>75</v>
      </c>
      <c r="AY268" s="246" t="s">
        <v>131</v>
      </c>
    </row>
    <row r="269" s="14" customFormat="1">
      <c r="A269" s="14"/>
      <c r="B269" s="247"/>
      <c r="C269" s="248"/>
      <c r="D269" s="238" t="s">
        <v>214</v>
      </c>
      <c r="E269" s="249" t="s">
        <v>19</v>
      </c>
      <c r="F269" s="250" t="s">
        <v>8</v>
      </c>
      <c r="G269" s="248"/>
      <c r="H269" s="251">
        <v>12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214</v>
      </c>
      <c r="AU269" s="257" t="s">
        <v>85</v>
      </c>
      <c r="AV269" s="14" t="s">
        <v>85</v>
      </c>
      <c r="AW269" s="14" t="s">
        <v>35</v>
      </c>
      <c r="AX269" s="14" t="s">
        <v>83</v>
      </c>
      <c r="AY269" s="257" t="s">
        <v>131</v>
      </c>
    </row>
    <row r="270" s="2" customFormat="1" ht="24.15" customHeight="1">
      <c r="A270" s="40"/>
      <c r="B270" s="41"/>
      <c r="C270" s="214" t="s">
        <v>485</v>
      </c>
      <c r="D270" s="214" t="s">
        <v>134</v>
      </c>
      <c r="E270" s="215" t="s">
        <v>771</v>
      </c>
      <c r="F270" s="216" t="s">
        <v>772</v>
      </c>
      <c r="G270" s="217" t="s">
        <v>221</v>
      </c>
      <c r="H270" s="218">
        <v>108</v>
      </c>
      <c r="I270" s="219"/>
      <c r="J270" s="220">
        <f>ROUND(I270*H270,2)</f>
        <v>0</v>
      </c>
      <c r="K270" s="216" t="s">
        <v>138</v>
      </c>
      <c r="L270" s="46"/>
      <c r="M270" s="221" t="s">
        <v>19</v>
      </c>
      <c r="N270" s="222" t="s">
        <v>46</v>
      </c>
      <c r="O270" s="86"/>
      <c r="P270" s="223">
        <f>O270*H270</f>
        <v>0</v>
      </c>
      <c r="Q270" s="223">
        <v>0.0037599999999999999</v>
      </c>
      <c r="R270" s="223">
        <f>Q270*H270</f>
        <v>0.40608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307</v>
      </c>
      <c r="AT270" s="225" t="s">
        <v>134</v>
      </c>
      <c r="AU270" s="225" t="s">
        <v>85</v>
      </c>
      <c r="AY270" s="19" t="s">
        <v>131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83</v>
      </c>
      <c r="BK270" s="226">
        <f>ROUND(I270*H270,2)</f>
        <v>0</v>
      </c>
      <c r="BL270" s="19" t="s">
        <v>307</v>
      </c>
      <c r="BM270" s="225" t="s">
        <v>773</v>
      </c>
    </row>
    <row r="271" s="2" customFormat="1">
      <c r="A271" s="40"/>
      <c r="B271" s="41"/>
      <c r="C271" s="42"/>
      <c r="D271" s="227" t="s">
        <v>141</v>
      </c>
      <c r="E271" s="42"/>
      <c r="F271" s="228" t="s">
        <v>774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141</v>
      </c>
      <c r="AU271" s="19" t="s">
        <v>85</v>
      </c>
    </row>
    <row r="272" s="13" customFormat="1">
      <c r="A272" s="13"/>
      <c r="B272" s="236"/>
      <c r="C272" s="237"/>
      <c r="D272" s="238" t="s">
        <v>214</v>
      </c>
      <c r="E272" s="239" t="s">
        <v>19</v>
      </c>
      <c r="F272" s="240" t="s">
        <v>775</v>
      </c>
      <c r="G272" s="237"/>
      <c r="H272" s="239" t="s">
        <v>19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214</v>
      </c>
      <c r="AU272" s="246" t="s">
        <v>85</v>
      </c>
      <c r="AV272" s="13" t="s">
        <v>83</v>
      </c>
      <c r="AW272" s="13" t="s">
        <v>35</v>
      </c>
      <c r="AX272" s="13" t="s">
        <v>75</v>
      </c>
      <c r="AY272" s="246" t="s">
        <v>131</v>
      </c>
    </row>
    <row r="273" s="14" customFormat="1">
      <c r="A273" s="14"/>
      <c r="B273" s="247"/>
      <c r="C273" s="248"/>
      <c r="D273" s="238" t="s">
        <v>214</v>
      </c>
      <c r="E273" s="249" t="s">
        <v>19</v>
      </c>
      <c r="F273" s="250" t="s">
        <v>581</v>
      </c>
      <c r="G273" s="248"/>
      <c r="H273" s="251">
        <v>108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214</v>
      </c>
      <c r="AU273" s="257" t="s">
        <v>85</v>
      </c>
      <c r="AV273" s="14" t="s">
        <v>85</v>
      </c>
      <c r="AW273" s="14" t="s">
        <v>35</v>
      </c>
      <c r="AX273" s="14" t="s">
        <v>83</v>
      </c>
      <c r="AY273" s="257" t="s">
        <v>131</v>
      </c>
    </row>
    <row r="274" s="2" customFormat="1" ht="24.15" customHeight="1">
      <c r="A274" s="40"/>
      <c r="B274" s="41"/>
      <c r="C274" s="214" t="s">
        <v>490</v>
      </c>
      <c r="D274" s="214" t="s">
        <v>134</v>
      </c>
      <c r="E274" s="215" t="s">
        <v>776</v>
      </c>
      <c r="F274" s="216" t="s">
        <v>777</v>
      </c>
      <c r="G274" s="217" t="s">
        <v>221</v>
      </c>
      <c r="H274" s="218">
        <v>90</v>
      </c>
      <c r="I274" s="219"/>
      <c r="J274" s="220">
        <f>ROUND(I274*H274,2)</f>
        <v>0</v>
      </c>
      <c r="K274" s="216" t="s">
        <v>138</v>
      </c>
      <c r="L274" s="46"/>
      <c r="M274" s="221" t="s">
        <v>19</v>
      </c>
      <c r="N274" s="222" t="s">
        <v>46</v>
      </c>
      <c r="O274" s="86"/>
      <c r="P274" s="223">
        <f>O274*H274</f>
        <v>0</v>
      </c>
      <c r="Q274" s="223">
        <v>0.0062899999999999996</v>
      </c>
      <c r="R274" s="223">
        <f>Q274*H274</f>
        <v>0.56609999999999994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307</v>
      </c>
      <c r="AT274" s="225" t="s">
        <v>134</v>
      </c>
      <c r="AU274" s="225" t="s">
        <v>85</v>
      </c>
      <c r="AY274" s="19" t="s">
        <v>131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83</v>
      </c>
      <c r="BK274" s="226">
        <f>ROUND(I274*H274,2)</f>
        <v>0</v>
      </c>
      <c r="BL274" s="19" t="s">
        <v>307</v>
      </c>
      <c r="BM274" s="225" t="s">
        <v>778</v>
      </c>
    </row>
    <row r="275" s="2" customFormat="1">
      <c r="A275" s="40"/>
      <c r="B275" s="41"/>
      <c r="C275" s="42"/>
      <c r="D275" s="227" t="s">
        <v>141</v>
      </c>
      <c r="E275" s="42"/>
      <c r="F275" s="228" t="s">
        <v>779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141</v>
      </c>
      <c r="AU275" s="19" t="s">
        <v>85</v>
      </c>
    </row>
    <row r="276" s="13" customFormat="1">
      <c r="A276" s="13"/>
      <c r="B276" s="236"/>
      <c r="C276" s="237"/>
      <c r="D276" s="238" t="s">
        <v>214</v>
      </c>
      <c r="E276" s="239" t="s">
        <v>19</v>
      </c>
      <c r="F276" s="240" t="s">
        <v>780</v>
      </c>
      <c r="G276" s="237"/>
      <c r="H276" s="239" t="s">
        <v>19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214</v>
      </c>
      <c r="AU276" s="246" t="s">
        <v>85</v>
      </c>
      <c r="AV276" s="13" t="s">
        <v>83</v>
      </c>
      <c r="AW276" s="13" t="s">
        <v>35</v>
      </c>
      <c r="AX276" s="13" t="s">
        <v>75</v>
      </c>
      <c r="AY276" s="246" t="s">
        <v>131</v>
      </c>
    </row>
    <row r="277" s="14" customFormat="1">
      <c r="A277" s="14"/>
      <c r="B277" s="247"/>
      <c r="C277" s="248"/>
      <c r="D277" s="238" t="s">
        <v>214</v>
      </c>
      <c r="E277" s="249" t="s">
        <v>19</v>
      </c>
      <c r="F277" s="250" t="s">
        <v>586</v>
      </c>
      <c r="G277" s="248"/>
      <c r="H277" s="251">
        <v>90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214</v>
      </c>
      <c r="AU277" s="257" t="s">
        <v>85</v>
      </c>
      <c r="AV277" s="14" t="s">
        <v>85</v>
      </c>
      <c r="AW277" s="14" t="s">
        <v>35</v>
      </c>
      <c r="AX277" s="14" t="s">
        <v>83</v>
      </c>
      <c r="AY277" s="257" t="s">
        <v>131</v>
      </c>
    </row>
    <row r="278" s="2" customFormat="1" ht="24.15" customHeight="1">
      <c r="A278" s="40"/>
      <c r="B278" s="41"/>
      <c r="C278" s="214" t="s">
        <v>495</v>
      </c>
      <c r="D278" s="214" t="s">
        <v>134</v>
      </c>
      <c r="E278" s="215" t="s">
        <v>781</v>
      </c>
      <c r="F278" s="216" t="s">
        <v>782</v>
      </c>
      <c r="G278" s="217" t="s">
        <v>221</v>
      </c>
      <c r="H278" s="218">
        <v>60</v>
      </c>
      <c r="I278" s="219"/>
      <c r="J278" s="220">
        <f>ROUND(I278*H278,2)</f>
        <v>0</v>
      </c>
      <c r="K278" s="216" t="s">
        <v>138</v>
      </c>
      <c r="L278" s="46"/>
      <c r="M278" s="221" t="s">
        <v>19</v>
      </c>
      <c r="N278" s="222" t="s">
        <v>46</v>
      </c>
      <c r="O278" s="86"/>
      <c r="P278" s="223">
        <f>O278*H278</f>
        <v>0</v>
      </c>
      <c r="Q278" s="223">
        <v>0.0095499999999999995</v>
      </c>
      <c r="R278" s="223">
        <f>Q278*H278</f>
        <v>0.57299999999999995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307</v>
      </c>
      <c r="AT278" s="225" t="s">
        <v>134</v>
      </c>
      <c r="AU278" s="225" t="s">
        <v>85</v>
      </c>
      <c r="AY278" s="19" t="s">
        <v>131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83</v>
      </c>
      <c r="BK278" s="226">
        <f>ROUND(I278*H278,2)</f>
        <v>0</v>
      </c>
      <c r="BL278" s="19" t="s">
        <v>307</v>
      </c>
      <c r="BM278" s="225" t="s">
        <v>783</v>
      </c>
    </row>
    <row r="279" s="2" customFormat="1">
      <c r="A279" s="40"/>
      <c r="B279" s="41"/>
      <c r="C279" s="42"/>
      <c r="D279" s="227" t="s">
        <v>141</v>
      </c>
      <c r="E279" s="42"/>
      <c r="F279" s="228" t="s">
        <v>784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141</v>
      </c>
      <c r="AU279" s="19" t="s">
        <v>85</v>
      </c>
    </row>
    <row r="280" s="13" customFormat="1">
      <c r="A280" s="13"/>
      <c r="B280" s="236"/>
      <c r="C280" s="237"/>
      <c r="D280" s="238" t="s">
        <v>214</v>
      </c>
      <c r="E280" s="239" t="s">
        <v>19</v>
      </c>
      <c r="F280" s="240" t="s">
        <v>785</v>
      </c>
      <c r="G280" s="237"/>
      <c r="H280" s="239" t="s">
        <v>19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214</v>
      </c>
      <c r="AU280" s="246" t="s">
        <v>85</v>
      </c>
      <c r="AV280" s="13" t="s">
        <v>83</v>
      </c>
      <c r="AW280" s="13" t="s">
        <v>35</v>
      </c>
      <c r="AX280" s="13" t="s">
        <v>75</v>
      </c>
      <c r="AY280" s="246" t="s">
        <v>131</v>
      </c>
    </row>
    <row r="281" s="14" customFormat="1">
      <c r="A281" s="14"/>
      <c r="B281" s="247"/>
      <c r="C281" s="248"/>
      <c r="D281" s="238" t="s">
        <v>214</v>
      </c>
      <c r="E281" s="249" t="s">
        <v>19</v>
      </c>
      <c r="F281" s="250" t="s">
        <v>593</v>
      </c>
      <c r="G281" s="248"/>
      <c r="H281" s="251">
        <v>60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214</v>
      </c>
      <c r="AU281" s="257" t="s">
        <v>85</v>
      </c>
      <c r="AV281" s="14" t="s">
        <v>85</v>
      </c>
      <c r="AW281" s="14" t="s">
        <v>35</v>
      </c>
      <c r="AX281" s="14" t="s">
        <v>83</v>
      </c>
      <c r="AY281" s="257" t="s">
        <v>131</v>
      </c>
    </row>
    <row r="282" s="2" customFormat="1" ht="24.15" customHeight="1">
      <c r="A282" s="40"/>
      <c r="B282" s="41"/>
      <c r="C282" s="214" t="s">
        <v>504</v>
      </c>
      <c r="D282" s="214" t="s">
        <v>134</v>
      </c>
      <c r="E282" s="215" t="s">
        <v>786</v>
      </c>
      <c r="F282" s="216" t="s">
        <v>787</v>
      </c>
      <c r="G282" s="217" t="s">
        <v>221</v>
      </c>
      <c r="H282" s="218">
        <v>30</v>
      </c>
      <c r="I282" s="219"/>
      <c r="J282" s="220">
        <f>ROUND(I282*H282,2)</f>
        <v>0</v>
      </c>
      <c r="K282" s="216" t="s">
        <v>138</v>
      </c>
      <c r="L282" s="46"/>
      <c r="M282" s="221" t="s">
        <v>19</v>
      </c>
      <c r="N282" s="222" t="s">
        <v>46</v>
      </c>
      <c r="O282" s="86"/>
      <c r="P282" s="223">
        <f>O282*H282</f>
        <v>0</v>
      </c>
      <c r="Q282" s="223">
        <v>0.013480000000000001</v>
      </c>
      <c r="R282" s="223">
        <f>Q282*H282</f>
        <v>0.40440000000000004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307</v>
      </c>
      <c r="AT282" s="225" t="s">
        <v>134</v>
      </c>
      <c r="AU282" s="225" t="s">
        <v>85</v>
      </c>
      <c r="AY282" s="19" t="s">
        <v>131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83</v>
      </c>
      <c r="BK282" s="226">
        <f>ROUND(I282*H282,2)</f>
        <v>0</v>
      </c>
      <c r="BL282" s="19" t="s">
        <v>307</v>
      </c>
      <c r="BM282" s="225" t="s">
        <v>788</v>
      </c>
    </row>
    <row r="283" s="2" customFormat="1">
      <c r="A283" s="40"/>
      <c r="B283" s="41"/>
      <c r="C283" s="42"/>
      <c r="D283" s="227" t="s">
        <v>141</v>
      </c>
      <c r="E283" s="42"/>
      <c r="F283" s="228" t="s">
        <v>789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141</v>
      </c>
      <c r="AU283" s="19" t="s">
        <v>85</v>
      </c>
    </row>
    <row r="284" s="13" customFormat="1">
      <c r="A284" s="13"/>
      <c r="B284" s="236"/>
      <c r="C284" s="237"/>
      <c r="D284" s="238" t="s">
        <v>214</v>
      </c>
      <c r="E284" s="239" t="s">
        <v>19</v>
      </c>
      <c r="F284" s="240" t="s">
        <v>790</v>
      </c>
      <c r="G284" s="237"/>
      <c r="H284" s="239" t="s">
        <v>19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214</v>
      </c>
      <c r="AU284" s="246" t="s">
        <v>85</v>
      </c>
      <c r="AV284" s="13" t="s">
        <v>83</v>
      </c>
      <c r="AW284" s="13" t="s">
        <v>35</v>
      </c>
      <c r="AX284" s="13" t="s">
        <v>75</v>
      </c>
      <c r="AY284" s="246" t="s">
        <v>131</v>
      </c>
    </row>
    <row r="285" s="14" customFormat="1">
      <c r="A285" s="14"/>
      <c r="B285" s="247"/>
      <c r="C285" s="248"/>
      <c r="D285" s="238" t="s">
        <v>214</v>
      </c>
      <c r="E285" s="249" t="s">
        <v>19</v>
      </c>
      <c r="F285" s="250" t="s">
        <v>396</v>
      </c>
      <c r="G285" s="248"/>
      <c r="H285" s="251">
        <v>30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214</v>
      </c>
      <c r="AU285" s="257" t="s">
        <v>85</v>
      </c>
      <c r="AV285" s="14" t="s">
        <v>85</v>
      </c>
      <c r="AW285" s="14" t="s">
        <v>35</v>
      </c>
      <c r="AX285" s="14" t="s">
        <v>83</v>
      </c>
      <c r="AY285" s="257" t="s">
        <v>131</v>
      </c>
    </row>
    <row r="286" s="2" customFormat="1" ht="24.15" customHeight="1">
      <c r="A286" s="40"/>
      <c r="B286" s="41"/>
      <c r="C286" s="214" t="s">
        <v>509</v>
      </c>
      <c r="D286" s="214" t="s">
        <v>134</v>
      </c>
      <c r="E286" s="215" t="s">
        <v>791</v>
      </c>
      <c r="F286" s="216" t="s">
        <v>792</v>
      </c>
      <c r="G286" s="217" t="s">
        <v>221</v>
      </c>
      <c r="H286" s="218">
        <v>8</v>
      </c>
      <c r="I286" s="219"/>
      <c r="J286" s="220">
        <f>ROUND(I286*H286,2)</f>
        <v>0</v>
      </c>
      <c r="K286" s="216" t="s">
        <v>138</v>
      </c>
      <c r="L286" s="46"/>
      <c r="M286" s="221" t="s">
        <v>19</v>
      </c>
      <c r="N286" s="222" t="s">
        <v>46</v>
      </c>
      <c r="O286" s="86"/>
      <c r="P286" s="223">
        <f>O286*H286</f>
        <v>0</v>
      </c>
      <c r="Q286" s="223">
        <v>0.01985</v>
      </c>
      <c r="R286" s="223">
        <f>Q286*H286</f>
        <v>0.1588</v>
      </c>
      <c r="S286" s="223">
        <v>0</v>
      </c>
      <c r="T286" s="22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307</v>
      </c>
      <c r="AT286" s="225" t="s">
        <v>134</v>
      </c>
      <c r="AU286" s="225" t="s">
        <v>85</v>
      </c>
      <c r="AY286" s="19" t="s">
        <v>131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83</v>
      </c>
      <c r="BK286" s="226">
        <f>ROUND(I286*H286,2)</f>
        <v>0</v>
      </c>
      <c r="BL286" s="19" t="s">
        <v>307</v>
      </c>
      <c r="BM286" s="225" t="s">
        <v>793</v>
      </c>
    </row>
    <row r="287" s="2" customFormat="1">
      <c r="A287" s="40"/>
      <c r="B287" s="41"/>
      <c r="C287" s="42"/>
      <c r="D287" s="227" t="s">
        <v>141</v>
      </c>
      <c r="E287" s="42"/>
      <c r="F287" s="228" t="s">
        <v>794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141</v>
      </c>
      <c r="AU287" s="19" t="s">
        <v>85</v>
      </c>
    </row>
    <row r="288" s="13" customFormat="1">
      <c r="A288" s="13"/>
      <c r="B288" s="236"/>
      <c r="C288" s="237"/>
      <c r="D288" s="238" t="s">
        <v>214</v>
      </c>
      <c r="E288" s="239" t="s">
        <v>19</v>
      </c>
      <c r="F288" s="240" t="s">
        <v>795</v>
      </c>
      <c r="G288" s="237"/>
      <c r="H288" s="239" t="s">
        <v>19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214</v>
      </c>
      <c r="AU288" s="246" t="s">
        <v>85</v>
      </c>
      <c r="AV288" s="13" t="s">
        <v>83</v>
      </c>
      <c r="AW288" s="13" t="s">
        <v>35</v>
      </c>
      <c r="AX288" s="13" t="s">
        <v>75</v>
      </c>
      <c r="AY288" s="246" t="s">
        <v>131</v>
      </c>
    </row>
    <row r="289" s="14" customFormat="1">
      <c r="A289" s="14"/>
      <c r="B289" s="247"/>
      <c r="C289" s="248"/>
      <c r="D289" s="238" t="s">
        <v>214</v>
      </c>
      <c r="E289" s="249" t="s">
        <v>19</v>
      </c>
      <c r="F289" s="250" t="s">
        <v>174</v>
      </c>
      <c r="G289" s="248"/>
      <c r="H289" s="251">
        <v>8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7" t="s">
        <v>214</v>
      </c>
      <c r="AU289" s="257" t="s">
        <v>85</v>
      </c>
      <c r="AV289" s="14" t="s">
        <v>85</v>
      </c>
      <c r="AW289" s="14" t="s">
        <v>35</v>
      </c>
      <c r="AX289" s="14" t="s">
        <v>83</v>
      </c>
      <c r="AY289" s="257" t="s">
        <v>131</v>
      </c>
    </row>
    <row r="290" s="2" customFormat="1" ht="24.15" customHeight="1">
      <c r="A290" s="40"/>
      <c r="B290" s="41"/>
      <c r="C290" s="214" t="s">
        <v>514</v>
      </c>
      <c r="D290" s="214" t="s">
        <v>134</v>
      </c>
      <c r="E290" s="215" t="s">
        <v>796</v>
      </c>
      <c r="F290" s="216" t="s">
        <v>797</v>
      </c>
      <c r="G290" s="217" t="s">
        <v>221</v>
      </c>
      <c r="H290" s="218">
        <v>120</v>
      </c>
      <c r="I290" s="219"/>
      <c r="J290" s="220">
        <f>ROUND(I290*H290,2)</f>
        <v>0</v>
      </c>
      <c r="K290" s="216" t="s">
        <v>138</v>
      </c>
      <c r="L290" s="46"/>
      <c r="M290" s="221" t="s">
        <v>19</v>
      </c>
      <c r="N290" s="222" t="s">
        <v>46</v>
      </c>
      <c r="O290" s="86"/>
      <c r="P290" s="223">
        <f>O290*H290</f>
        <v>0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307</v>
      </c>
      <c r="AT290" s="225" t="s">
        <v>134</v>
      </c>
      <c r="AU290" s="225" t="s">
        <v>85</v>
      </c>
      <c r="AY290" s="19" t="s">
        <v>131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83</v>
      </c>
      <c r="BK290" s="226">
        <f>ROUND(I290*H290,2)</f>
        <v>0</v>
      </c>
      <c r="BL290" s="19" t="s">
        <v>307</v>
      </c>
      <c r="BM290" s="225" t="s">
        <v>798</v>
      </c>
    </row>
    <row r="291" s="2" customFormat="1">
      <c r="A291" s="40"/>
      <c r="B291" s="41"/>
      <c r="C291" s="42"/>
      <c r="D291" s="227" t="s">
        <v>141</v>
      </c>
      <c r="E291" s="42"/>
      <c r="F291" s="228" t="s">
        <v>799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141</v>
      </c>
      <c r="AU291" s="19" t="s">
        <v>85</v>
      </c>
    </row>
    <row r="292" s="13" customFormat="1">
      <c r="A292" s="13"/>
      <c r="B292" s="236"/>
      <c r="C292" s="237"/>
      <c r="D292" s="238" t="s">
        <v>214</v>
      </c>
      <c r="E292" s="239" t="s">
        <v>19</v>
      </c>
      <c r="F292" s="240" t="s">
        <v>770</v>
      </c>
      <c r="G292" s="237"/>
      <c r="H292" s="239" t="s">
        <v>19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214</v>
      </c>
      <c r="AU292" s="246" t="s">
        <v>85</v>
      </c>
      <c r="AV292" s="13" t="s">
        <v>83</v>
      </c>
      <c r="AW292" s="13" t="s">
        <v>35</v>
      </c>
      <c r="AX292" s="13" t="s">
        <v>75</v>
      </c>
      <c r="AY292" s="246" t="s">
        <v>131</v>
      </c>
    </row>
    <row r="293" s="14" customFormat="1">
      <c r="A293" s="14"/>
      <c r="B293" s="247"/>
      <c r="C293" s="248"/>
      <c r="D293" s="238" t="s">
        <v>214</v>
      </c>
      <c r="E293" s="249" t="s">
        <v>19</v>
      </c>
      <c r="F293" s="250" t="s">
        <v>8</v>
      </c>
      <c r="G293" s="248"/>
      <c r="H293" s="251">
        <v>12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214</v>
      </c>
      <c r="AU293" s="257" t="s">
        <v>85</v>
      </c>
      <c r="AV293" s="14" t="s">
        <v>85</v>
      </c>
      <c r="AW293" s="14" t="s">
        <v>35</v>
      </c>
      <c r="AX293" s="14" t="s">
        <v>75</v>
      </c>
      <c r="AY293" s="257" t="s">
        <v>131</v>
      </c>
    </row>
    <row r="294" s="13" customFormat="1">
      <c r="A294" s="13"/>
      <c r="B294" s="236"/>
      <c r="C294" s="237"/>
      <c r="D294" s="238" t="s">
        <v>214</v>
      </c>
      <c r="E294" s="239" t="s">
        <v>19</v>
      </c>
      <c r="F294" s="240" t="s">
        <v>775</v>
      </c>
      <c r="G294" s="237"/>
      <c r="H294" s="239" t="s">
        <v>19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214</v>
      </c>
      <c r="AU294" s="246" t="s">
        <v>85</v>
      </c>
      <c r="AV294" s="13" t="s">
        <v>83</v>
      </c>
      <c r="AW294" s="13" t="s">
        <v>35</v>
      </c>
      <c r="AX294" s="13" t="s">
        <v>75</v>
      </c>
      <c r="AY294" s="246" t="s">
        <v>131</v>
      </c>
    </row>
    <row r="295" s="14" customFormat="1">
      <c r="A295" s="14"/>
      <c r="B295" s="247"/>
      <c r="C295" s="248"/>
      <c r="D295" s="238" t="s">
        <v>214</v>
      </c>
      <c r="E295" s="249" t="s">
        <v>19</v>
      </c>
      <c r="F295" s="250" t="s">
        <v>581</v>
      </c>
      <c r="G295" s="248"/>
      <c r="H295" s="251">
        <v>108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214</v>
      </c>
      <c r="AU295" s="257" t="s">
        <v>85</v>
      </c>
      <c r="AV295" s="14" t="s">
        <v>85</v>
      </c>
      <c r="AW295" s="14" t="s">
        <v>35</v>
      </c>
      <c r="AX295" s="14" t="s">
        <v>75</v>
      </c>
      <c r="AY295" s="257" t="s">
        <v>131</v>
      </c>
    </row>
    <row r="296" s="15" customFormat="1">
      <c r="A296" s="15"/>
      <c r="B296" s="258"/>
      <c r="C296" s="259"/>
      <c r="D296" s="238" t="s">
        <v>214</v>
      </c>
      <c r="E296" s="260" t="s">
        <v>19</v>
      </c>
      <c r="F296" s="261" t="s">
        <v>218</v>
      </c>
      <c r="G296" s="259"/>
      <c r="H296" s="262">
        <v>120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8" t="s">
        <v>214</v>
      </c>
      <c r="AU296" s="268" t="s">
        <v>85</v>
      </c>
      <c r="AV296" s="15" t="s">
        <v>153</v>
      </c>
      <c r="AW296" s="15" t="s">
        <v>35</v>
      </c>
      <c r="AX296" s="15" t="s">
        <v>83</v>
      </c>
      <c r="AY296" s="268" t="s">
        <v>131</v>
      </c>
    </row>
    <row r="297" s="2" customFormat="1" ht="24.15" customHeight="1">
      <c r="A297" s="40"/>
      <c r="B297" s="41"/>
      <c r="C297" s="214" t="s">
        <v>362</v>
      </c>
      <c r="D297" s="214" t="s">
        <v>134</v>
      </c>
      <c r="E297" s="215" t="s">
        <v>800</v>
      </c>
      <c r="F297" s="216" t="s">
        <v>801</v>
      </c>
      <c r="G297" s="217" t="s">
        <v>221</v>
      </c>
      <c r="H297" s="218">
        <v>90</v>
      </c>
      <c r="I297" s="219"/>
      <c r="J297" s="220">
        <f>ROUND(I297*H297,2)</f>
        <v>0</v>
      </c>
      <c r="K297" s="216" t="s">
        <v>138</v>
      </c>
      <c r="L297" s="46"/>
      <c r="M297" s="221" t="s">
        <v>19</v>
      </c>
      <c r="N297" s="222" t="s">
        <v>46</v>
      </c>
      <c r="O297" s="86"/>
      <c r="P297" s="223">
        <f>O297*H297</f>
        <v>0</v>
      </c>
      <c r="Q297" s="223">
        <v>0</v>
      </c>
      <c r="R297" s="223">
        <f>Q297*H297</f>
        <v>0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307</v>
      </c>
      <c r="AT297" s="225" t="s">
        <v>134</v>
      </c>
      <c r="AU297" s="225" t="s">
        <v>85</v>
      </c>
      <c r="AY297" s="19" t="s">
        <v>131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83</v>
      </c>
      <c r="BK297" s="226">
        <f>ROUND(I297*H297,2)</f>
        <v>0</v>
      </c>
      <c r="BL297" s="19" t="s">
        <v>307</v>
      </c>
      <c r="BM297" s="225" t="s">
        <v>802</v>
      </c>
    </row>
    <row r="298" s="2" customFormat="1">
      <c r="A298" s="40"/>
      <c r="B298" s="41"/>
      <c r="C298" s="42"/>
      <c r="D298" s="227" t="s">
        <v>141</v>
      </c>
      <c r="E298" s="42"/>
      <c r="F298" s="228" t="s">
        <v>803</v>
      </c>
      <c r="G298" s="42"/>
      <c r="H298" s="42"/>
      <c r="I298" s="229"/>
      <c r="J298" s="42"/>
      <c r="K298" s="42"/>
      <c r="L298" s="46"/>
      <c r="M298" s="230"/>
      <c r="N298" s="231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141</v>
      </c>
      <c r="AU298" s="19" t="s">
        <v>85</v>
      </c>
    </row>
    <row r="299" s="13" customFormat="1">
      <c r="A299" s="13"/>
      <c r="B299" s="236"/>
      <c r="C299" s="237"/>
      <c r="D299" s="238" t="s">
        <v>214</v>
      </c>
      <c r="E299" s="239" t="s">
        <v>19</v>
      </c>
      <c r="F299" s="240" t="s">
        <v>780</v>
      </c>
      <c r="G299" s="237"/>
      <c r="H299" s="239" t="s">
        <v>19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214</v>
      </c>
      <c r="AU299" s="246" t="s">
        <v>85</v>
      </c>
      <c r="AV299" s="13" t="s">
        <v>83</v>
      </c>
      <c r="AW299" s="13" t="s">
        <v>35</v>
      </c>
      <c r="AX299" s="13" t="s">
        <v>75</v>
      </c>
      <c r="AY299" s="246" t="s">
        <v>131</v>
      </c>
    </row>
    <row r="300" s="14" customFormat="1">
      <c r="A300" s="14"/>
      <c r="B300" s="247"/>
      <c r="C300" s="248"/>
      <c r="D300" s="238" t="s">
        <v>214</v>
      </c>
      <c r="E300" s="249" t="s">
        <v>19</v>
      </c>
      <c r="F300" s="250" t="s">
        <v>586</v>
      </c>
      <c r="G300" s="248"/>
      <c r="H300" s="251">
        <v>90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214</v>
      </c>
      <c r="AU300" s="257" t="s">
        <v>85</v>
      </c>
      <c r="AV300" s="14" t="s">
        <v>85</v>
      </c>
      <c r="AW300" s="14" t="s">
        <v>35</v>
      </c>
      <c r="AX300" s="14" t="s">
        <v>83</v>
      </c>
      <c r="AY300" s="257" t="s">
        <v>131</v>
      </c>
    </row>
    <row r="301" s="2" customFormat="1" ht="24.15" customHeight="1">
      <c r="A301" s="40"/>
      <c r="B301" s="41"/>
      <c r="C301" s="214" t="s">
        <v>804</v>
      </c>
      <c r="D301" s="214" t="s">
        <v>134</v>
      </c>
      <c r="E301" s="215" t="s">
        <v>805</v>
      </c>
      <c r="F301" s="216" t="s">
        <v>806</v>
      </c>
      <c r="G301" s="217" t="s">
        <v>221</v>
      </c>
      <c r="H301" s="218">
        <v>60</v>
      </c>
      <c r="I301" s="219"/>
      <c r="J301" s="220">
        <f>ROUND(I301*H301,2)</f>
        <v>0</v>
      </c>
      <c r="K301" s="216" t="s">
        <v>138</v>
      </c>
      <c r="L301" s="46"/>
      <c r="M301" s="221" t="s">
        <v>19</v>
      </c>
      <c r="N301" s="222" t="s">
        <v>46</v>
      </c>
      <c r="O301" s="86"/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5" t="s">
        <v>307</v>
      </c>
      <c r="AT301" s="225" t="s">
        <v>134</v>
      </c>
      <c r="AU301" s="225" t="s">
        <v>85</v>
      </c>
      <c r="AY301" s="19" t="s">
        <v>131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9" t="s">
        <v>83</v>
      </c>
      <c r="BK301" s="226">
        <f>ROUND(I301*H301,2)</f>
        <v>0</v>
      </c>
      <c r="BL301" s="19" t="s">
        <v>307</v>
      </c>
      <c r="BM301" s="225" t="s">
        <v>807</v>
      </c>
    </row>
    <row r="302" s="2" customFormat="1">
      <c r="A302" s="40"/>
      <c r="B302" s="41"/>
      <c r="C302" s="42"/>
      <c r="D302" s="227" t="s">
        <v>141</v>
      </c>
      <c r="E302" s="42"/>
      <c r="F302" s="228" t="s">
        <v>808</v>
      </c>
      <c r="G302" s="42"/>
      <c r="H302" s="42"/>
      <c r="I302" s="229"/>
      <c r="J302" s="42"/>
      <c r="K302" s="42"/>
      <c r="L302" s="46"/>
      <c r="M302" s="230"/>
      <c r="N302" s="231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141</v>
      </c>
      <c r="AU302" s="19" t="s">
        <v>85</v>
      </c>
    </row>
    <row r="303" s="13" customFormat="1">
      <c r="A303" s="13"/>
      <c r="B303" s="236"/>
      <c r="C303" s="237"/>
      <c r="D303" s="238" t="s">
        <v>214</v>
      </c>
      <c r="E303" s="239" t="s">
        <v>19</v>
      </c>
      <c r="F303" s="240" t="s">
        <v>785</v>
      </c>
      <c r="G303" s="237"/>
      <c r="H303" s="239" t="s">
        <v>19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214</v>
      </c>
      <c r="AU303" s="246" t="s">
        <v>85</v>
      </c>
      <c r="AV303" s="13" t="s">
        <v>83</v>
      </c>
      <c r="AW303" s="13" t="s">
        <v>35</v>
      </c>
      <c r="AX303" s="13" t="s">
        <v>75</v>
      </c>
      <c r="AY303" s="246" t="s">
        <v>131</v>
      </c>
    </row>
    <row r="304" s="14" customFormat="1">
      <c r="A304" s="14"/>
      <c r="B304" s="247"/>
      <c r="C304" s="248"/>
      <c r="D304" s="238" t="s">
        <v>214</v>
      </c>
      <c r="E304" s="249" t="s">
        <v>19</v>
      </c>
      <c r="F304" s="250" t="s">
        <v>593</v>
      </c>
      <c r="G304" s="248"/>
      <c r="H304" s="251">
        <v>60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214</v>
      </c>
      <c r="AU304" s="257" t="s">
        <v>85</v>
      </c>
      <c r="AV304" s="14" t="s">
        <v>85</v>
      </c>
      <c r="AW304" s="14" t="s">
        <v>35</v>
      </c>
      <c r="AX304" s="14" t="s">
        <v>83</v>
      </c>
      <c r="AY304" s="257" t="s">
        <v>131</v>
      </c>
    </row>
    <row r="305" s="2" customFormat="1" ht="24.15" customHeight="1">
      <c r="A305" s="40"/>
      <c r="B305" s="41"/>
      <c r="C305" s="214" t="s">
        <v>809</v>
      </c>
      <c r="D305" s="214" t="s">
        <v>134</v>
      </c>
      <c r="E305" s="215" t="s">
        <v>810</v>
      </c>
      <c r="F305" s="216" t="s">
        <v>811</v>
      </c>
      <c r="G305" s="217" t="s">
        <v>221</v>
      </c>
      <c r="H305" s="218">
        <v>38</v>
      </c>
      <c r="I305" s="219"/>
      <c r="J305" s="220">
        <f>ROUND(I305*H305,2)</f>
        <v>0</v>
      </c>
      <c r="K305" s="216" t="s">
        <v>138</v>
      </c>
      <c r="L305" s="46"/>
      <c r="M305" s="221" t="s">
        <v>19</v>
      </c>
      <c r="N305" s="222" t="s">
        <v>46</v>
      </c>
      <c r="O305" s="86"/>
      <c r="P305" s="223">
        <f>O305*H305</f>
        <v>0</v>
      </c>
      <c r="Q305" s="223">
        <v>0</v>
      </c>
      <c r="R305" s="223">
        <f>Q305*H305</f>
        <v>0</v>
      </c>
      <c r="S305" s="223">
        <v>0</v>
      </c>
      <c r="T305" s="22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5" t="s">
        <v>307</v>
      </c>
      <c r="AT305" s="225" t="s">
        <v>134</v>
      </c>
      <c r="AU305" s="225" t="s">
        <v>85</v>
      </c>
      <c r="AY305" s="19" t="s">
        <v>131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9" t="s">
        <v>83</v>
      </c>
      <c r="BK305" s="226">
        <f>ROUND(I305*H305,2)</f>
        <v>0</v>
      </c>
      <c r="BL305" s="19" t="s">
        <v>307</v>
      </c>
      <c r="BM305" s="225" t="s">
        <v>812</v>
      </c>
    </row>
    <row r="306" s="2" customFormat="1">
      <c r="A306" s="40"/>
      <c r="B306" s="41"/>
      <c r="C306" s="42"/>
      <c r="D306" s="227" t="s">
        <v>141</v>
      </c>
      <c r="E306" s="42"/>
      <c r="F306" s="228" t="s">
        <v>813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141</v>
      </c>
      <c r="AU306" s="19" t="s">
        <v>85</v>
      </c>
    </row>
    <row r="307" s="13" customFormat="1">
      <c r="A307" s="13"/>
      <c r="B307" s="236"/>
      <c r="C307" s="237"/>
      <c r="D307" s="238" t="s">
        <v>214</v>
      </c>
      <c r="E307" s="239" t="s">
        <v>19</v>
      </c>
      <c r="F307" s="240" t="s">
        <v>790</v>
      </c>
      <c r="G307" s="237"/>
      <c r="H307" s="239" t="s">
        <v>19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214</v>
      </c>
      <c r="AU307" s="246" t="s">
        <v>85</v>
      </c>
      <c r="AV307" s="13" t="s">
        <v>83</v>
      </c>
      <c r="AW307" s="13" t="s">
        <v>35</v>
      </c>
      <c r="AX307" s="13" t="s">
        <v>75</v>
      </c>
      <c r="AY307" s="246" t="s">
        <v>131</v>
      </c>
    </row>
    <row r="308" s="14" customFormat="1">
      <c r="A308" s="14"/>
      <c r="B308" s="247"/>
      <c r="C308" s="248"/>
      <c r="D308" s="238" t="s">
        <v>214</v>
      </c>
      <c r="E308" s="249" t="s">
        <v>19</v>
      </c>
      <c r="F308" s="250" t="s">
        <v>396</v>
      </c>
      <c r="G308" s="248"/>
      <c r="H308" s="251">
        <v>30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7" t="s">
        <v>214</v>
      </c>
      <c r="AU308" s="257" t="s">
        <v>85</v>
      </c>
      <c r="AV308" s="14" t="s">
        <v>85</v>
      </c>
      <c r="AW308" s="14" t="s">
        <v>35</v>
      </c>
      <c r="AX308" s="14" t="s">
        <v>75</v>
      </c>
      <c r="AY308" s="257" t="s">
        <v>131</v>
      </c>
    </row>
    <row r="309" s="13" customFormat="1">
      <c r="A309" s="13"/>
      <c r="B309" s="236"/>
      <c r="C309" s="237"/>
      <c r="D309" s="238" t="s">
        <v>214</v>
      </c>
      <c r="E309" s="239" t="s">
        <v>19</v>
      </c>
      <c r="F309" s="240" t="s">
        <v>795</v>
      </c>
      <c r="G309" s="237"/>
      <c r="H309" s="239" t="s">
        <v>19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214</v>
      </c>
      <c r="AU309" s="246" t="s">
        <v>85</v>
      </c>
      <c r="AV309" s="13" t="s">
        <v>83</v>
      </c>
      <c r="AW309" s="13" t="s">
        <v>35</v>
      </c>
      <c r="AX309" s="13" t="s">
        <v>75</v>
      </c>
      <c r="AY309" s="246" t="s">
        <v>131</v>
      </c>
    </row>
    <row r="310" s="14" customFormat="1">
      <c r="A310" s="14"/>
      <c r="B310" s="247"/>
      <c r="C310" s="248"/>
      <c r="D310" s="238" t="s">
        <v>214</v>
      </c>
      <c r="E310" s="249" t="s">
        <v>19</v>
      </c>
      <c r="F310" s="250" t="s">
        <v>174</v>
      </c>
      <c r="G310" s="248"/>
      <c r="H310" s="251">
        <v>8</v>
      </c>
      <c r="I310" s="252"/>
      <c r="J310" s="248"/>
      <c r="K310" s="248"/>
      <c r="L310" s="253"/>
      <c r="M310" s="254"/>
      <c r="N310" s="255"/>
      <c r="O310" s="255"/>
      <c r="P310" s="255"/>
      <c r="Q310" s="255"/>
      <c r="R310" s="255"/>
      <c r="S310" s="255"/>
      <c r="T310" s="25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7" t="s">
        <v>214</v>
      </c>
      <c r="AU310" s="257" t="s">
        <v>85</v>
      </c>
      <c r="AV310" s="14" t="s">
        <v>85</v>
      </c>
      <c r="AW310" s="14" t="s">
        <v>35</v>
      </c>
      <c r="AX310" s="14" t="s">
        <v>75</v>
      </c>
      <c r="AY310" s="257" t="s">
        <v>131</v>
      </c>
    </row>
    <row r="311" s="15" customFormat="1">
      <c r="A311" s="15"/>
      <c r="B311" s="258"/>
      <c r="C311" s="259"/>
      <c r="D311" s="238" t="s">
        <v>214</v>
      </c>
      <c r="E311" s="260" t="s">
        <v>19</v>
      </c>
      <c r="F311" s="261" t="s">
        <v>218</v>
      </c>
      <c r="G311" s="259"/>
      <c r="H311" s="262">
        <v>38</v>
      </c>
      <c r="I311" s="263"/>
      <c r="J311" s="259"/>
      <c r="K311" s="259"/>
      <c r="L311" s="264"/>
      <c r="M311" s="265"/>
      <c r="N311" s="266"/>
      <c r="O311" s="266"/>
      <c r="P311" s="266"/>
      <c r="Q311" s="266"/>
      <c r="R311" s="266"/>
      <c r="S311" s="266"/>
      <c r="T311" s="267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8" t="s">
        <v>214</v>
      </c>
      <c r="AU311" s="268" t="s">
        <v>85</v>
      </c>
      <c r="AV311" s="15" t="s">
        <v>153</v>
      </c>
      <c r="AW311" s="15" t="s">
        <v>35</v>
      </c>
      <c r="AX311" s="15" t="s">
        <v>83</v>
      </c>
      <c r="AY311" s="268" t="s">
        <v>131</v>
      </c>
    </row>
    <row r="312" s="2" customFormat="1" ht="16.5" customHeight="1">
      <c r="A312" s="40"/>
      <c r="B312" s="41"/>
      <c r="C312" s="214" t="s">
        <v>814</v>
      </c>
      <c r="D312" s="214" t="s">
        <v>134</v>
      </c>
      <c r="E312" s="215" t="s">
        <v>815</v>
      </c>
      <c r="F312" s="216" t="s">
        <v>816</v>
      </c>
      <c r="G312" s="217" t="s">
        <v>221</v>
      </c>
      <c r="H312" s="218">
        <v>12</v>
      </c>
      <c r="I312" s="219"/>
      <c r="J312" s="220">
        <f>ROUND(I312*H312,2)</f>
        <v>0</v>
      </c>
      <c r="K312" s="216" t="s">
        <v>138</v>
      </c>
      <c r="L312" s="46"/>
      <c r="M312" s="221" t="s">
        <v>19</v>
      </c>
      <c r="N312" s="222" t="s">
        <v>46</v>
      </c>
      <c r="O312" s="86"/>
      <c r="P312" s="223">
        <f>O312*H312</f>
        <v>0</v>
      </c>
      <c r="Q312" s="223">
        <v>0.00036999999999999999</v>
      </c>
      <c r="R312" s="223">
        <f>Q312*H312</f>
        <v>0.0044399999999999995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307</v>
      </c>
      <c r="AT312" s="225" t="s">
        <v>134</v>
      </c>
      <c r="AU312" s="225" t="s">
        <v>85</v>
      </c>
      <c r="AY312" s="19" t="s">
        <v>131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83</v>
      </c>
      <c r="BK312" s="226">
        <f>ROUND(I312*H312,2)</f>
        <v>0</v>
      </c>
      <c r="BL312" s="19" t="s">
        <v>307</v>
      </c>
      <c r="BM312" s="225" t="s">
        <v>817</v>
      </c>
    </row>
    <row r="313" s="2" customFormat="1">
      <c r="A313" s="40"/>
      <c r="B313" s="41"/>
      <c r="C313" s="42"/>
      <c r="D313" s="227" t="s">
        <v>141</v>
      </c>
      <c r="E313" s="42"/>
      <c r="F313" s="228" t="s">
        <v>818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141</v>
      </c>
      <c r="AU313" s="19" t="s">
        <v>85</v>
      </c>
    </row>
    <row r="314" s="13" customFormat="1">
      <c r="A314" s="13"/>
      <c r="B314" s="236"/>
      <c r="C314" s="237"/>
      <c r="D314" s="238" t="s">
        <v>214</v>
      </c>
      <c r="E314" s="239" t="s">
        <v>19</v>
      </c>
      <c r="F314" s="240" t="s">
        <v>819</v>
      </c>
      <c r="G314" s="237"/>
      <c r="H314" s="239" t="s">
        <v>19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214</v>
      </c>
      <c r="AU314" s="246" t="s">
        <v>85</v>
      </c>
      <c r="AV314" s="13" t="s">
        <v>83</v>
      </c>
      <c r="AW314" s="13" t="s">
        <v>35</v>
      </c>
      <c r="AX314" s="13" t="s">
        <v>75</v>
      </c>
      <c r="AY314" s="246" t="s">
        <v>131</v>
      </c>
    </row>
    <row r="315" s="14" customFormat="1">
      <c r="A315" s="14"/>
      <c r="B315" s="247"/>
      <c r="C315" s="248"/>
      <c r="D315" s="238" t="s">
        <v>214</v>
      </c>
      <c r="E315" s="249" t="s">
        <v>19</v>
      </c>
      <c r="F315" s="250" t="s">
        <v>8</v>
      </c>
      <c r="G315" s="248"/>
      <c r="H315" s="251">
        <v>12</v>
      </c>
      <c r="I315" s="252"/>
      <c r="J315" s="248"/>
      <c r="K315" s="248"/>
      <c r="L315" s="253"/>
      <c r="M315" s="254"/>
      <c r="N315" s="255"/>
      <c r="O315" s="255"/>
      <c r="P315" s="255"/>
      <c r="Q315" s="255"/>
      <c r="R315" s="255"/>
      <c r="S315" s="255"/>
      <c r="T315" s="25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214</v>
      </c>
      <c r="AU315" s="257" t="s">
        <v>85</v>
      </c>
      <c r="AV315" s="14" t="s">
        <v>85</v>
      </c>
      <c r="AW315" s="14" t="s">
        <v>35</v>
      </c>
      <c r="AX315" s="14" t="s">
        <v>83</v>
      </c>
      <c r="AY315" s="257" t="s">
        <v>131</v>
      </c>
    </row>
    <row r="316" s="2" customFormat="1" ht="16.5" customHeight="1">
      <c r="A316" s="40"/>
      <c r="B316" s="41"/>
      <c r="C316" s="214" t="s">
        <v>820</v>
      </c>
      <c r="D316" s="214" t="s">
        <v>134</v>
      </c>
      <c r="E316" s="215" t="s">
        <v>821</v>
      </c>
      <c r="F316" s="216" t="s">
        <v>822</v>
      </c>
      <c r="G316" s="217" t="s">
        <v>221</v>
      </c>
      <c r="H316" s="218">
        <v>48</v>
      </c>
      <c r="I316" s="219"/>
      <c r="J316" s="220">
        <f>ROUND(I316*H316,2)</f>
        <v>0</v>
      </c>
      <c r="K316" s="216" t="s">
        <v>138</v>
      </c>
      <c r="L316" s="46"/>
      <c r="M316" s="221" t="s">
        <v>19</v>
      </c>
      <c r="N316" s="222" t="s">
        <v>46</v>
      </c>
      <c r="O316" s="86"/>
      <c r="P316" s="223">
        <f>O316*H316</f>
        <v>0</v>
      </c>
      <c r="Q316" s="223">
        <v>0.00084999999999999995</v>
      </c>
      <c r="R316" s="223">
        <f>Q316*H316</f>
        <v>0.040799999999999996</v>
      </c>
      <c r="S316" s="223">
        <v>0</v>
      </c>
      <c r="T316" s="224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5" t="s">
        <v>307</v>
      </c>
      <c r="AT316" s="225" t="s">
        <v>134</v>
      </c>
      <c r="AU316" s="225" t="s">
        <v>85</v>
      </c>
      <c r="AY316" s="19" t="s">
        <v>131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9" t="s">
        <v>83</v>
      </c>
      <c r="BK316" s="226">
        <f>ROUND(I316*H316,2)</f>
        <v>0</v>
      </c>
      <c r="BL316" s="19" t="s">
        <v>307</v>
      </c>
      <c r="BM316" s="225" t="s">
        <v>823</v>
      </c>
    </row>
    <row r="317" s="2" customFormat="1">
      <c r="A317" s="40"/>
      <c r="B317" s="41"/>
      <c r="C317" s="42"/>
      <c r="D317" s="227" t="s">
        <v>141</v>
      </c>
      <c r="E317" s="42"/>
      <c r="F317" s="228" t="s">
        <v>824</v>
      </c>
      <c r="G317" s="42"/>
      <c r="H317" s="42"/>
      <c r="I317" s="229"/>
      <c r="J317" s="42"/>
      <c r="K317" s="42"/>
      <c r="L317" s="46"/>
      <c r="M317" s="230"/>
      <c r="N317" s="231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141</v>
      </c>
      <c r="AU317" s="19" t="s">
        <v>85</v>
      </c>
    </row>
    <row r="318" s="13" customFormat="1">
      <c r="A318" s="13"/>
      <c r="B318" s="236"/>
      <c r="C318" s="237"/>
      <c r="D318" s="238" t="s">
        <v>214</v>
      </c>
      <c r="E318" s="239" t="s">
        <v>19</v>
      </c>
      <c r="F318" s="240" t="s">
        <v>825</v>
      </c>
      <c r="G318" s="237"/>
      <c r="H318" s="239" t="s">
        <v>19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214</v>
      </c>
      <c r="AU318" s="246" t="s">
        <v>85</v>
      </c>
      <c r="AV318" s="13" t="s">
        <v>83</v>
      </c>
      <c r="AW318" s="13" t="s">
        <v>35</v>
      </c>
      <c r="AX318" s="13" t="s">
        <v>75</v>
      </c>
      <c r="AY318" s="246" t="s">
        <v>131</v>
      </c>
    </row>
    <row r="319" s="14" customFormat="1">
      <c r="A319" s="14"/>
      <c r="B319" s="247"/>
      <c r="C319" s="248"/>
      <c r="D319" s="238" t="s">
        <v>214</v>
      </c>
      <c r="E319" s="249" t="s">
        <v>19</v>
      </c>
      <c r="F319" s="250" t="s">
        <v>495</v>
      </c>
      <c r="G319" s="248"/>
      <c r="H319" s="251">
        <v>48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214</v>
      </c>
      <c r="AU319" s="257" t="s">
        <v>85</v>
      </c>
      <c r="AV319" s="14" t="s">
        <v>85</v>
      </c>
      <c r="AW319" s="14" t="s">
        <v>35</v>
      </c>
      <c r="AX319" s="14" t="s">
        <v>83</v>
      </c>
      <c r="AY319" s="257" t="s">
        <v>131</v>
      </c>
    </row>
    <row r="320" s="2" customFormat="1" ht="16.5" customHeight="1">
      <c r="A320" s="40"/>
      <c r="B320" s="41"/>
      <c r="C320" s="214" t="s">
        <v>826</v>
      </c>
      <c r="D320" s="214" t="s">
        <v>134</v>
      </c>
      <c r="E320" s="215" t="s">
        <v>827</v>
      </c>
      <c r="F320" s="216" t="s">
        <v>828</v>
      </c>
      <c r="G320" s="217" t="s">
        <v>221</v>
      </c>
      <c r="H320" s="218">
        <v>56</v>
      </c>
      <c r="I320" s="219"/>
      <c r="J320" s="220">
        <f>ROUND(I320*H320,2)</f>
        <v>0</v>
      </c>
      <c r="K320" s="216" t="s">
        <v>138</v>
      </c>
      <c r="L320" s="46"/>
      <c r="M320" s="221" t="s">
        <v>19</v>
      </c>
      <c r="N320" s="222" t="s">
        <v>46</v>
      </c>
      <c r="O320" s="86"/>
      <c r="P320" s="223">
        <f>O320*H320</f>
        <v>0</v>
      </c>
      <c r="Q320" s="223">
        <v>0.00131</v>
      </c>
      <c r="R320" s="223">
        <f>Q320*H320</f>
        <v>0.073359999999999995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307</v>
      </c>
      <c r="AT320" s="225" t="s">
        <v>134</v>
      </c>
      <c r="AU320" s="225" t="s">
        <v>85</v>
      </c>
      <c r="AY320" s="19" t="s">
        <v>131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83</v>
      </c>
      <c r="BK320" s="226">
        <f>ROUND(I320*H320,2)</f>
        <v>0</v>
      </c>
      <c r="BL320" s="19" t="s">
        <v>307</v>
      </c>
      <c r="BM320" s="225" t="s">
        <v>829</v>
      </c>
    </row>
    <row r="321" s="2" customFormat="1">
      <c r="A321" s="40"/>
      <c r="B321" s="41"/>
      <c r="C321" s="42"/>
      <c r="D321" s="227" t="s">
        <v>141</v>
      </c>
      <c r="E321" s="42"/>
      <c r="F321" s="228" t="s">
        <v>830</v>
      </c>
      <c r="G321" s="42"/>
      <c r="H321" s="42"/>
      <c r="I321" s="229"/>
      <c r="J321" s="42"/>
      <c r="K321" s="42"/>
      <c r="L321" s="46"/>
      <c r="M321" s="230"/>
      <c r="N321" s="231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141</v>
      </c>
      <c r="AU321" s="19" t="s">
        <v>85</v>
      </c>
    </row>
    <row r="322" s="13" customFormat="1">
      <c r="A322" s="13"/>
      <c r="B322" s="236"/>
      <c r="C322" s="237"/>
      <c r="D322" s="238" t="s">
        <v>214</v>
      </c>
      <c r="E322" s="239" t="s">
        <v>19</v>
      </c>
      <c r="F322" s="240" t="s">
        <v>831</v>
      </c>
      <c r="G322" s="237"/>
      <c r="H322" s="239" t="s">
        <v>19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214</v>
      </c>
      <c r="AU322" s="246" t="s">
        <v>85</v>
      </c>
      <c r="AV322" s="13" t="s">
        <v>83</v>
      </c>
      <c r="AW322" s="13" t="s">
        <v>35</v>
      </c>
      <c r="AX322" s="13" t="s">
        <v>75</v>
      </c>
      <c r="AY322" s="246" t="s">
        <v>131</v>
      </c>
    </row>
    <row r="323" s="14" customFormat="1">
      <c r="A323" s="14"/>
      <c r="B323" s="247"/>
      <c r="C323" s="248"/>
      <c r="D323" s="238" t="s">
        <v>214</v>
      </c>
      <c r="E323" s="249" t="s">
        <v>19</v>
      </c>
      <c r="F323" s="250" t="s">
        <v>820</v>
      </c>
      <c r="G323" s="248"/>
      <c r="H323" s="251">
        <v>56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214</v>
      </c>
      <c r="AU323" s="257" t="s">
        <v>85</v>
      </c>
      <c r="AV323" s="14" t="s">
        <v>85</v>
      </c>
      <c r="AW323" s="14" t="s">
        <v>35</v>
      </c>
      <c r="AX323" s="14" t="s">
        <v>83</v>
      </c>
      <c r="AY323" s="257" t="s">
        <v>131</v>
      </c>
    </row>
    <row r="324" s="2" customFormat="1" ht="16.5" customHeight="1">
      <c r="A324" s="40"/>
      <c r="B324" s="41"/>
      <c r="C324" s="214" t="s">
        <v>832</v>
      </c>
      <c r="D324" s="214" t="s">
        <v>134</v>
      </c>
      <c r="E324" s="215" t="s">
        <v>833</v>
      </c>
      <c r="F324" s="216" t="s">
        <v>834</v>
      </c>
      <c r="G324" s="217" t="s">
        <v>221</v>
      </c>
      <c r="H324" s="218">
        <v>40</v>
      </c>
      <c r="I324" s="219"/>
      <c r="J324" s="220">
        <f>ROUND(I324*H324,2)</f>
        <v>0</v>
      </c>
      <c r="K324" s="216" t="s">
        <v>138</v>
      </c>
      <c r="L324" s="46"/>
      <c r="M324" s="221" t="s">
        <v>19</v>
      </c>
      <c r="N324" s="222" t="s">
        <v>46</v>
      </c>
      <c r="O324" s="86"/>
      <c r="P324" s="223">
        <f>O324*H324</f>
        <v>0</v>
      </c>
      <c r="Q324" s="223">
        <v>0.0020300000000000001</v>
      </c>
      <c r="R324" s="223">
        <f>Q324*H324</f>
        <v>0.081200000000000008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307</v>
      </c>
      <c r="AT324" s="225" t="s">
        <v>134</v>
      </c>
      <c r="AU324" s="225" t="s">
        <v>85</v>
      </c>
      <c r="AY324" s="19" t="s">
        <v>131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83</v>
      </c>
      <c r="BK324" s="226">
        <f>ROUND(I324*H324,2)</f>
        <v>0</v>
      </c>
      <c r="BL324" s="19" t="s">
        <v>307</v>
      </c>
      <c r="BM324" s="225" t="s">
        <v>835</v>
      </c>
    </row>
    <row r="325" s="2" customFormat="1">
      <c r="A325" s="40"/>
      <c r="B325" s="41"/>
      <c r="C325" s="42"/>
      <c r="D325" s="227" t="s">
        <v>141</v>
      </c>
      <c r="E325" s="42"/>
      <c r="F325" s="228" t="s">
        <v>836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141</v>
      </c>
      <c r="AU325" s="19" t="s">
        <v>85</v>
      </c>
    </row>
    <row r="326" s="13" customFormat="1">
      <c r="A326" s="13"/>
      <c r="B326" s="236"/>
      <c r="C326" s="237"/>
      <c r="D326" s="238" t="s">
        <v>214</v>
      </c>
      <c r="E326" s="239" t="s">
        <v>19</v>
      </c>
      <c r="F326" s="240" t="s">
        <v>837</v>
      </c>
      <c r="G326" s="237"/>
      <c r="H326" s="239" t="s">
        <v>19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214</v>
      </c>
      <c r="AU326" s="246" t="s">
        <v>85</v>
      </c>
      <c r="AV326" s="13" t="s">
        <v>83</v>
      </c>
      <c r="AW326" s="13" t="s">
        <v>35</v>
      </c>
      <c r="AX326" s="13" t="s">
        <v>75</v>
      </c>
      <c r="AY326" s="246" t="s">
        <v>131</v>
      </c>
    </row>
    <row r="327" s="14" customFormat="1">
      <c r="A327" s="14"/>
      <c r="B327" s="247"/>
      <c r="C327" s="248"/>
      <c r="D327" s="238" t="s">
        <v>214</v>
      </c>
      <c r="E327" s="249" t="s">
        <v>19</v>
      </c>
      <c r="F327" s="250" t="s">
        <v>455</v>
      </c>
      <c r="G327" s="248"/>
      <c r="H327" s="251">
        <v>40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214</v>
      </c>
      <c r="AU327" s="257" t="s">
        <v>85</v>
      </c>
      <c r="AV327" s="14" t="s">
        <v>85</v>
      </c>
      <c r="AW327" s="14" t="s">
        <v>35</v>
      </c>
      <c r="AX327" s="14" t="s">
        <v>83</v>
      </c>
      <c r="AY327" s="257" t="s">
        <v>131</v>
      </c>
    </row>
    <row r="328" s="2" customFormat="1" ht="16.5" customHeight="1">
      <c r="A328" s="40"/>
      <c r="B328" s="41"/>
      <c r="C328" s="214" t="s">
        <v>838</v>
      </c>
      <c r="D328" s="214" t="s">
        <v>134</v>
      </c>
      <c r="E328" s="215" t="s">
        <v>839</v>
      </c>
      <c r="F328" s="216" t="s">
        <v>840</v>
      </c>
      <c r="G328" s="217" t="s">
        <v>221</v>
      </c>
      <c r="H328" s="218">
        <v>12</v>
      </c>
      <c r="I328" s="219"/>
      <c r="J328" s="220">
        <f>ROUND(I328*H328,2)</f>
        <v>0</v>
      </c>
      <c r="K328" s="216" t="s">
        <v>138</v>
      </c>
      <c r="L328" s="46"/>
      <c r="M328" s="221" t="s">
        <v>19</v>
      </c>
      <c r="N328" s="222" t="s">
        <v>46</v>
      </c>
      <c r="O328" s="86"/>
      <c r="P328" s="223">
        <f>O328*H328</f>
        <v>0</v>
      </c>
      <c r="Q328" s="223">
        <v>0</v>
      </c>
      <c r="R328" s="223">
        <f>Q328*H328</f>
        <v>0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307</v>
      </c>
      <c r="AT328" s="225" t="s">
        <v>134</v>
      </c>
      <c r="AU328" s="225" t="s">
        <v>85</v>
      </c>
      <c r="AY328" s="19" t="s">
        <v>131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83</v>
      </c>
      <c r="BK328" s="226">
        <f>ROUND(I328*H328,2)</f>
        <v>0</v>
      </c>
      <c r="BL328" s="19" t="s">
        <v>307</v>
      </c>
      <c r="BM328" s="225" t="s">
        <v>841</v>
      </c>
    </row>
    <row r="329" s="2" customFormat="1">
      <c r="A329" s="40"/>
      <c r="B329" s="41"/>
      <c r="C329" s="42"/>
      <c r="D329" s="227" t="s">
        <v>141</v>
      </c>
      <c r="E329" s="42"/>
      <c r="F329" s="228" t="s">
        <v>842</v>
      </c>
      <c r="G329" s="42"/>
      <c r="H329" s="42"/>
      <c r="I329" s="229"/>
      <c r="J329" s="42"/>
      <c r="K329" s="42"/>
      <c r="L329" s="46"/>
      <c r="M329" s="230"/>
      <c r="N329" s="231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141</v>
      </c>
      <c r="AU329" s="19" t="s">
        <v>85</v>
      </c>
    </row>
    <row r="330" s="2" customFormat="1" ht="16.5" customHeight="1">
      <c r="A330" s="40"/>
      <c r="B330" s="41"/>
      <c r="C330" s="214" t="s">
        <v>593</v>
      </c>
      <c r="D330" s="214" t="s">
        <v>134</v>
      </c>
      <c r="E330" s="215" t="s">
        <v>843</v>
      </c>
      <c r="F330" s="216" t="s">
        <v>844</v>
      </c>
      <c r="G330" s="217" t="s">
        <v>221</v>
      </c>
      <c r="H330" s="218">
        <v>104</v>
      </c>
      <c r="I330" s="219"/>
      <c r="J330" s="220">
        <f>ROUND(I330*H330,2)</f>
        <v>0</v>
      </c>
      <c r="K330" s="216" t="s">
        <v>138</v>
      </c>
      <c r="L330" s="46"/>
      <c r="M330" s="221" t="s">
        <v>19</v>
      </c>
      <c r="N330" s="222" t="s">
        <v>46</v>
      </c>
      <c r="O330" s="86"/>
      <c r="P330" s="223">
        <f>O330*H330</f>
        <v>0</v>
      </c>
      <c r="Q330" s="223">
        <v>0</v>
      </c>
      <c r="R330" s="223">
        <f>Q330*H330</f>
        <v>0</v>
      </c>
      <c r="S330" s="223">
        <v>0</v>
      </c>
      <c r="T330" s="224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5" t="s">
        <v>307</v>
      </c>
      <c r="AT330" s="225" t="s">
        <v>134</v>
      </c>
      <c r="AU330" s="225" t="s">
        <v>85</v>
      </c>
      <c r="AY330" s="19" t="s">
        <v>131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9" t="s">
        <v>83</v>
      </c>
      <c r="BK330" s="226">
        <f>ROUND(I330*H330,2)</f>
        <v>0</v>
      </c>
      <c r="BL330" s="19" t="s">
        <v>307</v>
      </c>
      <c r="BM330" s="225" t="s">
        <v>845</v>
      </c>
    </row>
    <row r="331" s="2" customFormat="1">
      <c r="A331" s="40"/>
      <c r="B331" s="41"/>
      <c r="C331" s="42"/>
      <c r="D331" s="227" t="s">
        <v>141</v>
      </c>
      <c r="E331" s="42"/>
      <c r="F331" s="228" t="s">
        <v>846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141</v>
      </c>
      <c r="AU331" s="19" t="s">
        <v>85</v>
      </c>
    </row>
    <row r="332" s="14" customFormat="1">
      <c r="A332" s="14"/>
      <c r="B332" s="247"/>
      <c r="C332" s="248"/>
      <c r="D332" s="238" t="s">
        <v>214</v>
      </c>
      <c r="E332" s="249" t="s">
        <v>19</v>
      </c>
      <c r="F332" s="250" t="s">
        <v>495</v>
      </c>
      <c r="G332" s="248"/>
      <c r="H332" s="251">
        <v>48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7" t="s">
        <v>214</v>
      </c>
      <c r="AU332" s="257" t="s">
        <v>85</v>
      </c>
      <c r="AV332" s="14" t="s">
        <v>85</v>
      </c>
      <c r="AW332" s="14" t="s">
        <v>35</v>
      </c>
      <c r="AX332" s="14" t="s">
        <v>75</v>
      </c>
      <c r="AY332" s="257" t="s">
        <v>131</v>
      </c>
    </row>
    <row r="333" s="14" customFormat="1">
      <c r="A333" s="14"/>
      <c r="B333" s="247"/>
      <c r="C333" s="248"/>
      <c r="D333" s="238" t="s">
        <v>214</v>
      </c>
      <c r="E333" s="249" t="s">
        <v>19</v>
      </c>
      <c r="F333" s="250" t="s">
        <v>820</v>
      </c>
      <c r="G333" s="248"/>
      <c r="H333" s="251">
        <v>56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214</v>
      </c>
      <c r="AU333" s="257" t="s">
        <v>85</v>
      </c>
      <c r="AV333" s="14" t="s">
        <v>85</v>
      </c>
      <c r="AW333" s="14" t="s">
        <v>35</v>
      </c>
      <c r="AX333" s="14" t="s">
        <v>75</v>
      </c>
      <c r="AY333" s="257" t="s">
        <v>131</v>
      </c>
    </row>
    <row r="334" s="15" customFormat="1">
      <c r="A334" s="15"/>
      <c r="B334" s="258"/>
      <c r="C334" s="259"/>
      <c r="D334" s="238" t="s">
        <v>214</v>
      </c>
      <c r="E334" s="260" t="s">
        <v>19</v>
      </c>
      <c r="F334" s="261" t="s">
        <v>218</v>
      </c>
      <c r="G334" s="259"/>
      <c r="H334" s="262">
        <v>104</v>
      </c>
      <c r="I334" s="263"/>
      <c r="J334" s="259"/>
      <c r="K334" s="259"/>
      <c r="L334" s="264"/>
      <c r="M334" s="265"/>
      <c r="N334" s="266"/>
      <c r="O334" s="266"/>
      <c r="P334" s="266"/>
      <c r="Q334" s="266"/>
      <c r="R334" s="266"/>
      <c r="S334" s="266"/>
      <c r="T334" s="267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8" t="s">
        <v>214</v>
      </c>
      <c r="AU334" s="268" t="s">
        <v>85</v>
      </c>
      <c r="AV334" s="15" t="s">
        <v>153</v>
      </c>
      <c r="AW334" s="15" t="s">
        <v>35</v>
      </c>
      <c r="AX334" s="15" t="s">
        <v>83</v>
      </c>
      <c r="AY334" s="268" t="s">
        <v>131</v>
      </c>
    </row>
    <row r="335" s="2" customFormat="1" ht="16.5" customHeight="1">
      <c r="A335" s="40"/>
      <c r="B335" s="41"/>
      <c r="C335" s="214" t="s">
        <v>847</v>
      </c>
      <c r="D335" s="214" t="s">
        <v>134</v>
      </c>
      <c r="E335" s="215" t="s">
        <v>848</v>
      </c>
      <c r="F335" s="216" t="s">
        <v>849</v>
      </c>
      <c r="G335" s="217" t="s">
        <v>221</v>
      </c>
      <c r="H335" s="218">
        <v>40</v>
      </c>
      <c r="I335" s="219"/>
      <c r="J335" s="220">
        <f>ROUND(I335*H335,2)</f>
        <v>0</v>
      </c>
      <c r="K335" s="216" t="s">
        <v>138</v>
      </c>
      <c r="L335" s="46"/>
      <c r="M335" s="221" t="s">
        <v>19</v>
      </c>
      <c r="N335" s="222" t="s">
        <v>46</v>
      </c>
      <c r="O335" s="86"/>
      <c r="P335" s="223">
        <f>O335*H335</f>
        <v>0</v>
      </c>
      <c r="Q335" s="223">
        <v>0</v>
      </c>
      <c r="R335" s="223">
        <f>Q335*H335</f>
        <v>0</v>
      </c>
      <c r="S335" s="223">
        <v>0</v>
      </c>
      <c r="T335" s="224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307</v>
      </c>
      <c r="AT335" s="225" t="s">
        <v>134</v>
      </c>
      <c r="AU335" s="225" t="s">
        <v>85</v>
      </c>
      <c r="AY335" s="19" t="s">
        <v>131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83</v>
      </c>
      <c r="BK335" s="226">
        <f>ROUND(I335*H335,2)</f>
        <v>0</v>
      </c>
      <c r="BL335" s="19" t="s">
        <v>307</v>
      </c>
      <c r="BM335" s="225" t="s">
        <v>850</v>
      </c>
    </row>
    <row r="336" s="2" customFormat="1">
      <c r="A336" s="40"/>
      <c r="B336" s="41"/>
      <c r="C336" s="42"/>
      <c r="D336" s="227" t="s">
        <v>141</v>
      </c>
      <c r="E336" s="42"/>
      <c r="F336" s="228" t="s">
        <v>851</v>
      </c>
      <c r="G336" s="42"/>
      <c r="H336" s="42"/>
      <c r="I336" s="229"/>
      <c r="J336" s="42"/>
      <c r="K336" s="42"/>
      <c r="L336" s="46"/>
      <c r="M336" s="230"/>
      <c r="N336" s="231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141</v>
      </c>
      <c r="AU336" s="19" t="s">
        <v>85</v>
      </c>
    </row>
    <row r="337" s="2" customFormat="1" ht="24.15" customHeight="1">
      <c r="A337" s="40"/>
      <c r="B337" s="41"/>
      <c r="C337" s="214" t="s">
        <v>852</v>
      </c>
      <c r="D337" s="214" t="s">
        <v>134</v>
      </c>
      <c r="E337" s="215" t="s">
        <v>853</v>
      </c>
      <c r="F337" s="216" t="s">
        <v>854</v>
      </c>
      <c r="G337" s="217" t="s">
        <v>382</v>
      </c>
      <c r="H337" s="218">
        <v>2.3439999999999999</v>
      </c>
      <c r="I337" s="219"/>
      <c r="J337" s="220">
        <f>ROUND(I337*H337,2)</f>
        <v>0</v>
      </c>
      <c r="K337" s="216" t="s">
        <v>138</v>
      </c>
      <c r="L337" s="46"/>
      <c r="M337" s="221" t="s">
        <v>19</v>
      </c>
      <c r="N337" s="222" t="s">
        <v>46</v>
      </c>
      <c r="O337" s="86"/>
      <c r="P337" s="223">
        <f>O337*H337</f>
        <v>0</v>
      </c>
      <c r="Q337" s="223">
        <v>0</v>
      </c>
      <c r="R337" s="223">
        <f>Q337*H337</f>
        <v>0</v>
      </c>
      <c r="S337" s="223">
        <v>0</v>
      </c>
      <c r="T337" s="224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25" t="s">
        <v>307</v>
      </c>
      <c r="AT337" s="225" t="s">
        <v>134</v>
      </c>
      <c r="AU337" s="225" t="s">
        <v>85</v>
      </c>
      <c r="AY337" s="19" t="s">
        <v>131</v>
      </c>
      <c r="BE337" s="226">
        <f>IF(N337="základní",J337,0)</f>
        <v>0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9" t="s">
        <v>83</v>
      </c>
      <c r="BK337" s="226">
        <f>ROUND(I337*H337,2)</f>
        <v>0</v>
      </c>
      <c r="BL337" s="19" t="s">
        <v>307</v>
      </c>
      <c r="BM337" s="225" t="s">
        <v>855</v>
      </c>
    </row>
    <row r="338" s="2" customFormat="1">
      <c r="A338" s="40"/>
      <c r="B338" s="41"/>
      <c r="C338" s="42"/>
      <c r="D338" s="227" t="s">
        <v>141</v>
      </c>
      <c r="E338" s="42"/>
      <c r="F338" s="228" t="s">
        <v>856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141</v>
      </c>
      <c r="AU338" s="19" t="s">
        <v>85</v>
      </c>
    </row>
    <row r="339" s="12" customFormat="1" ht="22.8" customHeight="1">
      <c r="A339" s="12"/>
      <c r="B339" s="198"/>
      <c r="C339" s="199"/>
      <c r="D339" s="200" t="s">
        <v>74</v>
      </c>
      <c r="E339" s="212" t="s">
        <v>857</v>
      </c>
      <c r="F339" s="212" t="s">
        <v>858</v>
      </c>
      <c r="G339" s="199"/>
      <c r="H339" s="199"/>
      <c r="I339" s="202"/>
      <c r="J339" s="213">
        <f>BK339</f>
        <v>0</v>
      </c>
      <c r="K339" s="199"/>
      <c r="L339" s="204"/>
      <c r="M339" s="205"/>
      <c r="N339" s="206"/>
      <c r="O339" s="206"/>
      <c r="P339" s="207">
        <f>SUM(P340:P405)</f>
        <v>0</v>
      </c>
      <c r="Q339" s="206"/>
      <c r="R339" s="207">
        <f>SUM(R340:R405)</f>
        <v>0.19506000000000001</v>
      </c>
      <c r="S339" s="206"/>
      <c r="T339" s="208">
        <f>SUM(T340:T405)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9" t="s">
        <v>85</v>
      </c>
      <c r="AT339" s="210" t="s">
        <v>74</v>
      </c>
      <c r="AU339" s="210" t="s">
        <v>83</v>
      </c>
      <c r="AY339" s="209" t="s">
        <v>131</v>
      </c>
      <c r="BK339" s="211">
        <f>SUM(BK340:BK405)</f>
        <v>0</v>
      </c>
    </row>
    <row r="340" s="2" customFormat="1" ht="21.75" customHeight="1">
      <c r="A340" s="40"/>
      <c r="B340" s="41"/>
      <c r="C340" s="214" t="s">
        <v>859</v>
      </c>
      <c r="D340" s="214" t="s">
        <v>134</v>
      </c>
      <c r="E340" s="215" t="s">
        <v>860</v>
      </c>
      <c r="F340" s="216" t="s">
        <v>861</v>
      </c>
      <c r="G340" s="217" t="s">
        <v>648</v>
      </c>
      <c r="H340" s="218">
        <v>4</v>
      </c>
      <c r="I340" s="219"/>
      <c r="J340" s="220">
        <f>ROUND(I340*H340,2)</f>
        <v>0</v>
      </c>
      <c r="K340" s="216" t="s">
        <v>138</v>
      </c>
      <c r="L340" s="46"/>
      <c r="M340" s="221" t="s">
        <v>19</v>
      </c>
      <c r="N340" s="222" t="s">
        <v>46</v>
      </c>
      <c r="O340" s="86"/>
      <c r="P340" s="223">
        <f>O340*H340</f>
        <v>0</v>
      </c>
      <c r="Q340" s="223">
        <v>0.01159</v>
      </c>
      <c r="R340" s="223">
        <f>Q340*H340</f>
        <v>0.046359999999999998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307</v>
      </c>
      <c r="AT340" s="225" t="s">
        <v>134</v>
      </c>
      <c r="AU340" s="225" t="s">
        <v>85</v>
      </c>
      <c r="AY340" s="19" t="s">
        <v>131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83</v>
      </c>
      <c r="BK340" s="226">
        <f>ROUND(I340*H340,2)</f>
        <v>0</v>
      </c>
      <c r="BL340" s="19" t="s">
        <v>307</v>
      </c>
      <c r="BM340" s="225" t="s">
        <v>862</v>
      </c>
    </row>
    <row r="341" s="2" customFormat="1">
      <c r="A341" s="40"/>
      <c r="B341" s="41"/>
      <c r="C341" s="42"/>
      <c r="D341" s="227" t="s">
        <v>141</v>
      </c>
      <c r="E341" s="42"/>
      <c r="F341" s="228" t="s">
        <v>863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141</v>
      </c>
      <c r="AU341" s="19" t="s">
        <v>85</v>
      </c>
    </row>
    <row r="342" s="13" customFormat="1">
      <c r="A342" s="13"/>
      <c r="B342" s="236"/>
      <c r="C342" s="237"/>
      <c r="D342" s="238" t="s">
        <v>214</v>
      </c>
      <c r="E342" s="239" t="s">
        <v>19</v>
      </c>
      <c r="F342" s="240" t="s">
        <v>864</v>
      </c>
      <c r="G342" s="237"/>
      <c r="H342" s="239" t="s">
        <v>19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214</v>
      </c>
      <c r="AU342" s="246" t="s">
        <v>85</v>
      </c>
      <c r="AV342" s="13" t="s">
        <v>83</v>
      </c>
      <c r="AW342" s="13" t="s">
        <v>35</v>
      </c>
      <c r="AX342" s="13" t="s">
        <v>75</v>
      </c>
      <c r="AY342" s="246" t="s">
        <v>131</v>
      </c>
    </row>
    <row r="343" s="14" customFormat="1">
      <c r="A343" s="14"/>
      <c r="B343" s="247"/>
      <c r="C343" s="248"/>
      <c r="D343" s="238" t="s">
        <v>214</v>
      </c>
      <c r="E343" s="249" t="s">
        <v>19</v>
      </c>
      <c r="F343" s="250" t="s">
        <v>153</v>
      </c>
      <c r="G343" s="248"/>
      <c r="H343" s="251">
        <v>4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214</v>
      </c>
      <c r="AU343" s="257" t="s">
        <v>85</v>
      </c>
      <c r="AV343" s="14" t="s">
        <v>85</v>
      </c>
      <c r="AW343" s="14" t="s">
        <v>35</v>
      </c>
      <c r="AX343" s="14" t="s">
        <v>83</v>
      </c>
      <c r="AY343" s="257" t="s">
        <v>131</v>
      </c>
    </row>
    <row r="344" s="2" customFormat="1" ht="21.75" customHeight="1">
      <c r="A344" s="40"/>
      <c r="B344" s="41"/>
      <c r="C344" s="214" t="s">
        <v>865</v>
      </c>
      <c r="D344" s="214" t="s">
        <v>134</v>
      </c>
      <c r="E344" s="215" t="s">
        <v>866</v>
      </c>
      <c r="F344" s="216" t="s">
        <v>867</v>
      </c>
      <c r="G344" s="217" t="s">
        <v>648</v>
      </c>
      <c r="H344" s="218">
        <v>4</v>
      </c>
      <c r="I344" s="219"/>
      <c r="J344" s="220">
        <f>ROUND(I344*H344,2)</f>
        <v>0</v>
      </c>
      <c r="K344" s="216" t="s">
        <v>138</v>
      </c>
      <c r="L344" s="46"/>
      <c r="M344" s="221" t="s">
        <v>19</v>
      </c>
      <c r="N344" s="222" t="s">
        <v>46</v>
      </c>
      <c r="O344" s="86"/>
      <c r="P344" s="223">
        <f>O344*H344</f>
        <v>0</v>
      </c>
      <c r="Q344" s="223">
        <v>0.014670000000000001</v>
      </c>
      <c r="R344" s="223">
        <f>Q344*H344</f>
        <v>0.058680000000000003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307</v>
      </c>
      <c r="AT344" s="225" t="s">
        <v>134</v>
      </c>
      <c r="AU344" s="225" t="s">
        <v>85</v>
      </c>
      <c r="AY344" s="19" t="s">
        <v>131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83</v>
      </c>
      <c r="BK344" s="226">
        <f>ROUND(I344*H344,2)</f>
        <v>0</v>
      </c>
      <c r="BL344" s="19" t="s">
        <v>307</v>
      </c>
      <c r="BM344" s="225" t="s">
        <v>868</v>
      </c>
    </row>
    <row r="345" s="2" customFormat="1">
      <c r="A345" s="40"/>
      <c r="B345" s="41"/>
      <c r="C345" s="42"/>
      <c r="D345" s="227" t="s">
        <v>141</v>
      </c>
      <c r="E345" s="42"/>
      <c r="F345" s="228" t="s">
        <v>869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141</v>
      </c>
      <c r="AU345" s="19" t="s">
        <v>85</v>
      </c>
    </row>
    <row r="346" s="13" customFormat="1">
      <c r="A346" s="13"/>
      <c r="B346" s="236"/>
      <c r="C346" s="237"/>
      <c r="D346" s="238" t="s">
        <v>214</v>
      </c>
      <c r="E346" s="239" t="s">
        <v>19</v>
      </c>
      <c r="F346" s="240" t="s">
        <v>870</v>
      </c>
      <c r="G346" s="237"/>
      <c r="H346" s="239" t="s">
        <v>19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214</v>
      </c>
      <c r="AU346" s="246" t="s">
        <v>85</v>
      </c>
      <c r="AV346" s="13" t="s">
        <v>83</v>
      </c>
      <c r="AW346" s="13" t="s">
        <v>35</v>
      </c>
      <c r="AX346" s="13" t="s">
        <v>75</v>
      </c>
      <c r="AY346" s="246" t="s">
        <v>131</v>
      </c>
    </row>
    <row r="347" s="14" customFormat="1">
      <c r="A347" s="14"/>
      <c r="B347" s="247"/>
      <c r="C347" s="248"/>
      <c r="D347" s="238" t="s">
        <v>214</v>
      </c>
      <c r="E347" s="249" t="s">
        <v>19</v>
      </c>
      <c r="F347" s="250" t="s">
        <v>153</v>
      </c>
      <c r="G347" s="248"/>
      <c r="H347" s="251">
        <v>4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7" t="s">
        <v>214</v>
      </c>
      <c r="AU347" s="257" t="s">
        <v>85</v>
      </c>
      <c r="AV347" s="14" t="s">
        <v>85</v>
      </c>
      <c r="AW347" s="14" t="s">
        <v>35</v>
      </c>
      <c r="AX347" s="14" t="s">
        <v>83</v>
      </c>
      <c r="AY347" s="257" t="s">
        <v>131</v>
      </c>
    </row>
    <row r="348" s="2" customFormat="1" ht="16.5" customHeight="1">
      <c r="A348" s="40"/>
      <c r="B348" s="41"/>
      <c r="C348" s="214" t="s">
        <v>871</v>
      </c>
      <c r="D348" s="214" t="s">
        <v>134</v>
      </c>
      <c r="E348" s="215" t="s">
        <v>872</v>
      </c>
      <c r="F348" s="216" t="s">
        <v>873</v>
      </c>
      <c r="G348" s="217" t="s">
        <v>648</v>
      </c>
      <c r="H348" s="218">
        <v>9</v>
      </c>
      <c r="I348" s="219"/>
      <c r="J348" s="220">
        <f>ROUND(I348*H348,2)</f>
        <v>0</v>
      </c>
      <c r="K348" s="216" t="s">
        <v>138</v>
      </c>
      <c r="L348" s="46"/>
      <c r="M348" s="221" t="s">
        <v>19</v>
      </c>
      <c r="N348" s="222" t="s">
        <v>46</v>
      </c>
      <c r="O348" s="86"/>
      <c r="P348" s="223">
        <f>O348*H348</f>
        <v>0</v>
      </c>
      <c r="Q348" s="223">
        <v>0.00347</v>
      </c>
      <c r="R348" s="223">
        <f>Q348*H348</f>
        <v>0.031230000000000001</v>
      </c>
      <c r="S348" s="223">
        <v>0</v>
      </c>
      <c r="T348" s="224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25" t="s">
        <v>307</v>
      </c>
      <c r="AT348" s="225" t="s">
        <v>134</v>
      </c>
      <c r="AU348" s="225" t="s">
        <v>85</v>
      </c>
      <c r="AY348" s="19" t="s">
        <v>131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9" t="s">
        <v>83</v>
      </c>
      <c r="BK348" s="226">
        <f>ROUND(I348*H348,2)</f>
        <v>0</v>
      </c>
      <c r="BL348" s="19" t="s">
        <v>307</v>
      </c>
      <c r="BM348" s="225" t="s">
        <v>874</v>
      </c>
    </row>
    <row r="349" s="2" customFormat="1">
      <c r="A349" s="40"/>
      <c r="B349" s="41"/>
      <c r="C349" s="42"/>
      <c r="D349" s="227" t="s">
        <v>141</v>
      </c>
      <c r="E349" s="42"/>
      <c r="F349" s="228" t="s">
        <v>875</v>
      </c>
      <c r="G349" s="42"/>
      <c r="H349" s="42"/>
      <c r="I349" s="229"/>
      <c r="J349" s="42"/>
      <c r="K349" s="42"/>
      <c r="L349" s="46"/>
      <c r="M349" s="230"/>
      <c r="N349" s="231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141</v>
      </c>
      <c r="AU349" s="19" t="s">
        <v>85</v>
      </c>
    </row>
    <row r="350" s="13" customFormat="1">
      <c r="A350" s="13"/>
      <c r="B350" s="236"/>
      <c r="C350" s="237"/>
      <c r="D350" s="238" t="s">
        <v>214</v>
      </c>
      <c r="E350" s="239" t="s">
        <v>19</v>
      </c>
      <c r="F350" s="240" t="s">
        <v>876</v>
      </c>
      <c r="G350" s="237"/>
      <c r="H350" s="239" t="s">
        <v>19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6" t="s">
        <v>214</v>
      </c>
      <c r="AU350" s="246" t="s">
        <v>85</v>
      </c>
      <c r="AV350" s="13" t="s">
        <v>83</v>
      </c>
      <c r="AW350" s="13" t="s">
        <v>35</v>
      </c>
      <c r="AX350" s="13" t="s">
        <v>75</v>
      </c>
      <c r="AY350" s="246" t="s">
        <v>131</v>
      </c>
    </row>
    <row r="351" s="14" customFormat="1">
      <c r="A351" s="14"/>
      <c r="B351" s="247"/>
      <c r="C351" s="248"/>
      <c r="D351" s="238" t="s">
        <v>214</v>
      </c>
      <c r="E351" s="249" t="s">
        <v>19</v>
      </c>
      <c r="F351" s="250" t="s">
        <v>130</v>
      </c>
      <c r="G351" s="248"/>
      <c r="H351" s="251">
        <v>5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214</v>
      </c>
      <c r="AU351" s="257" t="s">
        <v>85</v>
      </c>
      <c r="AV351" s="14" t="s">
        <v>85</v>
      </c>
      <c r="AW351" s="14" t="s">
        <v>35</v>
      </c>
      <c r="AX351" s="14" t="s">
        <v>75</v>
      </c>
      <c r="AY351" s="257" t="s">
        <v>131</v>
      </c>
    </row>
    <row r="352" s="13" customFormat="1">
      <c r="A352" s="13"/>
      <c r="B352" s="236"/>
      <c r="C352" s="237"/>
      <c r="D352" s="238" t="s">
        <v>214</v>
      </c>
      <c r="E352" s="239" t="s">
        <v>19</v>
      </c>
      <c r="F352" s="240" t="s">
        <v>877</v>
      </c>
      <c r="G352" s="237"/>
      <c r="H352" s="239" t="s">
        <v>19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214</v>
      </c>
      <c r="AU352" s="246" t="s">
        <v>85</v>
      </c>
      <c r="AV352" s="13" t="s">
        <v>83</v>
      </c>
      <c r="AW352" s="13" t="s">
        <v>35</v>
      </c>
      <c r="AX352" s="13" t="s">
        <v>75</v>
      </c>
      <c r="AY352" s="246" t="s">
        <v>131</v>
      </c>
    </row>
    <row r="353" s="14" customFormat="1">
      <c r="A353" s="14"/>
      <c r="B353" s="247"/>
      <c r="C353" s="248"/>
      <c r="D353" s="238" t="s">
        <v>214</v>
      </c>
      <c r="E353" s="249" t="s">
        <v>19</v>
      </c>
      <c r="F353" s="250" t="s">
        <v>153</v>
      </c>
      <c r="G353" s="248"/>
      <c r="H353" s="251">
        <v>4</v>
      </c>
      <c r="I353" s="252"/>
      <c r="J353" s="248"/>
      <c r="K353" s="248"/>
      <c r="L353" s="253"/>
      <c r="M353" s="254"/>
      <c r="N353" s="255"/>
      <c r="O353" s="255"/>
      <c r="P353" s="255"/>
      <c r="Q353" s="255"/>
      <c r="R353" s="255"/>
      <c r="S353" s="255"/>
      <c r="T353" s="25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7" t="s">
        <v>214</v>
      </c>
      <c r="AU353" s="257" t="s">
        <v>85</v>
      </c>
      <c r="AV353" s="14" t="s">
        <v>85</v>
      </c>
      <c r="AW353" s="14" t="s">
        <v>35</v>
      </c>
      <c r="AX353" s="14" t="s">
        <v>75</v>
      </c>
      <c r="AY353" s="257" t="s">
        <v>131</v>
      </c>
    </row>
    <row r="354" s="15" customFormat="1">
      <c r="A354" s="15"/>
      <c r="B354" s="258"/>
      <c r="C354" s="259"/>
      <c r="D354" s="238" t="s">
        <v>214</v>
      </c>
      <c r="E354" s="260" t="s">
        <v>19</v>
      </c>
      <c r="F354" s="261" t="s">
        <v>218</v>
      </c>
      <c r="G354" s="259"/>
      <c r="H354" s="262">
        <v>9</v>
      </c>
      <c r="I354" s="263"/>
      <c r="J354" s="259"/>
      <c r="K354" s="259"/>
      <c r="L354" s="264"/>
      <c r="M354" s="265"/>
      <c r="N354" s="266"/>
      <c r="O354" s="266"/>
      <c r="P354" s="266"/>
      <c r="Q354" s="266"/>
      <c r="R354" s="266"/>
      <c r="S354" s="266"/>
      <c r="T354" s="267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8" t="s">
        <v>214</v>
      </c>
      <c r="AU354" s="268" t="s">
        <v>85</v>
      </c>
      <c r="AV354" s="15" t="s">
        <v>153</v>
      </c>
      <c r="AW354" s="15" t="s">
        <v>35</v>
      </c>
      <c r="AX354" s="15" t="s">
        <v>83</v>
      </c>
      <c r="AY354" s="268" t="s">
        <v>131</v>
      </c>
    </row>
    <row r="355" s="2" customFormat="1" ht="16.5" customHeight="1">
      <c r="A355" s="40"/>
      <c r="B355" s="41"/>
      <c r="C355" s="214" t="s">
        <v>878</v>
      </c>
      <c r="D355" s="214" t="s">
        <v>134</v>
      </c>
      <c r="E355" s="215" t="s">
        <v>879</v>
      </c>
      <c r="F355" s="216" t="s">
        <v>880</v>
      </c>
      <c r="G355" s="217" t="s">
        <v>648</v>
      </c>
      <c r="H355" s="218">
        <v>1</v>
      </c>
      <c r="I355" s="219"/>
      <c r="J355" s="220">
        <f>ROUND(I355*H355,2)</f>
        <v>0</v>
      </c>
      <c r="K355" s="216" t="s">
        <v>138</v>
      </c>
      <c r="L355" s="46"/>
      <c r="M355" s="221" t="s">
        <v>19</v>
      </c>
      <c r="N355" s="222" t="s">
        <v>46</v>
      </c>
      <c r="O355" s="86"/>
      <c r="P355" s="223">
        <f>O355*H355</f>
        <v>0</v>
      </c>
      <c r="Q355" s="223">
        <v>0.01048</v>
      </c>
      <c r="R355" s="223">
        <f>Q355*H355</f>
        <v>0.01048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307</v>
      </c>
      <c r="AT355" s="225" t="s">
        <v>134</v>
      </c>
      <c r="AU355" s="225" t="s">
        <v>85</v>
      </c>
      <c r="AY355" s="19" t="s">
        <v>131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83</v>
      </c>
      <c r="BK355" s="226">
        <f>ROUND(I355*H355,2)</f>
        <v>0</v>
      </c>
      <c r="BL355" s="19" t="s">
        <v>307</v>
      </c>
      <c r="BM355" s="225" t="s">
        <v>881</v>
      </c>
    </row>
    <row r="356" s="2" customFormat="1">
      <c r="A356" s="40"/>
      <c r="B356" s="41"/>
      <c r="C356" s="42"/>
      <c r="D356" s="227" t="s">
        <v>141</v>
      </c>
      <c r="E356" s="42"/>
      <c r="F356" s="228" t="s">
        <v>882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141</v>
      </c>
      <c r="AU356" s="19" t="s">
        <v>85</v>
      </c>
    </row>
    <row r="357" s="13" customFormat="1">
      <c r="A357" s="13"/>
      <c r="B357" s="236"/>
      <c r="C357" s="237"/>
      <c r="D357" s="238" t="s">
        <v>214</v>
      </c>
      <c r="E357" s="239" t="s">
        <v>19</v>
      </c>
      <c r="F357" s="240" t="s">
        <v>883</v>
      </c>
      <c r="G357" s="237"/>
      <c r="H357" s="239" t="s">
        <v>19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6" t="s">
        <v>214</v>
      </c>
      <c r="AU357" s="246" t="s">
        <v>85</v>
      </c>
      <c r="AV357" s="13" t="s">
        <v>83</v>
      </c>
      <c r="AW357" s="13" t="s">
        <v>35</v>
      </c>
      <c r="AX357" s="13" t="s">
        <v>75</v>
      </c>
      <c r="AY357" s="246" t="s">
        <v>131</v>
      </c>
    </row>
    <row r="358" s="14" customFormat="1">
      <c r="A358" s="14"/>
      <c r="B358" s="247"/>
      <c r="C358" s="248"/>
      <c r="D358" s="238" t="s">
        <v>214</v>
      </c>
      <c r="E358" s="249" t="s">
        <v>19</v>
      </c>
      <c r="F358" s="250" t="s">
        <v>83</v>
      </c>
      <c r="G358" s="248"/>
      <c r="H358" s="251">
        <v>1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214</v>
      </c>
      <c r="AU358" s="257" t="s">
        <v>85</v>
      </c>
      <c r="AV358" s="14" t="s">
        <v>85</v>
      </c>
      <c r="AW358" s="14" t="s">
        <v>35</v>
      </c>
      <c r="AX358" s="14" t="s">
        <v>83</v>
      </c>
      <c r="AY358" s="257" t="s">
        <v>131</v>
      </c>
    </row>
    <row r="359" s="2" customFormat="1" ht="16.5" customHeight="1">
      <c r="A359" s="40"/>
      <c r="B359" s="41"/>
      <c r="C359" s="214" t="s">
        <v>884</v>
      </c>
      <c r="D359" s="214" t="s">
        <v>134</v>
      </c>
      <c r="E359" s="215" t="s">
        <v>885</v>
      </c>
      <c r="F359" s="216" t="s">
        <v>886</v>
      </c>
      <c r="G359" s="217" t="s">
        <v>292</v>
      </c>
      <c r="H359" s="218">
        <v>1</v>
      </c>
      <c r="I359" s="219"/>
      <c r="J359" s="220">
        <f>ROUND(I359*H359,2)</f>
        <v>0</v>
      </c>
      <c r="K359" s="216" t="s">
        <v>138</v>
      </c>
      <c r="L359" s="46"/>
      <c r="M359" s="221" t="s">
        <v>19</v>
      </c>
      <c r="N359" s="222" t="s">
        <v>46</v>
      </c>
      <c r="O359" s="86"/>
      <c r="P359" s="223">
        <f>O359*H359</f>
        <v>0</v>
      </c>
      <c r="Q359" s="223">
        <v>0.00014999999999999999</v>
      </c>
      <c r="R359" s="223">
        <f>Q359*H359</f>
        <v>0.00014999999999999999</v>
      </c>
      <c r="S359" s="223">
        <v>0</v>
      </c>
      <c r="T359" s="224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25" t="s">
        <v>307</v>
      </c>
      <c r="AT359" s="225" t="s">
        <v>134</v>
      </c>
      <c r="AU359" s="225" t="s">
        <v>85</v>
      </c>
      <c r="AY359" s="19" t="s">
        <v>131</v>
      </c>
      <c r="BE359" s="226">
        <f>IF(N359="základní",J359,0)</f>
        <v>0</v>
      </c>
      <c r="BF359" s="226">
        <f>IF(N359="snížená",J359,0)</f>
        <v>0</v>
      </c>
      <c r="BG359" s="226">
        <f>IF(N359="zákl. přenesená",J359,0)</f>
        <v>0</v>
      </c>
      <c r="BH359" s="226">
        <f>IF(N359="sníž. přenesená",J359,0)</f>
        <v>0</v>
      </c>
      <c r="BI359" s="226">
        <f>IF(N359="nulová",J359,0)</f>
        <v>0</v>
      </c>
      <c r="BJ359" s="19" t="s">
        <v>83</v>
      </c>
      <c r="BK359" s="226">
        <f>ROUND(I359*H359,2)</f>
        <v>0</v>
      </c>
      <c r="BL359" s="19" t="s">
        <v>307</v>
      </c>
      <c r="BM359" s="225" t="s">
        <v>887</v>
      </c>
    </row>
    <row r="360" s="2" customFormat="1">
      <c r="A360" s="40"/>
      <c r="B360" s="41"/>
      <c r="C360" s="42"/>
      <c r="D360" s="227" t="s">
        <v>141</v>
      </c>
      <c r="E360" s="42"/>
      <c r="F360" s="228" t="s">
        <v>888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141</v>
      </c>
      <c r="AU360" s="19" t="s">
        <v>85</v>
      </c>
    </row>
    <row r="361" s="13" customFormat="1">
      <c r="A361" s="13"/>
      <c r="B361" s="236"/>
      <c r="C361" s="237"/>
      <c r="D361" s="238" t="s">
        <v>214</v>
      </c>
      <c r="E361" s="239" t="s">
        <v>19</v>
      </c>
      <c r="F361" s="240" t="s">
        <v>889</v>
      </c>
      <c r="G361" s="237"/>
      <c r="H361" s="239" t="s">
        <v>19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214</v>
      </c>
      <c r="AU361" s="246" t="s">
        <v>85</v>
      </c>
      <c r="AV361" s="13" t="s">
        <v>83</v>
      </c>
      <c r="AW361" s="13" t="s">
        <v>35</v>
      </c>
      <c r="AX361" s="13" t="s">
        <v>75</v>
      </c>
      <c r="AY361" s="246" t="s">
        <v>131</v>
      </c>
    </row>
    <row r="362" s="14" customFormat="1">
      <c r="A362" s="14"/>
      <c r="B362" s="247"/>
      <c r="C362" s="248"/>
      <c r="D362" s="238" t="s">
        <v>214</v>
      </c>
      <c r="E362" s="249" t="s">
        <v>19</v>
      </c>
      <c r="F362" s="250" t="s">
        <v>83</v>
      </c>
      <c r="G362" s="248"/>
      <c r="H362" s="251">
        <v>1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7" t="s">
        <v>214</v>
      </c>
      <c r="AU362" s="257" t="s">
        <v>85</v>
      </c>
      <c r="AV362" s="14" t="s">
        <v>85</v>
      </c>
      <c r="AW362" s="14" t="s">
        <v>35</v>
      </c>
      <c r="AX362" s="14" t="s">
        <v>83</v>
      </c>
      <c r="AY362" s="257" t="s">
        <v>131</v>
      </c>
    </row>
    <row r="363" s="2" customFormat="1" ht="21.75" customHeight="1">
      <c r="A363" s="40"/>
      <c r="B363" s="41"/>
      <c r="C363" s="269" t="s">
        <v>890</v>
      </c>
      <c r="D363" s="269" t="s">
        <v>297</v>
      </c>
      <c r="E363" s="270" t="s">
        <v>891</v>
      </c>
      <c r="F363" s="271" t="s">
        <v>892</v>
      </c>
      <c r="G363" s="272" t="s">
        <v>292</v>
      </c>
      <c r="H363" s="273">
        <v>1</v>
      </c>
      <c r="I363" s="274"/>
      <c r="J363" s="275">
        <f>ROUND(I363*H363,2)</f>
        <v>0</v>
      </c>
      <c r="K363" s="271" t="s">
        <v>138</v>
      </c>
      <c r="L363" s="276"/>
      <c r="M363" s="277" t="s">
        <v>19</v>
      </c>
      <c r="N363" s="278" t="s">
        <v>46</v>
      </c>
      <c r="O363" s="86"/>
      <c r="P363" s="223">
        <f>O363*H363</f>
        <v>0</v>
      </c>
      <c r="Q363" s="223">
        <v>0.00064999999999999997</v>
      </c>
      <c r="R363" s="223">
        <f>Q363*H363</f>
        <v>0.00064999999999999997</v>
      </c>
      <c r="S363" s="223">
        <v>0</v>
      </c>
      <c r="T363" s="224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5" t="s">
        <v>410</v>
      </c>
      <c r="AT363" s="225" t="s">
        <v>297</v>
      </c>
      <c r="AU363" s="225" t="s">
        <v>85</v>
      </c>
      <c r="AY363" s="19" t="s">
        <v>131</v>
      </c>
      <c r="BE363" s="226">
        <f>IF(N363="základní",J363,0)</f>
        <v>0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9" t="s">
        <v>83</v>
      </c>
      <c r="BK363" s="226">
        <f>ROUND(I363*H363,2)</f>
        <v>0</v>
      </c>
      <c r="BL363" s="19" t="s">
        <v>307</v>
      </c>
      <c r="BM363" s="225" t="s">
        <v>893</v>
      </c>
    </row>
    <row r="364" s="2" customFormat="1" ht="16.5" customHeight="1">
      <c r="A364" s="40"/>
      <c r="B364" s="41"/>
      <c r="C364" s="214" t="s">
        <v>894</v>
      </c>
      <c r="D364" s="214" t="s">
        <v>134</v>
      </c>
      <c r="E364" s="215" t="s">
        <v>895</v>
      </c>
      <c r="F364" s="216" t="s">
        <v>896</v>
      </c>
      <c r="G364" s="217" t="s">
        <v>292</v>
      </c>
      <c r="H364" s="218">
        <v>20</v>
      </c>
      <c r="I364" s="219"/>
      <c r="J364" s="220">
        <f>ROUND(I364*H364,2)</f>
        <v>0</v>
      </c>
      <c r="K364" s="216" t="s">
        <v>138</v>
      </c>
      <c r="L364" s="46"/>
      <c r="M364" s="221" t="s">
        <v>19</v>
      </c>
      <c r="N364" s="222" t="s">
        <v>46</v>
      </c>
      <c r="O364" s="86"/>
      <c r="P364" s="223">
        <f>O364*H364</f>
        <v>0</v>
      </c>
      <c r="Q364" s="223">
        <v>0.00024000000000000001</v>
      </c>
      <c r="R364" s="223">
        <f>Q364*H364</f>
        <v>0.0048000000000000004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307</v>
      </c>
      <c r="AT364" s="225" t="s">
        <v>134</v>
      </c>
      <c r="AU364" s="225" t="s">
        <v>85</v>
      </c>
      <c r="AY364" s="19" t="s">
        <v>131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83</v>
      </c>
      <c r="BK364" s="226">
        <f>ROUND(I364*H364,2)</f>
        <v>0</v>
      </c>
      <c r="BL364" s="19" t="s">
        <v>307</v>
      </c>
      <c r="BM364" s="225" t="s">
        <v>897</v>
      </c>
    </row>
    <row r="365" s="2" customFormat="1">
      <c r="A365" s="40"/>
      <c r="B365" s="41"/>
      <c r="C365" s="42"/>
      <c r="D365" s="227" t="s">
        <v>141</v>
      </c>
      <c r="E365" s="42"/>
      <c r="F365" s="228" t="s">
        <v>898</v>
      </c>
      <c r="G365" s="42"/>
      <c r="H365" s="42"/>
      <c r="I365" s="229"/>
      <c r="J365" s="42"/>
      <c r="K365" s="42"/>
      <c r="L365" s="46"/>
      <c r="M365" s="230"/>
      <c r="N365" s="231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141</v>
      </c>
      <c r="AU365" s="19" t="s">
        <v>85</v>
      </c>
    </row>
    <row r="366" s="13" customFormat="1">
      <c r="A366" s="13"/>
      <c r="B366" s="236"/>
      <c r="C366" s="237"/>
      <c r="D366" s="238" t="s">
        <v>214</v>
      </c>
      <c r="E366" s="239" t="s">
        <v>19</v>
      </c>
      <c r="F366" s="240" t="s">
        <v>899</v>
      </c>
      <c r="G366" s="237"/>
      <c r="H366" s="239" t="s">
        <v>19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6" t="s">
        <v>214</v>
      </c>
      <c r="AU366" s="246" t="s">
        <v>85</v>
      </c>
      <c r="AV366" s="13" t="s">
        <v>83</v>
      </c>
      <c r="AW366" s="13" t="s">
        <v>35</v>
      </c>
      <c r="AX366" s="13" t="s">
        <v>75</v>
      </c>
      <c r="AY366" s="246" t="s">
        <v>131</v>
      </c>
    </row>
    <row r="367" s="14" customFormat="1">
      <c r="A367" s="14"/>
      <c r="B367" s="247"/>
      <c r="C367" s="248"/>
      <c r="D367" s="238" t="s">
        <v>214</v>
      </c>
      <c r="E367" s="249" t="s">
        <v>19</v>
      </c>
      <c r="F367" s="250" t="s">
        <v>332</v>
      </c>
      <c r="G367" s="248"/>
      <c r="H367" s="251">
        <v>20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7" t="s">
        <v>214</v>
      </c>
      <c r="AU367" s="257" t="s">
        <v>85</v>
      </c>
      <c r="AV367" s="14" t="s">
        <v>85</v>
      </c>
      <c r="AW367" s="14" t="s">
        <v>35</v>
      </c>
      <c r="AX367" s="14" t="s">
        <v>83</v>
      </c>
      <c r="AY367" s="257" t="s">
        <v>131</v>
      </c>
    </row>
    <row r="368" s="2" customFormat="1" ht="24.15" customHeight="1">
      <c r="A368" s="40"/>
      <c r="B368" s="41"/>
      <c r="C368" s="214" t="s">
        <v>900</v>
      </c>
      <c r="D368" s="214" t="s">
        <v>134</v>
      </c>
      <c r="E368" s="215" t="s">
        <v>901</v>
      </c>
      <c r="F368" s="216" t="s">
        <v>902</v>
      </c>
      <c r="G368" s="217" t="s">
        <v>292</v>
      </c>
      <c r="H368" s="218">
        <v>11</v>
      </c>
      <c r="I368" s="219"/>
      <c r="J368" s="220">
        <f>ROUND(I368*H368,2)</f>
        <v>0</v>
      </c>
      <c r="K368" s="216" t="s">
        <v>138</v>
      </c>
      <c r="L368" s="46"/>
      <c r="M368" s="221" t="s">
        <v>19</v>
      </c>
      <c r="N368" s="222" t="s">
        <v>46</v>
      </c>
      <c r="O368" s="86"/>
      <c r="P368" s="223">
        <f>O368*H368</f>
        <v>0</v>
      </c>
      <c r="Q368" s="223">
        <v>0.00029999999999999997</v>
      </c>
      <c r="R368" s="223">
        <f>Q368*H368</f>
        <v>0.0032999999999999995</v>
      </c>
      <c r="S368" s="223">
        <v>0</v>
      </c>
      <c r="T368" s="224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25" t="s">
        <v>307</v>
      </c>
      <c r="AT368" s="225" t="s">
        <v>134</v>
      </c>
      <c r="AU368" s="225" t="s">
        <v>85</v>
      </c>
      <c r="AY368" s="19" t="s">
        <v>131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9" t="s">
        <v>83</v>
      </c>
      <c r="BK368" s="226">
        <f>ROUND(I368*H368,2)</f>
        <v>0</v>
      </c>
      <c r="BL368" s="19" t="s">
        <v>307</v>
      </c>
      <c r="BM368" s="225" t="s">
        <v>903</v>
      </c>
    </row>
    <row r="369" s="2" customFormat="1">
      <c r="A369" s="40"/>
      <c r="B369" s="41"/>
      <c r="C369" s="42"/>
      <c r="D369" s="227" t="s">
        <v>141</v>
      </c>
      <c r="E369" s="42"/>
      <c r="F369" s="228" t="s">
        <v>904</v>
      </c>
      <c r="G369" s="42"/>
      <c r="H369" s="42"/>
      <c r="I369" s="229"/>
      <c r="J369" s="42"/>
      <c r="K369" s="42"/>
      <c r="L369" s="46"/>
      <c r="M369" s="230"/>
      <c r="N369" s="231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141</v>
      </c>
      <c r="AU369" s="19" t="s">
        <v>85</v>
      </c>
    </row>
    <row r="370" s="13" customFormat="1">
      <c r="A370" s="13"/>
      <c r="B370" s="236"/>
      <c r="C370" s="237"/>
      <c r="D370" s="238" t="s">
        <v>214</v>
      </c>
      <c r="E370" s="239" t="s">
        <v>19</v>
      </c>
      <c r="F370" s="240" t="s">
        <v>905</v>
      </c>
      <c r="G370" s="237"/>
      <c r="H370" s="239" t="s">
        <v>19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6" t="s">
        <v>214</v>
      </c>
      <c r="AU370" s="246" t="s">
        <v>85</v>
      </c>
      <c r="AV370" s="13" t="s">
        <v>83</v>
      </c>
      <c r="AW370" s="13" t="s">
        <v>35</v>
      </c>
      <c r="AX370" s="13" t="s">
        <v>75</v>
      </c>
      <c r="AY370" s="246" t="s">
        <v>131</v>
      </c>
    </row>
    <row r="371" s="13" customFormat="1">
      <c r="A371" s="13"/>
      <c r="B371" s="236"/>
      <c r="C371" s="237"/>
      <c r="D371" s="238" t="s">
        <v>214</v>
      </c>
      <c r="E371" s="239" t="s">
        <v>19</v>
      </c>
      <c r="F371" s="240" t="s">
        <v>906</v>
      </c>
      <c r="G371" s="237"/>
      <c r="H371" s="239" t="s">
        <v>19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6" t="s">
        <v>214</v>
      </c>
      <c r="AU371" s="246" t="s">
        <v>85</v>
      </c>
      <c r="AV371" s="13" t="s">
        <v>83</v>
      </c>
      <c r="AW371" s="13" t="s">
        <v>35</v>
      </c>
      <c r="AX371" s="13" t="s">
        <v>75</v>
      </c>
      <c r="AY371" s="246" t="s">
        <v>131</v>
      </c>
    </row>
    <row r="372" s="14" customFormat="1">
      <c r="A372" s="14"/>
      <c r="B372" s="247"/>
      <c r="C372" s="248"/>
      <c r="D372" s="238" t="s">
        <v>214</v>
      </c>
      <c r="E372" s="249" t="s">
        <v>19</v>
      </c>
      <c r="F372" s="250" t="s">
        <v>276</v>
      </c>
      <c r="G372" s="248"/>
      <c r="H372" s="251">
        <v>11</v>
      </c>
      <c r="I372" s="252"/>
      <c r="J372" s="248"/>
      <c r="K372" s="248"/>
      <c r="L372" s="253"/>
      <c r="M372" s="254"/>
      <c r="N372" s="255"/>
      <c r="O372" s="255"/>
      <c r="P372" s="255"/>
      <c r="Q372" s="255"/>
      <c r="R372" s="255"/>
      <c r="S372" s="255"/>
      <c r="T372" s="25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7" t="s">
        <v>214</v>
      </c>
      <c r="AU372" s="257" t="s">
        <v>85</v>
      </c>
      <c r="AV372" s="14" t="s">
        <v>85</v>
      </c>
      <c r="AW372" s="14" t="s">
        <v>35</v>
      </c>
      <c r="AX372" s="14" t="s">
        <v>83</v>
      </c>
      <c r="AY372" s="257" t="s">
        <v>131</v>
      </c>
    </row>
    <row r="373" s="2" customFormat="1" ht="24.15" customHeight="1">
      <c r="A373" s="40"/>
      <c r="B373" s="41"/>
      <c r="C373" s="214" t="s">
        <v>907</v>
      </c>
      <c r="D373" s="214" t="s">
        <v>134</v>
      </c>
      <c r="E373" s="215" t="s">
        <v>908</v>
      </c>
      <c r="F373" s="216" t="s">
        <v>909</v>
      </c>
      <c r="G373" s="217" t="s">
        <v>292</v>
      </c>
      <c r="H373" s="218">
        <v>11</v>
      </c>
      <c r="I373" s="219"/>
      <c r="J373" s="220">
        <f>ROUND(I373*H373,2)</f>
        <v>0</v>
      </c>
      <c r="K373" s="216" t="s">
        <v>138</v>
      </c>
      <c r="L373" s="46"/>
      <c r="M373" s="221" t="s">
        <v>19</v>
      </c>
      <c r="N373" s="222" t="s">
        <v>46</v>
      </c>
      <c r="O373" s="86"/>
      <c r="P373" s="223">
        <f>O373*H373</f>
        <v>0</v>
      </c>
      <c r="Q373" s="223">
        <v>0.00013999999999999999</v>
      </c>
      <c r="R373" s="223">
        <f>Q373*H373</f>
        <v>0.0015399999999999999</v>
      </c>
      <c r="S373" s="223">
        <v>0</v>
      </c>
      <c r="T373" s="224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5" t="s">
        <v>307</v>
      </c>
      <c r="AT373" s="225" t="s">
        <v>134</v>
      </c>
      <c r="AU373" s="225" t="s">
        <v>85</v>
      </c>
      <c r="AY373" s="19" t="s">
        <v>131</v>
      </c>
      <c r="BE373" s="226">
        <f>IF(N373="základní",J373,0)</f>
        <v>0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19" t="s">
        <v>83</v>
      </c>
      <c r="BK373" s="226">
        <f>ROUND(I373*H373,2)</f>
        <v>0</v>
      </c>
      <c r="BL373" s="19" t="s">
        <v>307</v>
      </c>
      <c r="BM373" s="225" t="s">
        <v>910</v>
      </c>
    </row>
    <row r="374" s="2" customFormat="1">
      <c r="A374" s="40"/>
      <c r="B374" s="41"/>
      <c r="C374" s="42"/>
      <c r="D374" s="227" t="s">
        <v>141</v>
      </c>
      <c r="E374" s="42"/>
      <c r="F374" s="228" t="s">
        <v>911</v>
      </c>
      <c r="G374" s="42"/>
      <c r="H374" s="42"/>
      <c r="I374" s="229"/>
      <c r="J374" s="42"/>
      <c r="K374" s="42"/>
      <c r="L374" s="46"/>
      <c r="M374" s="230"/>
      <c r="N374" s="231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141</v>
      </c>
      <c r="AU374" s="19" t="s">
        <v>85</v>
      </c>
    </row>
    <row r="375" s="13" customFormat="1">
      <c r="A375" s="13"/>
      <c r="B375" s="236"/>
      <c r="C375" s="237"/>
      <c r="D375" s="238" t="s">
        <v>214</v>
      </c>
      <c r="E375" s="239" t="s">
        <v>19</v>
      </c>
      <c r="F375" s="240" t="s">
        <v>912</v>
      </c>
      <c r="G375" s="237"/>
      <c r="H375" s="239" t="s">
        <v>19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6" t="s">
        <v>214</v>
      </c>
      <c r="AU375" s="246" t="s">
        <v>85</v>
      </c>
      <c r="AV375" s="13" t="s">
        <v>83</v>
      </c>
      <c r="AW375" s="13" t="s">
        <v>35</v>
      </c>
      <c r="AX375" s="13" t="s">
        <v>75</v>
      </c>
      <c r="AY375" s="246" t="s">
        <v>131</v>
      </c>
    </row>
    <row r="376" s="14" customFormat="1">
      <c r="A376" s="14"/>
      <c r="B376" s="247"/>
      <c r="C376" s="248"/>
      <c r="D376" s="238" t="s">
        <v>214</v>
      </c>
      <c r="E376" s="249" t="s">
        <v>19</v>
      </c>
      <c r="F376" s="250" t="s">
        <v>276</v>
      </c>
      <c r="G376" s="248"/>
      <c r="H376" s="251">
        <v>11</v>
      </c>
      <c r="I376" s="252"/>
      <c r="J376" s="248"/>
      <c r="K376" s="248"/>
      <c r="L376" s="253"/>
      <c r="M376" s="254"/>
      <c r="N376" s="255"/>
      <c r="O376" s="255"/>
      <c r="P376" s="255"/>
      <c r="Q376" s="255"/>
      <c r="R376" s="255"/>
      <c r="S376" s="255"/>
      <c r="T376" s="25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7" t="s">
        <v>214</v>
      </c>
      <c r="AU376" s="257" t="s">
        <v>85</v>
      </c>
      <c r="AV376" s="14" t="s">
        <v>85</v>
      </c>
      <c r="AW376" s="14" t="s">
        <v>35</v>
      </c>
      <c r="AX376" s="14" t="s">
        <v>83</v>
      </c>
      <c r="AY376" s="257" t="s">
        <v>131</v>
      </c>
    </row>
    <row r="377" s="2" customFormat="1" ht="16.5" customHeight="1">
      <c r="A377" s="40"/>
      <c r="B377" s="41"/>
      <c r="C377" s="214" t="s">
        <v>913</v>
      </c>
      <c r="D377" s="214" t="s">
        <v>134</v>
      </c>
      <c r="E377" s="215" t="s">
        <v>914</v>
      </c>
      <c r="F377" s="216" t="s">
        <v>915</v>
      </c>
      <c r="G377" s="217" t="s">
        <v>292</v>
      </c>
      <c r="H377" s="218">
        <v>30</v>
      </c>
      <c r="I377" s="219"/>
      <c r="J377" s="220">
        <f>ROUND(I377*H377,2)</f>
        <v>0</v>
      </c>
      <c r="K377" s="216" t="s">
        <v>138</v>
      </c>
      <c r="L377" s="46"/>
      <c r="M377" s="221" t="s">
        <v>19</v>
      </c>
      <c r="N377" s="222" t="s">
        <v>46</v>
      </c>
      <c r="O377" s="86"/>
      <c r="P377" s="223">
        <f>O377*H377</f>
        <v>0</v>
      </c>
      <c r="Q377" s="223">
        <v>0.00022000000000000001</v>
      </c>
      <c r="R377" s="223">
        <f>Q377*H377</f>
        <v>0.0066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307</v>
      </c>
      <c r="AT377" s="225" t="s">
        <v>134</v>
      </c>
      <c r="AU377" s="225" t="s">
        <v>85</v>
      </c>
      <c r="AY377" s="19" t="s">
        <v>131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83</v>
      </c>
      <c r="BK377" s="226">
        <f>ROUND(I377*H377,2)</f>
        <v>0</v>
      </c>
      <c r="BL377" s="19" t="s">
        <v>307</v>
      </c>
      <c r="BM377" s="225" t="s">
        <v>916</v>
      </c>
    </row>
    <row r="378" s="2" customFormat="1">
      <c r="A378" s="40"/>
      <c r="B378" s="41"/>
      <c r="C378" s="42"/>
      <c r="D378" s="227" t="s">
        <v>141</v>
      </c>
      <c r="E378" s="42"/>
      <c r="F378" s="228" t="s">
        <v>917</v>
      </c>
      <c r="G378" s="42"/>
      <c r="H378" s="42"/>
      <c r="I378" s="229"/>
      <c r="J378" s="42"/>
      <c r="K378" s="42"/>
      <c r="L378" s="46"/>
      <c r="M378" s="230"/>
      <c r="N378" s="231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141</v>
      </c>
      <c r="AU378" s="19" t="s">
        <v>85</v>
      </c>
    </row>
    <row r="379" s="13" customFormat="1">
      <c r="A379" s="13"/>
      <c r="B379" s="236"/>
      <c r="C379" s="237"/>
      <c r="D379" s="238" t="s">
        <v>214</v>
      </c>
      <c r="E379" s="239" t="s">
        <v>19</v>
      </c>
      <c r="F379" s="240" t="s">
        <v>918</v>
      </c>
      <c r="G379" s="237"/>
      <c r="H379" s="239" t="s">
        <v>19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6" t="s">
        <v>214</v>
      </c>
      <c r="AU379" s="246" t="s">
        <v>85</v>
      </c>
      <c r="AV379" s="13" t="s">
        <v>83</v>
      </c>
      <c r="AW379" s="13" t="s">
        <v>35</v>
      </c>
      <c r="AX379" s="13" t="s">
        <v>75</v>
      </c>
      <c r="AY379" s="246" t="s">
        <v>131</v>
      </c>
    </row>
    <row r="380" s="14" customFormat="1">
      <c r="A380" s="14"/>
      <c r="B380" s="247"/>
      <c r="C380" s="248"/>
      <c r="D380" s="238" t="s">
        <v>214</v>
      </c>
      <c r="E380" s="249" t="s">
        <v>19</v>
      </c>
      <c r="F380" s="250" t="s">
        <v>396</v>
      </c>
      <c r="G380" s="248"/>
      <c r="H380" s="251">
        <v>30</v>
      </c>
      <c r="I380" s="252"/>
      <c r="J380" s="248"/>
      <c r="K380" s="248"/>
      <c r="L380" s="253"/>
      <c r="M380" s="254"/>
      <c r="N380" s="255"/>
      <c r="O380" s="255"/>
      <c r="P380" s="255"/>
      <c r="Q380" s="255"/>
      <c r="R380" s="255"/>
      <c r="S380" s="255"/>
      <c r="T380" s="25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7" t="s">
        <v>214</v>
      </c>
      <c r="AU380" s="257" t="s">
        <v>85</v>
      </c>
      <c r="AV380" s="14" t="s">
        <v>85</v>
      </c>
      <c r="AW380" s="14" t="s">
        <v>35</v>
      </c>
      <c r="AX380" s="14" t="s">
        <v>83</v>
      </c>
      <c r="AY380" s="257" t="s">
        <v>131</v>
      </c>
    </row>
    <row r="381" s="2" customFormat="1" ht="21.75" customHeight="1">
      <c r="A381" s="40"/>
      <c r="B381" s="41"/>
      <c r="C381" s="214" t="s">
        <v>919</v>
      </c>
      <c r="D381" s="214" t="s">
        <v>134</v>
      </c>
      <c r="E381" s="215" t="s">
        <v>920</v>
      </c>
      <c r="F381" s="216" t="s">
        <v>921</v>
      </c>
      <c r="G381" s="217" t="s">
        <v>292</v>
      </c>
      <c r="H381" s="218">
        <v>5</v>
      </c>
      <c r="I381" s="219"/>
      <c r="J381" s="220">
        <f>ROUND(I381*H381,2)</f>
        <v>0</v>
      </c>
      <c r="K381" s="216" t="s">
        <v>138</v>
      </c>
      <c r="L381" s="46"/>
      <c r="M381" s="221" t="s">
        <v>19</v>
      </c>
      <c r="N381" s="222" t="s">
        <v>46</v>
      </c>
      <c r="O381" s="86"/>
      <c r="P381" s="223">
        <f>O381*H381</f>
        <v>0</v>
      </c>
      <c r="Q381" s="223">
        <v>0.00056999999999999998</v>
      </c>
      <c r="R381" s="223">
        <f>Q381*H381</f>
        <v>0.0028500000000000001</v>
      </c>
      <c r="S381" s="223">
        <v>0</v>
      </c>
      <c r="T381" s="224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5" t="s">
        <v>307</v>
      </c>
      <c r="AT381" s="225" t="s">
        <v>134</v>
      </c>
      <c r="AU381" s="225" t="s">
        <v>85</v>
      </c>
      <c r="AY381" s="19" t="s">
        <v>131</v>
      </c>
      <c r="BE381" s="226">
        <f>IF(N381="základní",J381,0)</f>
        <v>0</v>
      </c>
      <c r="BF381" s="226">
        <f>IF(N381="snížená",J381,0)</f>
        <v>0</v>
      </c>
      <c r="BG381" s="226">
        <f>IF(N381="zákl. přenesená",J381,0)</f>
        <v>0</v>
      </c>
      <c r="BH381" s="226">
        <f>IF(N381="sníž. přenesená",J381,0)</f>
        <v>0</v>
      </c>
      <c r="BI381" s="226">
        <f>IF(N381="nulová",J381,0)</f>
        <v>0</v>
      </c>
      <c r="BJ381" s="19" t="s">
        <v>83</v>
      </c>
      <c r="BK381" s="226">
        <f>ROUND(I381*H381,2)</f>
        <v>0</v>
      </c>
      <c r="BL381" s="19" t="s">
        <v>307</v>
      </c>
      <c r="BM381" s="225" t="s">
        <v>922</v>
      </c>
    </row>
    <row r="382" s="2" customFormat="1">
      <c r="A382" s="40"/>
      <c r="B382" s="41"/>
      <c r="C382" s="42"/>
      <c r="D382" s="227" t="s">
        <v>141</v>
      </c>
      <c r="E382" s="42"/>
      <c r="F382" s="228" t="s">
        <v>923</v>
      </c>
      <c r="G382" s="42"/>
      <c r="H382" s="42"/>
      <c r="I382" s="229"/>
      <c r="J382" s="42"/>
      <c r="K382" s="42"/>
      <c r="L382" s="46"/>
      <c r="M382" s="230"/>
      <c r="N382" s="231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141</v>
      </c>
      <c r="AU382" s="19" t="s">
        <v>85</v>
      </c>
    </row>
    <row r="383" s="13" customFormat="1">
      <c r="A383" s="13"/>
      <c r="B383" s="236"/>
      <c r="C383" s="237"/>
      <c r="D383" s="238" t="s">
        <v>214</v>
      </c>
      <c r="E383" s="239" t="s">
        <v>19</v>
      </c>
      <c r="F383" s="240" t="s">
        <v>924</v>
      </c>
      <c r="G383" s="237"/>
      <c r="H383" s="239" t="s">
        <v>19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6" t="s">
        <v>214</v>
      </c>
      <c r="AU383" s="246" t="s">
        <v>85</v>
      </c>
      <c r="AV383" s="13" t="s">
        <v>83</v>
      </c>
      <c r="AW383" s="13" t="s">
        <v>35</v>
      </c>
      <c r="AX383" s="13" t="s">
        <v>75</v>
      </c>
      <c r="AY383" s="246" t="s">
        <v>131</v>
      </c>
    </row>
    <row r="384" s="14" customFormat="1">
      <c r="A384" s="14"/>
      <c r="B384" s="247"/>
      <c r="C384" s="248"/>
      <c r="D384" s="238" t="s">
        <v>214</v>
      </c>
      <c r="E384" s="249" t="s">
        <v>19</v>
      </c>
      <c r="F384" s="250" t="s">
        <v>130</v>
      </c>
      <c r="G384" s="248"/>
      <c r="H384" s="251">
        <v>5</v>
      </c>
      <c r="I384" s="252"/>
      <c r="J384" s="248"/>
      <c r="K384" s="248"/>
      <c r="L384" s="253"/>
      <c r="M384" s="254"/>
      <c r="N384" s="255"/>
      <c r="O384" s="255"/>
      <c r="P384" s="255"/>
      <c r="Q384" s="255"/>
      <c r="R384" s="255"/>
      <c r="S384" s="255"/>
      <c r="T384" s="25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7" t="s">
        <v>214</v>
      </c>
      <c r="AU384" s="257" t="s">
        <v>85</v>
      </c>
      <c r="AV384" s="14" t="s">
        <v>85</v>
      </c>
      <c r="AW384" s="14" t="s">
        <v>35</v>
      </c>
      <c r="AX384" s="14" t="s">
        <v>83</v>
      </c>
      <c r="AY384" s="257" t="s">
        <v>131</v>
      </c>
    </row>
    <row r="385" s="2" customFormat="1" ht="21.75" customHeight="1">
      <c r="A385" s="40"/>
      <c r="B385" s="41"/>
      <c r="C385" s="214" t="s">
        <v>925</v>
      </c>
      <c r="D385" s="214" t="s">
        <v>134</v>
      </c>
      <c r="E385" s="215" t="s">
        <v>926</v>
      </c>
      <c r="F385" s="216" t="s">
        <v>927</v>
      </c>
      <c r="G385" s="217" t="s">
        <v>292</v>
      </c>
      <c r="H385" s="218">
        <v>3</v>
      </c>
      <c r="I385" s="219"/>
      <c r="J385" s="220">
        <f>ROUND(I385*H385,2)</f>
        <v>0</v>
      </c>
      <c r="K385" s="216" t="s">
        <v>19</v>
      </c>
      <c r="L385" s="46"/>
      <c r="M385" s="221" t="s">
        <v>19</v>
      </c>
      <c r="N385" s="222" t="s">
        <v>46</v>
      </c>
      <c r="O385" s="86"/>
      <c r="P385" s="223">
        <f>O385*H385</f>
        <v>0</v>
      </c>
      <c r="Q385" s="223">
        <v>0.00114</v>
      </c>
      <c r="R385" s="223">
        <f>Q385*H385</f>
        <v>0.0034199999999999999</v>
      </c>
      <c r="S385" s="223">
        <v>0</v>
      </c>
      <c r="T385" s="224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25" t="s">
        <v>307</v>
      </c>
      <c r="AT385" s="225" t="s">
        <v>134</v>
      </c>
      <c r="AU385" s="225" t="s">
        <v>85</v>
      </c>
      <c r="AY385" s="19" t="s">
        <v>131</v>
      </c>
      <c r="BE385" s="226">
        <f>IF(N385="základní",J385,0)</f>
        <v>0</v>
      </c>
      <c r="BF385" s="226">
        <f>IF(N385="snížená",J385,0)</f>
        <v>0</v>
      </c>
      <c r="BG385" s="226">
        <f>IF(N385="zákl. přenesená",J385,0)</f>
        <v>0</v>
      </c>
      <c r="BH385" s="226">
        <f>IF(N385="sníž. přenesená",J385,0)</f>
        <v>0</v>
      </c>
      <c r="BI385" s="226">
        <f>IF(N385="nulová",J385,0)</f>
        <v>0</v>
      </c>
      <c r="BJ385" s="19" t="s">
        <v>83</v>
      </c>
      <c r="BK385" s="226">
        <f>ROUND(I385*H385,2)</f>
        <v>0</v>
      </c>
      <c r="BL385" s="19" t="s">
        <v>307</v>
      </c>
      <c r="BM385" s="225" t="s">
        <v>928</v>
      </c>
    </row>
    <row r="386" s="13" customFormat="1">
      <c r="A386" s="13"/>
      <c r="B386" s="236"/>
      <c r="C386" s="237"/>
      <c r="D386" s="238" t="s">
        <v>214</v>
      </c>
      <c r="E386" s="239" t="s">
        <v>19</v>
      </c>
      <c r="F386" s="240" t="s">
        <v>929</v>
      </c>
      <c r="G386" s="237"/>
      <c r="H386" s="239" t="s">
        <v>19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6" t="s">
        <v>214</v>
      </c>
      <c r="AU386" s="246" t="s">
        <v>85</v>
      </c>
      <c r="AV386" s="13" t="s">
        <v>83</v>
      </c>
      <c r="AW386" s="13" t="s">
        <v>35</v>
      </c>
      <c r="AX386" s="13" t="s">
        <v>75</v>
      </c>
      <c r="AY386" s="246" t="s">
        <v>131</v>
      </c>
    </row>
    <row r="387" s="14" customFormat="1">
      <c r="A387" s="14"/>
      <c r="B387" s="247"/>
      <c r="C387" s="248"/>
      <c r="D387" s="238" t="s">
        <v>214</v>
      </c>
      <c r="E387" s="249" t="s">
        <v>19</v>
      </c>
      <c r="F387" s="250" t="s">
        <v>149</v>
      </c>
      <c r="G387" s="248"/>
      <c r="H387" s="251">
        <v>3</v>
      </c>
      <c r="I387" s="252"/>
      <c r="J387" s="248"/>
      <c r="K387" s="248"/>
      <c r="L387" s="253"/>
      <c r="M387" s="254"/>
      <c r="N387" s="255"/>
      <c r="O387" s="255"/>
      <c r="P387" s="255"/>
      <c r="Q387" s="255"/>
      <c r="R387" s="255"/>
      <c r="S387" s="255"/>
      <c r="T387" s="25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7" t="s">
        <v>214</v>
      </c>
      <c r="AU387" s="257" t="s">
        <v>85</v>
      </c>
      <c r="AV387" s="14" t="s">
        <v>85</v>
      </c>
      <c r="AW387" s="14" t="s">
        <v>35</v>
      </c>
      <c r="AX387" s="14" t="s">
        <v>83</v>
      </c>
      <c r="AY387" s="257" t="s">
        <v>131</v>
      </c>
    </row>
    <row r="388" s="2" customFormat="1" ht="24.15" customHeight="1">
      <c r="A388" s="40"/>
      <c r="B388" s="41"/>
      <c r="C388" s="214" t="s">
        <v>930</v>
      </c>
      <c r="D388" s="214" t="s">
        <v>134</v>
      </c>
      <c r="E388" s="215" t="s">
        <v>931</v>
      </c>
      <c r="F388" s="216" t="s">
        <v>932</v>
      </c>
      <c r="G388" s="217" t="s">
        <v>292</v>
      </c>
      <c r="H388" s="218">
        <v>4</v>
      </c>
      <c r="I388" s="219"/>
      <c r="J388" s="220">
        <f>ROUND(I388*H388,2)</f>
        <v>0</v>
      </c>
      <c r="K388" s="216" t="s">
        <v>138</v>
      </c>
      <c r="L388" s="46"/>
      <c r="M388" s="221" t="s">
        <v>19</v>
      </c>
      <c r="N388" s="222" t="s">
        <v>46</v>
      </c>
      <c r="O388" s="86"/>
      <c r="P388" s="223">
        <f>O388*H388</f>
        <v>0</v>
      </c>
      <c r="Q388" s="223">
        <v>0.0014599999999999999</v>
      </c>
      <c r="R388" s="223">
        <f>Q388*H388</f>
        <v>0.0058399999999999997</v>
      </c>
      <c r="S388" s="223">
        <v>0</v>
      </c>
      <c r="T388" s="224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25" t="s">
        <v>307</v>
      </c>
      <c r="AT388" s="225" t="s">
        <v>134</v>
      </c>
      <c r="AU388" s="225" t="s">
        <v>85</v>
      </c>
      <c r="AY388" s="19" t="s">
        <v>131</v>
      </c>
      <c r="BE388" s="226">
        <f>IF(N388="základní",J388,0)</f>
        <v>0</v>
      </c>
      <c r="BF388" s="226">
        <f>IF(N388="snížená",J388,0)</f>
        <v>0</v>
      </c>
      <c r="BG388" s="226">
        <f>IF(N388="zákl. přenesená",J388,0)</f>
        <v>0</v>
      </c>
      <c r="BH388" s="226">
        <f>IF(N388="sníž. přenesená",J388,0)</f>
        <v>0</v>
      </c>
      <c r="BI388" s="226">
        <f>IF(N388="nulová",J388,0)</f>
        <v>0</v>
      </c>
      <c r="BJ388" s="19" t="s">
        <v>83</v>
      </c>
      <c r="BK388" s="226">
        <f>ROUND(I388*H388,2)</f>
        <v>0</v>
      </c>
      <c r="BL388" s="19" t="s">
        <v>307</v>
      </c>
      <c r="BM388" s="225" t="s">
        <v>933</v>
      </c>
    </row>
    <row r="389" s="2" customFormat="1">
      <c r="A389" s="40"/>
      <c r="B389" s="41"/>
      <c r="C389" s="42"/>
      <c r="D389" s="227" t="s">
        <v>141</v>
      </c>
      <c r="E389" s="42"/>
      <c r="F389" s="228" t="s">
        <v>934</v>
      </c>
      <c r="G389" s="42"/>
      <c r="H389" s="42"/>
      <c r="I389" s="229"/>
      <c r="J389" s="42"/>
      <c r="K389" s="42"/>
      <c r="L389" s="46"/>
      <c r="M389" s="230"/>
      <c r="N389" s="231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141</v>
      </c>
      <c r="AU389" s="19" t="s">
        <v>85</v>
      </c>
    </row>
    <row r="390" s="13" customFormat="1">
      <c r="A390" s="13"/>
      <c r="B390" s="236"/>
      <c r="C390" s="237"/>
      <c r="D390" s="238" t="s">
        <v>214</v>
      </c>
      <c r="E390" s="239" t="s">
        <v>19</v>
      </c>
      <c r="F390" s="240" t="s">
        <v>935</v>
      </c>
      <c r="G390" s="237"/>
      <c r="H390" s="239" t="s">
        <v>19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214</v>
      </c>
      <c r="AU390" s="246" t="s">
        <v>85</v>
      </c>
      <c r="AV390" s="13" t="s">
        <v>83</v>
      </c>
      <c r="AW390" s="13" t="s">
        <v>35</v>
      </c>
      <c r="AX390" s="13" t="s">
        <v>75</v>
      </c>
      <c r="AY390" s="246" t="s">
        <v>131</v>
      </c>
    </row>
    <row r="391" s="14" customFormat="1">
      <c r="A391" s="14"/>
      <c r="B391" s="247"/>
      <c r="C391" s="248"/>
      <c r="D391" s="238" t="s">
        <v>214</v>
      </c>
      <c r="E391" s="249" t="s">
        <v>19</v>
      </c>
      <c r="F391" s="250" t="s">
        <v>153</v>
      </c>
      <c r="G391" s="248"/>
      <c r="H391" s="251">
        <v>4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214</v>
      </c>
      <c r="AU391" s="257" t="s">
        <v>85</v>
      </c>
      <c r="AV391" s="14" t="s">
        <v>85</v>
      </c>
      <c r="AW391" s="14" t="s">
        <v>35</v>
      </c>
      <c r="AX391" s="14" t="s">
        <v>83</v>
      </c>
      <c r="AY391" s="257" t="s">
        <v>131</v>
      </c>
    </row>
    <row r="392" s="2" customFormat="1" ht="24.15" customHeight="1">
      <c r="A392" s="40"/>
      <c r="B392" s="41"/>
      <c r="C392" s="214" t="s">
        <v>936</v>
      </c>
      <c r="D392" s="214" t="s">
        <v>134</v>
      </c>
      <c r="E392" s="215" t="s">
        <v>937</v>
      </c>
      <c r="F392" s="216" t="s">
        <v>938</v>
      </c>
      <c r="G392" s="217" t="s">
        <v>292</v>
      </c>
      <c r="H392" s="218">
        <v>2</v>
      </c>
      <c r="I392" s="219"/>
      <c r="J392" s="220">
        <f>ROUND(I392*H392,2)</f>
        <v>0</v>
      </c>
      <c r="K392" s="216" t="s">
        <v>138</v>
      </c>
      <c r="L392" s="46"/>
      <c r="M392" s="221" t="s">
        <v>19</v>
      </c>
      <c r="N392" s="222" t="s">
        <v>46</v>
      </c>
      <c r="O392" s="86"/>
      <c r="P392" s="223">
        <f>O392*H392</f>
        <v>0</v>
      </c>
      <c r="Q392" s="223">
        <v>0.00172</v>
      </c>
      <c r="R392" s="223">
        <f>Q392*H392</f>
        <v>0.0034399999999999999</v>
      </c>
      <c r="S392" s="223">
        <v>0</v>
      </c>
      <c r="T392" s="224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25" t="s">
        <v>307</v>
      </c>
      <c r="AT392" s="225" t="s">
        <v>134</v>
      </c>
      <c r="AU392" s="225" t="s">
        <v>85</v>
      </c>
      <c r="AY392" s="19" t="s">
        <v>131</v>
      </c>
      <c r="BE392" s="226">
        <f>IF(N392="základní",J392,0)</f>
        <v>0</v>
      </c>
      <c r="BF392" s="226">
        <f>IF(N392="snížená",J392,0)</f>
        <v>0</v>
      </c>
      <c r="BG392" s="226">
        <f>IF(N392="zákl. přenesená",J392,0)</f>
        <v>0</v>
      </c>
      <c r="BH392" s="226">
        <f>IF(N392="sníž. přenesená",J392,0)</f>
        <v>0</v>
      </c>
      <c r="BI392" s="226">
        <f>IF(N392="nulová",J392,0)</f>
        <v>0</v>
      </c>
      <c r="BJ392" s="19" t="s">
        <v>83</v>
      </c>
      <c r="BK392" s="226">
        <f>ROUND(I392*H392,2)</f>
        <v>0</v>
      </c>
      <c r="BL392" s="19" t="s">
        <v>307</v>
      </c>
      <c r="BM392" s="225" t="s">
        <v>939</v>
      </c>
    </row>
    <row r="393" s="2" customFormat="1">
      <c r="A393" s="40"/>
      <c r="B393" s="41"/>
      <c r="C393" s="42"/>
      <c r="D393" s="227" t="s">
        <v>141</v>
      </c>
      <c r="E393" s="42"/>
      <c r="F393" s="228" t="s">
        <v>940</v>
      </c>
      <c r="G393" s="42"/>
      <c r="H393" s="42"/>
      <c r="I393" s="229"/>
      <c r="J393" s="42"/>
      <c r="K393" s="42"/>
      <c r="L393" s="46"/>
      <c r="M393" s="230"/>
      <c r="N393" s="231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141</v>
      </c>
      <c r="AU393" s="19" t="s">
        <v>85</v>
      </c>
    </row>
    <row r="394" s="13" customFormat="1">
      <c r="A394" s="13"/>
      <c r="B394" s="236"/>
      <c r="C394" s="237"/>
      <c r="D394" s="238" t="s">
        <v>214</v>
      </c>
      <c r="E394" s="239" t="s">
        <v>19</v>
      </c>
      <c r="F394" s="240" t="s">
        <v>941</v>
      </c>
      <c r="G394" s="237"/>
      <c r="H394" s="239" t="s">
        <v>19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214</v>
      </c>
      <c r="AU394" s="246" t="s">
        <v>85</v>
      </c>
      <c r="AV394" s="13" t="s">
        <v>83</v>
      </c>
      <c r="AW394" s="13" t="s">
        <v>35</v>
      </c>
      <c r="AX394" s="13" t="s">
        <v>75</v>
      </c>
      <c r="AY394" s="246" t="s">
        <v>131</v>
      </c>
    </row>
    <row r="395" s="14" customFormat="1">
      <c r="A395" s="14"/>
      <c r="B395" s="247"/>
      <c r="C395" s="248"/>
      <c r="D395" s="238" t="s">
        <v>214</v>
      </c>
      <c r="E395" s="249" t="s">
        <v>19</v>
      </c>
      <c r="F395" s="250" t="s">
        <v>85</v>
      </c>
      <c r="G395" s="248"/>
      <c r="H395" s="251">
        <v>2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214</v>
      </c>
      <c r="AU395" s="257" t="s">
        <v>85</v>
      </c>
      <c r="AV395" s="14" t="s">
        <v>85</v>
      </c>
      <c r="AW395" s="14" t="s">
        <v>35</v>
      </c>
      <c r="AX395" s="14" t="s">
        <v>83</v>
      </c>
      <c r="AY395" s="257" t="s">
        <v>131</v>
      </c>
    </row>
    <row r="396" s="2" customFormat="1" ht="24.15" customHeight="1">
      <c r="A396" s="40"/>
      <c r="B396" s="41"/>
      <c r="C396" s="214" t="s">
        <v>942</v>
      </c>
      <c r="D396" s="214" t="s">
        <v>134</v>
      </c>
      <c r="E396" s="215" t="s">
        <v>943</v>
      </c>
      <c r="F396" s="216" t="s">
        <v>944</v>
      </c>
      <c r="G396" s="217" t="s">
        <v>292</v>
      </c>
      <c r="H396" s="218">
        <v>1</v>
      </c>
      <c r="I396" s="219"/>
      <c r="J396" s="220">
        <f>ROUND(I396*H396,2)</f>
        <v>0</v>
      </c>
      <c r="K396" s="216" t="s">
        <v>138</v>
      </c>
      <c r="L396" s="46"/>
      <c r="M396" s="221" t="s">
        <v>19</v>
      </c>
      <c r="N396" s="222" t="s">
        <v>46</v>
      </c>
      <c r="O396" s="86"/>
      <c r="P396" s="223">
        <f>O396*H396</f>
        <v>0</v>
      </c>
      <c r="Q396" s="223">
        <v>0.0033999999999999998</v>
      </c>
      <c r="R396" s="223">
        <f>Q396*H396</f>
        <v>0.0033999999999999998</v>
      </c>
      <c r="S396" s="223">
        <v>0</v>
      </c>
      <c r="T396" s="224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25" t="s">
        <v>307</v>
      </c>
      <c r="AT396" s="225" t="s">
        <v>134</v>
      </c>
      <c r="AU396" s="225" t="s">
        <v>85</v>
      </c>
      <c r="AY396" s="19" t="s">
        <v>131</v>
      </c>
      <c r="BE396" s="226">
        <f>IF(N396="základní",J396,0)</f>
        <v>0</v>
      </c>
      <c r="BF396" s="226">
        <f>IF(N396="snížená",J396,0)</f>
        <v>0</v>
      </c>
      <c r="BG396" s="226">
        <f>IF(N396="zákl. přenesená",J396,0)</f>
        <v>0</v>
      </c>
      <c r="BH396" s="226">
        <f>IF(N396="sníž. přenesená",J396,0)</f>
        <v>0</v>
      </c>
      <c r="BI396" s="226">
        <f>IF(N396="nulová",J396,0)</f>
        <v>0</v>
      </c>
      <c r="BJ396" s="19" t="s">
        <v>83</v>
      </c>
      <c r="BK396" s="226">
        <f>ROUND(I396*H396,2)</f>
        <v>0</v>
      </c>
      <c r="BL396" s="19" t="s">
        <v>307</v>
      </c>
      <c r="BM396" s="225" t="s">
        <v>945</v>
      </c>
    </row>
    <row r="397" s="2" customFormat="1">
      <c r="A397" s="40"/>
      <c r="B397" s="41"/>
      <c r="C397" s="42"/>
      <c r="D397" s="227" t="s">
        <v>141</v>
      </c>
      <c r="E397" s="42"/>
      <c r="F397" s="228" t="s">
        <v>946</v>
      </c>
      <c r="G397" s="42"/>
      <c r="H397" s="42"/>
      <c r="I397" s="229"/>
      <c r="J397" s="42"/>
      <c r="K397" s="42"/>
      <c r="L397" s="46"/>
      <c r="M397" s="230"/>
      <c r="N397" s="231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141</v>
      </c>
      <c r="AU397" s="19" t="s">
        <v>85</v>
      </c>
    </row>
    <row r="398" s="13" customFormat="1">
      <c r="A398" s="13"/>
      <c r="B398" s="236"/>
      <c r="C398" s="237"/>
      <c r="D398" s="238" t="s">
        <v>214</v>
      </c>
      <c r="E398" s="239" t="s">
        <v>19</v>
      </c>
      <c r="F398" s="240" t="s">
        <v>947</v>
      </c>
      <c r="G398" s="237"/>
      <c r="H398" s="239" t="s">
        <v>19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214</v>
      </c>
      <c r="AU398" s="246" t="s">
        <v>85</v>
      </c>
      <c r="AV398" s="13" t="s">
        <v>83</v>
      </c>
      <c r="AW398" s="13" t="s">
        <v>35</v>
      </c>
      <c r="AX398" s="13" t="s">
        <v>75</v>
      </c>
      <c r="AY398" s="246" t="s">
        <v>131</v>
      </c>
    </row>
    <row r="399" s="14" customFormat="1">
      <c r="A399" s="14"/>
      <c r="B399" s="247"/>
      <c r="C399" s="248"/>
      <c r="D399" s="238" t="s">
        <v>214</v>
      </c>
      <c r="E399" s="249" t="s">
        <v>19</v>
      </c>
      <c r="F399" s="250" t="s">
        <v>83</v>
      </c>
      <c r="G399" s="248"/>
      <c r="H399" s="251">
        <v>1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7" t="s">
        <v>214</v>
      </c>
      <c r="AU399" s="257" t="s">
        <v>85</v>
      </c>
      <c r="AV399" s="14" t="s">
        <v>85</v>
      </c>
      <c r="AW399" s="14" t="s">
        <v>35</v>
      </c>
      <c r="AX399" s="14" t="s">
        <v>83</v>
      </c>
      <c r="AY399" s="257" t="s">
        <v>131</v>
      </c>
    </row>
    <row r="400" s="2" customFormat="1" ht="24.15" customHeight="1">
      <c r="A400" s="40"/>
      <c r="B400" s="41"/>
      <c r="C400" s="214" t="s">
        <v>948</v>
      </c>
      <c r="D400" s="214" t="s">
        <v>134</v>
      </c>
      <c r="E400" s="215" t="s">
        <v>949</v>
      </c>
      <c r="F400" s="216" t="s">
        <v>950</v>
      </c>
      <c r="G400" s="217" t="s">
        <v>292</v>
      </c>
      <c r="H400" s="218">
        <v>22</v>
      </c>
      <c r="I400" s="219"/>
      <c r="J400" s="220">
        <f>ROUND(I400*H400,2)</f>
        <v>0</v>
      </c>
      <c r="K400" s="216" t="s">
        <v>138</v>
      </c>
      <c r="L400" s="46"/>
      <c r="M400" s="221" t="s">
        <v>19</v>
      </c>
      <c r="N400" s="222" t="s">
        <v>46</v>
      </c>
      <c r="O400" s="86"/>
      <c r="P400" s="223">
        <f>O400*H400</f>
        <v>0</v>
      </c>
      <c r="Q400" s="223">
        <v>0.00055999999999999995</v>
      </c>
      <c r="R400" s="223">
        <f>Q400*H400</f>
        <v>0.012319999999999999</v>
      </c>
      <c r="S400" s="223">
        <v>0</v>
      </c>
      <c r="T400" s="224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307</v>
      </c>
      <c r="AT400" s="225" t="s">
        <v>134</v>
      </c>
      <c r="AU400" s="225" t="s">
        <v>85</v>
      </c>
      <c r="AY400" s="19" t="s">
        <v>131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83</v>
      </c>
      <c r="BK400" s="226">
        <f>ROUND(I400*H400,2)</f>
        <v>0</v>
      </c>
      <c r="BL400" s="19" t="s">
        <v>307</v>
      </c>
      <c r="BM400" s="225" t="s">
        <v>951</v>
      </c>
    </row>
    <row r="401" s="2" customFormat="1">
      <c r="A401" s="40"/>
      <c r="B401" s="41"/>
      <c r="C401" s="42"/>
      <c r="D401" s="227" t="s">
        <v>141</v>
      </c>
      <c r="E401" s="42"/>
      <c r="F401" s="228" t="s">
        <v>952</v>
      </c>
      <c r="G401" s="42"/>
      <c r="H401" s="42"/>
      <c r="I401" s="229"/>
      <c r="J401" s="42"/>
      <c r="K401" s="42"/>
      <c r="L401" s="46"/>
      <c r="M401" s="230"/>
      <c r="N401" s="231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141</v>
      </c>
      <c r="AU401" s="19" t="s">
        <v>85</v>
      </c>
    </row>
    <row r="402" s="13" customFormat="1">
      <c r="A402" s="13"/>
      <c r="B402" s="236"/>
      <c r="C402" s="237"/>
      <c r="D402" s="238" t="s">
        <v>214</v>
      </c>
      <c r="E402" s="239" t="s">
        <v>19</v>
      </c>
      <c r="F402" s="240" t="s">
        <v>953</v>
      </c>
      <c r="G402" s="237"/>
      <c r="H402" s="239" t="s">
        <v>19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6" t="s">
        <v>214</v>
      </c>
      <c r="AU402" s="246" t="s">
        <v>85</v>
      </c>
      <c r="AV402" s="13" t="s">
        <v>83</v>
      </c>
      <c r="AW402" s="13" t="s">
        <v>35</v>
      </c>
      <c r="AX402" s="13" t="s">
        <v>75</v>
      </c>
      <c r="AY402" s="246" t="s">
        <v>131</v>
      </c>
    </row>
    <row r="403" s="14" customFormat="1">
      <c r="A403" s="14"/>
      <c r="B403" s="247"/>
      <c r="C403" s="248"/>
      <c r="D403" s="238" t="s">
        <v>214</v>
      </c>
      <c r="E403" s="249" t="s">
        <v>19</v>
      </c>
      <c r="F403" s="250" t="s">
        <v>346</v>
      </c>
      <c r="G403" s="248"/>
      <c r="H403" s="251">
        <v>22</v>
      </c>
      <c r="I403" s="252"/>
      <c r="J403" s="248"/>
      <c r="K403" s="248"/>
      <c r="L403" s="253"/>
      <c r="M403" s="254"/>
      <c r="N403" s="255"/>
      <c r="O403" s="255"/>
      <c r="P403" s="255"/>
      <c r="Q403" s="255"/>
      <c r="R403" s="255"/>
      <c r="S403" s="255"/>
      <c r="T403" s="25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7" t="s">
        <v>214</v>
      </c>
      <c r="AU403" s="257" t="s">
        <v>85</v>
      </c>
      <c r="AV403" s="14" t="s">
        <v>85</v>
      </c>
      <c r="AW403" s="14" t="s">
        <v>35</v>
      </c>
      <c r="AX403" s="14" t="s">
        <v>83</v>
      </c>
      <c r="AY403" s="257" t="s">
        <v>131</v>
      </c>
    </row>
    <row r="404" s="2" customFormat="1" ht="24.15" customHeight="1">
      <c r="A404" s="40"/>
      <c r="B404" s="41"/>
      <c r="C404" s="214" t="s">
        <v>954</v>
      </c>
      <c r="D404" s="214" t="s">
        <v>134</v>
      </c>
      <c r="E404" s="215" t="s">
        <v>955</v>
      </c>
      <c r="F404" s="216" t="s">
        <v>956</v>
      </c>
      <c r="G404" s="217" t="s">
        <v>382</v>
      </c>
      <c r="H404" s="218">
        <v>0.19500000000000001</v>
      </c>
      <c r="I404" s="219"/>
      <c r="J404" s="220">
        <f>ROUND(I404*H404,2)</f>
        <v>0</v>
      </c>
      <c r="K404" s="216" t="s">
        <v>138</v>
      </c>
      <c r="L404" s="46"/>
      <c r="M404" s="221" t="s">
        <v>19</v>
      </c>
      <c r="N404" s="222" t="s">
        <v>46</v>
      </c>
      <c r="O404" s="86"/>
      <c r="P404" s="223">
        <f>O404*H404</f>
        <v>0</v>
      </c>
      <c r="Q404" s="223">
        <v>0</v>
      </c>
      <c r="R404" s="223">
        <f>Q404*H404</f>
        <v>0</v>
      </c>
      <c r="S404" s="223">
        <v>0</v>
      </c>
      <c r="T404" s="224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25" t="s">
        <v>307</v>
      </c>
      <c r="AT404" s="225" t="s">
        <v>134</v>
      </c>
      <c r="AU404" s="225" t="s">
        <v>85</v>
      </c>
      <c r="AY404" s="19" t="s">
        <v>131</v>
      </c>
      <c r="BE404" s="226">
        <f>IF(N404="základní",J404,0)</f>
        <v>0</v>
      </c>
      <c r="BF404" s="226">
        <f>IF(N404="snížená",J404,0)</f>
        <v>0</v>
      </c>
      <c r="BG404" s="226">
        <f>IF(N404="zákl. přenesená",J404,0)</f>
        <v>0</v>
      </c>
      <c r="BH404" s="226">
        <f>IF(N404="sníž. přenesená",J404,0)</f>
        <v>0</v>
      </c>
      <c r="BI404" s="226">
        <f>IF(N404="nulová",J404,0)</f>
        <v>0</v>
      </c>
      <c r="BJ404" s="19" t="s">
        <v>83</v>
      </c>
      <c r="BK404" s="226">
        <f>ROUND(I404*H404,2)</f>
        <v>0</v>
      </c>
      <c r="BL404" s="19" t="s">
        <v>307</v>
      </c>
      <c r="BM404" s="225" t="s">
        <v>957</v>
      </c>
    </row>
    <row r="405" s="2" customFormat="1">
      <c r="A405" s="40"/>
      <c r="B405" s="41"/>
      <c r="C405" s="42"/>
      <c r="D405" s="227" t="s">
        <v>141</v>
      </c>
      <c r="E405" s="42"/>
      <c r="F405" s="228" t="s">
        <v>958</v>
      </c>
      <c r="G405" s="42"/>
      <c r="H405" s="42"/>
      <c r="I405" s="229"/>
      <c r="J405" s="42"/>
      <c r="K405" s="42"/>
      <c r="L405" s="46"/>
      <c r="M405" s="230"/>
      <c r="N405" s="231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141</v>
      </c>
      <c r="AU405" s="19" t="s">
        <v>85</v>
      </c>
    </row>
    <row r="406" s="12" customFormat="1" ht="22.8" customHeight="1">
      <c r="A406" s="12"/>
      <c r="B406" s="198"/>
      <c r="C406" s="199"/>
      <c r="D406" s="200" t="s">
        <v>74</v>
      </c>
      <c r="E406" s="212" t="s">
        <v>959</v>
      </c>
      <c r="F406" s="212" t="s">
        <v>960</v>
      </c>
      <c r="G406" s="199"/>
      <c r="H406" s="199"/>
      <c r="I406" s="202"/>
      <c r="J406" s="213">
        <f>BK406</f>
        <v>0</v>
      </c>
      <c r="K406" s="199"/>
      <c r="L406" s="204"/>
      <c r="M406" s="205"/>
      <c r="N406" s="206"/>
      <c r="O406" s="206"/>
      <c r="P406" s="207">
        <f>SUM(P407:P428)</f>
        <v>0</v>
      </c>
      <c r="Q406" s="206"/>
      <c r="R406" s="207">
        <f>SUM(R407:R428)</f>
        <v>0.26961999999999997</v>
      </c>
      <c r="S406" s="206"/>
      <c r="T406" s="208">
        <f>SUM(T407:T428)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9" t="s">
        <v>85</v>
      </c>
      <c r="AT406" s="210" t="s">
        <v>74</v>
      </c>
      <c r="AU406" s="210" t="s">
        <v>83</v>
      </c>
      <c r="AY406" s="209" t="s">
        <v>131</v>
      </c>
      <c r="BK406" s="211">
        <f>SUM(BK407:BK428)</f>
        <v>0</v>
      </c>
    </row>
    <row r="407" s="2" customFormat="1" ht="24.15" customHeight="1">
      <c r="A407" s="40"/>
      <c r="B407" s="41"/>
      <c r="C407" s="214" t="s">
        <v>961</v>
      </c>
      <c r="D407" s="214" t="s">
        <v>134</v>
      </c>
      <c r="E407" s="215" t="s">
        <v>962</v>
      </c>
      <c r="F407" s="216" t="s">
        <v>963</v>
      </c>
      <c r="G407" s="217" t="s">
        <v>292</v>
      </c>
      <c r="H407" s="218">
        <v>1</v>
      </c>
      <c r="I407" s="219"/>
      <c r="J407" s="220">
        <f>ROUND(I407*H407,2)</f>
        <v>0</v>
      </c>
      <c r="K407" s="216" t="s">
        <v>138</v>
      </c>
      <c r="L407" s="46"/>
      <c r="M407" s="221" t="s">
        <v>19</v>
      </c>
      <c r="N407" s="222" t="s">
        <v>46</v>
      </c>
      <c r="O407" s="86"/>
      <c r="P407" s="223">
        <f>O407*H407</f>
        <v>0</v>
      </c>
      <c r="Q407" s="223">
        <v>0.0096399999999999993</v>
      </c>
      <c r="R407" s="223">
        <f>Q407*H407</f>
        <v>0.0096399999999999993</v>
      </c>
      <c r="S407" s="223">
        <v>0</v>
      </c>
      <c r="T407" s="224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25" t="s">
        <v>307</v>
      </c>
      <c r="AT407" s="225" t="s">
        <v>134</v>
      </c>
      <c r="AU407" s="225" t="s">
        <v>85</v>
      </c>
      <c r="AY407" s="19" t="s">
        <v>131</v>
      </c>
      <c r="BE407" s="226">
        <f>IF(N407="základní",J407,0)</f>
        <v>0</v>
      </c>
      <c r="BF407" s="226">
        <f>IF(N407="snížená",J407,0)</f>
        <v>0</v>
      </c>
      <c r="BG407" s="226">
        <f>IF(N407="zákl. přenesená",J407,0)</f>
        <v>0</v>
      </c>
      <c r="BH407" s="226">
        <f>IF(N407="sníž. přenesená",J407,0)</f>
        <v>0</v>
      </c>
      <c r="BI407" s="226">
        <f>IF(N407="nulová",J407,0)</f>
        <v>0</v>
      </c>
      <c r="BJ407" s="19" t="s">
        <v>83</v>
      </c>
      <c r="BK407" s="226">
        <f>ROUND(I407*H407,2)</f>
        <v>0</v>
      </c>
      <c r="BL407" s="19" t="s">
        <v>307</v>
      </c>
      <c r="BM407" s="225" t="s">
        <v>964</v>
      </c>
    </row>
    <row r="408" s="2" customFormat="1">
      <c r="A408" s="40"/>
      <c r="B408" s="41"/>
      <c r="C408" s="42"/>
      <c r="D408" s="227" t="s">
        <v>141</v>
      </c>
      <c r="E408" s="42"/>
      <c r="F408" s="228" t="s">
        <v>965</v>
      </c>
      <c r="G408" s="42"/>
      <c r="H408" s="42"/>
      <c r="I408" s="229"/>
      <c r="J408" s="42"/>
      <c r="K408" s="42"/>
      <c r="L408" s="46"/>
      <c r="M408" s="230"/>
      <c r="N408" s="231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141</v>
      </c>
      <c r="AU408" s="19" t="s">
        <v>85</v>
      </c>
    </row>
    <row r="409" s="13" customFormat="1">
      <c r="A409" s="13"/>
      <c r="B409" s="236"/>
      <c r="C409" s="237"/>
      <c r="D409" s="238" t="s">
        <v>214</v>
      </c>
      <c r="E409" s="239" t="s">
        <v>19</v>
      </c>
      <c r="F409" s="240" t="s">
        <v>966</v>
      </c>
      <c r="G409" s="237"/>
      <c r="H409" s="239" t="s">
        <v>19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6" t="s">
        <v>214</v>
      </c>
      <c r="AU409" s="246" t="s">
        <v>85</v>
      </c>
      <c r="AV409" s="13" t="s">
        <v>83</v>
      </c>
      <c r="AW409" s="13" t="s">
        <v>35</v>
      </c>
      <c r="AX409" s="13" t="s">
        <v>75</v>
      </c>
      <c r="AY409" s="246" t="s">
        <v>131</v>
      </c>
    </row>
    <row r="410" s="14" customFormat="1">
      <c r="A410" s="14"/>
      <c r="B410" s="247"/>
      <c r="C410" s="248"/>
      <c r="D410" s="238" t="s">
        <v>214</v>
      </c>
      <c r="E410" s="249" t="s">
        <v>19</v>
      </c>
      <c r="F410" s="250" t="s">
        <v>83</v>
      </c>
      <c r="G410" s="248"/>
      <c r="H410" s="251">
        <v>1</v>
      </c>
      <c r="I410" s="252"/>
      <c r="J410" s="248"/>
      <c r="K410" s="248"/>
      <c r="L410" s="253"/>
      <c r="M410" s="254"/>
      <c r="N410" s="255"/>
      <c r="O410" s="255"/>
      <c r="P410" s="255"/>
      <c r="Q410" s="255"/>
      <c r="R410" s="255"/>
      <c r="S410" s="255"/>
      <c r="T410" s="25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7" t="s">
        <v>214</v>
      </c>
      <c r="AU410" s="257" t="s">
        <v>85</v>
      </c>
      <c r="AV410" s="14" t="s">
        <v>85</v>
      </c>
      <c r="AW410" s="14" t="s">
        <v>35</v>
      </c>
      <c r="AX410" s="14" t="s">
        <v>83</v>
      </c>
      <c r="AY410" s="257" t="s">
        <v>131</v>
      </c>
    </row>
    <row r="411" s="2" customFormat="1" ht="24.15" customHeight="1">
      <c r="A411" s="40"/>
      <c r="B411" s="41"/>
      <c r="C411" s="214" t="s">
        <v>967</v>
      </c>
      <c r="D411" s="214" t="s">
        <v>134</v>
      </c>
      <c r="E411" s="215" t="s">
        <v>968</v>
      </c>
      <c r="F411" s="216" t="s">
        <v>969</v>
      </c>
      <c r="G411" s="217" t="s">
        <v>292</v>
      </c>
      <c r="H411" s="218">
        <v>3</v>
      </c>
      <c r="I411" s="219"/>
      <c r="J411" s="220">
        <f>ROUND(I411*H411,2)</f>
        <v>0</v>
      </c>
      <c r="K411" s="216" t="s">
        <v>138</v>
      </c>
      <c r="L411" s="46"/>
      <c r="M411" s="221" t="s">
        <v>19</v>
      </c>
      <c r="N411" s="222" t="s">
        <v>46</v>
      </c>
      <c r="O411" s="86"/>
      <c r="P411" s="223">
        <f>O411*H411</f>
        <v>0</v>
      </c>
      <c r="Q411" s="223">
        <v>0.021760000000000002</v>
      </c>
      <c r="R411" s="223">
        <f>Q411*H411</f>
        <v>0.065280000000000005</v>
      </c>
      <c r="S411" s="223">
        <v>0</v>
      </c>
      <c r="T411" s="224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25" t="s">
        <v>307</v>
      </c>
      <c r="AT411" s="225" t="s">
        <v>134</v>
      </c>
      <c r="AU411" s="225" t="s">
        <v>85</v>
      </c>
      <c r="AY411" s="19" t="s">
        <v>131</v>
      </c>
      <c r="BE411" s="226">
        <f>IF(N411="základní",J411,0)</f>
        <v>0</v>
      </c>
      <c r="BF411" s="226">
        <f>IF(N411="snížená",J411,0)</f>
        <v>0</v>
      </c>
      <c r="BG411" s="226">
        <f>IF(N411="zákl. přenesená",J411,0)</f>
        <v>0</v>
      </c>
      <c r="BH411" s="226">
        <f>IF(N411="sníž. přenesená",J411,0)</f>
        <v>0</v>
      </c>
      <c r="BI411" s="226">
        <f>IF(N411="nulová",J411,0)</f>
        <v>0</v>
      </c>
      <c r="BJ411" s="19" t="s">
        <v>83</v>
      </c>
      <c r="BK411" s="226">
        <f>ROUND(I411*H411,2)</f>
        <v>0</v>
      </c>
      <c r="BL411" s="19" t="s">
        <v>307</v>
      </c>
      <c r="BM411" s="225" t="s">
        <v>970</v>
      </c>
    </row>
    <row r="412" s="2" customFormat="1">
      <c r="A412" s="40"/>
      <c r="B412" s="41"/>
      <c r="C412" s="42"/>
      <c r="D412" s="227" t="s">
        <v>141</v>
      </c>
      <c r="E412" s="42"/>
      <c r="F412" s="228" t="s">
        <v>971</v>
      </c>
      <c r="G412" s="42"/>
      <c r="H412" s="42"/>
      <c r="I412" s="229"/>
      <c r="J412" s="42"/>
      <c r="K412" s="42"/>
      <c r="L412" s="46"/>
      <c r="M412" s="230"/>
      <c r="N412" s="231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141</v>
      </c>
      <c r="AU412" s="19" t="s">
        <v>85</v>
      </c>
    </row>
    <row r="413" s="13" customFormat="1">
      <c r="A413" s="13"/>
      <c r="B413" s="236"/>
      <c r="C413" s="237"/>
      <c r="D413" s="238" t="s">
        <v>214</v>
      </c>
      <c r="E413" s="239" t="s">
        <v>19</v>
      </c>
      <c r="F413" s="240" t="s">
        <v>972</v>
      </c>
      <c r="G413" s="237"/>
      <c r="H413" s="239" t="s">
        <v>19</v>
      </c>
      <c r="I413" s="241"/>
      <c r="J413" s="237"/>
      <c r="K413" s="237"/>
      <c r="L413" s="242"/>
      <c r="M413" s="243"/>
      <c r="N413" s="244"/>
      <c r="O413" s="244"/>
      <c r="P413" s="244"/>
      <c r="Q413" s="244"/>
      <c r="R413" s="244"/>
      <c r="S413" s="244"/>
      <c r="T413" s="24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6" t="s">
        <v>214</v>
      </c>
      <c r="AU413" s="246" t="s">
        <v>85</v>
      </c>
      <c r="AV413" s="13" t="s">
        <v>83</v>
      </c>
      <c r="AW413" s="13" t="s">
        <v>35</v>
      </c>
      <c r="AX413" s="13" t="s">
        <v>75</v>
      </c>
      <c r="AY413" s="246" t="s">
        <v>131</v>
      </c>
    </row>
    <row r="414" s="14" customFormat="1">
      <c r="A414" s="14"/>
      <c r="B414" s="247"/>
      <c r="C414" s="248"/>
      <c r="D414" s="238" t="s">
        <v>214</v>
      </c>
      <c r="E414" s="249" t="s">
        <v>19</v>
      </c>
      <c r="F414" s="250" t="s">
        <v>149</v>
      </c>
      <c r="G414" s="248"/>
      <c r="H414" s="251">
        <v>3</v>
      </c>
      <c r="I414" s="252"/>
      <c r="J414" s="248"/>
      <c r="K414" s="248"/>
      <c r="L414" s="253"/>
      <c r="M414" s="254"/>
      <c r="N414" s="255"/>
      <c r="O414" s="255"/>
      <c r="P414" s="255"/>
      <c r="Q414" s="255"/>
      <c r="R414" s="255"/>
      <c r="S414" s="255"/>
      <c r="T414" s="25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7" t="s">
        <v>214</v>
      </c>
      <c r="AU414" s="257" t="s">
        <v>85</v>
      </c>
      <c r="AV414" s="14" t="s">
        <v>85</v>
      </c>
      <c r="AW414" s="14" t="s">
        <v>35</v>
      </c>
      <c r="AX414" s="14" t="s">
        <v>83</v>
      </c>
      <c r="AY414" s="257" t="s">
        <v>131</v>
      </c>
    </row>
    <row r="415" s="2" customFormat="1" ht="24.15" customHeight="1">
      <c r="A415" s="40"/>
      <c r="B415" s="41"/>
      <c r="C415" s="214" t="s">
        <v>973</v>
      </c>
      <c r="D415" s="214" t="s">
        <v>134</v>
      </c>
      <c r="E415" s="215" t="s">
        <v>974</v>
      </c>
      <c r="F415" s="216" t="s">
        <v>975</v>
      </c>
      <c r="G415" s="217" t="s">
        <v>292</v>
      </c>
      <c r="H415" s="218">
        <v>3</v>
      </c>
      <c r="I415" s="219"/>
      <c r="J415" s="220">
        <f>ROUND(I415*H415,2)</f>
        <v>0</v>
      </c>
      <c r="K415" s="216" t="s">
        <v>138</v>
      </c>
      <c r="L415" s="46"/>
      <c r="M415" s="221" t="s">
        <v>19</v>
      </c>
      <c r="N415" s="222" t="s">
        <v>46</v>
      </c>
      <c r="O415" s="86"/>
      <c r="P415" s="223">
        <f>O415*H415</f>
        <v>0</v>
      </c>
      <c r="Q415" s="223">
        <v>0.025020000000000001</v>
      </c>
      <c r="R415" s="223">
        <f>Q415*H415</f>
        <v>0.075060000000000002</v>
      </c>
      <c r="S415" s="223">
        <v>0</v>
      </c>
      <c r="T415" s="224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25" t="s">
        <v>307</v>
      </c>
      <c r="AT415" s="225" t="s">
        <v>134</v>
      </c>
      <c r="AU415" s="225" t="s">
        <v>85</v>
      </c>
      <c r="AY415" s="19" t="s">
        <v>131</v>
      </c>
      <c r="BE415" s="226">
        <f>IF(N415="základní",J415,0)</f>
        <v>0</v>
      </c>
      <c r="BF415" s="226">
        <f>IF(N415="snížená",J415,0)</f>
        <v>0</v>
      </c>
      <c r="BG415" s="226">
        <f>IF(N415="zákl. přenesená",J415,0)</f>
        <v>0</v>
      </c>
      <c r="BH415" s="226">
        <f>IF(N415="sníž. přenesená",J415,0)</f>
        <v>0</v>
      </c>
      <c r="BI415" s="226">
        <f>IF(N415="nulová",J415,0)</f>
        <v>0</v>
      </c>
      <c r="BJ415" s="19" t="s">
        <v>83</v>
      </c>
      <c r="BK415" s="226">
        <f>ROUND(I415*H415,2)</f>
        <v>0</v>
      </c>
      <c r="BL415" s="19" t="s">
        <v>307</v>
      </c>
      <c r="BM415" s="225" t="s">
        <v>976</v>
      </c>
    </row>
    <row r="416" s="2" customFormat="1">
      <c r="A416" s="40"/>
      <c r="B416" s="41"/>
      <c r="C416" s="42"/>
      <c r="D416" s="227" t="s">
        <v>141</v>
      </c>
      <c r="E416" s="42"/>
      <c r="F416" s="228" t="s">
        <v>977</v>
      </c>
      <c r="G416" s="42"/>
      <c r="H416" s="42"/>
      <c r="I416" s="229"/>
      <c r="J416" s="42"/>
      <c r="K416" s="42"/>
      <c r="L416" s="46"/>
      <c r="M416" s="230"/>
      <c r="N416" s="231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141</v>
      </c>
      <c r="AU416" s="19" t="s">
        <v>85</v>
      </c>
    </row>
    <row r="417" s="13" customFormat="1">
      <c r="A417" s="13"/>
      <c r="B417" s="236"/>
      <c r="C417" s="237"/>
      <c r="D417" s="238" t="s">
        <v>214</v>
      </c>
      <c r="E417" s="239" t="s">
        <v>19</v>
      </c>
      <c r="F417" s="240" t="s">
        <v>978</v>
      </c>
      <c r="G417" s="237"/>
      <c r="H417" s="239" t="s">
        <v>19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6" t="s">
        <v>214</v>
      </c>
      <c r="AU417" s="246" t="s">
        <v>85</v>
      </c>
      <c r="AV417" s="13" t="s">
        <v>83</v>
      </c>
      <c r="AW417" s="13" t="s">
        <v>35</v>
      </c>
      <c r="AX417" s="13" t="s">
        <v>75</v>
      </c>
      <c r="AY417" s="246" t="s">
        <v>131</v>
      </c>
    </row>
    <row r="418" s="14" customFormat="1">
      <c r="A418" s="14"/>
      <c r="B418" s="247"/>
      <c r="C418" s="248"/>
      <c r="D418" s="238" t="s">
        <v>214</v>
      </c>
      <c r="E418" s="249" t="s">
        <v>19</v>
      </c>
      <c r="F418" s="250" t="s">
        <v>149</v>
      </c>
      <c r="G418" s="248"/>
      <c r="H418" s="251">
        <v>3</v>
      </c>
      <c r="I418" s="252"/>
      <c r="J418" s="248"/>
      <c r="K418" s="248"/>
      <c r="L418" s="253"/>
      <c r="M418" s="254"/>
      <c r="N418" s="255"/>
      <c r="O418" s="255"/>
      <c r="P418" s="255"/>
      <c r="Q418" s="255"/>
      <c r="R418" s="255"/>
      <c r="S418" s="255"/>
      <c r="T418" s="25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7" t="s">
        <v>214</v>
      </c>
      <c r="AU418" s="257" t="s">
        <v>85</v>
      </c>
      <c r="AV418" s="14" t="s">
        <v>85</v>
      </c>
      <c r="AW418" s="14" t="s">
        <v>35</v>
      </c>
      <c r="AX418" s="14" t="s">
        <v>83</v>
      </c>
      <c r="AY418" s="257" t="s">
        <v>131</v>
      </c>
    </row>
    <row r="419" s="2" customFormat="1" ht="24.15" customHeight="1">
      <c r="A419" s="40"/>
      <c r="B419" s="41"/>
      <c r="C419" s="214" t="s">
        <v>979</v>
      </c>
      <c r="D419" s="214" t="s">
        <v>134</v>
      </c>
      <c r="E419" s="215" t="s">
        <v>980</v>
      </c>
      <c r="F419" s="216" t="s">
        <v>981</v>
      </c>
      <c r="G419" s="217" t="s">
        <v>292</v>
      </c>
      <c r="H419" s="218">
        <v>3</v>
      </c>
      <c r="I419" s="219"/>
      <c r="J419" s="220">
        <f>ROUND(I419*H419,2)</f>
        <v>0</v>
      </c>
      <c r="K419" s="216" t="s">
        <v>138</v>
      </c>
      <c r="L419" s="46"/>
      <c r="M419" s="221" t="s">
        <v>19</v>
      </c>
      <c r="N419" s="222" t="s">
        <v>46</v>
      </c>
      <c r="O419" s="86"/>
      <c r="P419" s="223">
        <f>O419*H419</f>
        <v>0</v>
      </c>
      <c r="Q419" s="223">
        <v>0.02828</v>
      </c>
      <c r="R419" s="223">
        <f>Q419*H419</f>
        <v>0.084839999999999999</v>
      </c>
      <c r="S419" s="223">
        <v>0</v>
      </c>
      <c r="T419" s="224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25" t="s">
        <v>307</v>
      </c>
      <c r="AT419" s="225" t="s">
        <v>134</v>
      </c>
      <c r="AU419" s="225" t="s">
        <v>85</v>
      </c>
      <c r="AY419" s="19" t="s">
        <v>131</v>
      </c>
      <c r="BE419" s="226">
        <f>IF(N419="základní",J419,0)</f>
        <v>0</v>
      </c>
      <c r="BF419" s="226">
        <f>IF(N419="snížená",J419,0)</f>
        <v>0</v>
      </c>
      <c r="BG419" s="226">
        <f>IF(N419="zákl. přenesená",J419,0)</f>
        <v>0</v>
      </c>
      <c r="BH419" s="226">
        <f>IF(N419="sníž. přenesená",J419,0)</f>
        <v>0</v>
      </c>
      <c r="BI419" s="226">
        <f>IF(N419="nulová",J419,0)</f>
        <v>0</v>
      </c>
      <c r="BJ419" s="19" t="s">
        <v>83</v>
      </c>
      <c r="BK419" s="226">
        <f>ROUND(I419*H419,2)</f>
        <v>0</v>
      </c>
      <c r="BL419" s="19" t="s">
        <v>307</v>
      </c>
      <c r="BM419" s="225" t="s">
        <v>982</v>
      </c>
    </row>
    <row r="420" s="2" customFormat="1">
      <c r="A420" s="40"/>
      <c r="B420" s="41"/>
      <c r="C420" s="42"/>
      <c r="D420" s="227" t="s">
        <v>141</v>
      </c>
      <c r="E420" s="42"/>
      <c r="F420" s="228" t="s">
        <v>983</v>
      </c>
      <c r="G420" s="42"/>
      <c r="H420" s="42"/>
      <c r="I420" s="229"/>
      <c r="J420" s="42"/>
      <c r="K420" s="42"/>
      <c r="L420" s="46"/>
      <c r="M420" s="230"/>
      <c r="N420" s="231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141</v>
      </c>
      <c r="AU420" s="19" t="s">
        <v>85</v>
      </c>
    </row>
    <row r="421" s="13" customFormat="1">
      <c r="A421" s="13"/>
      <c r="B421" s="236"/>
      <c r="C421" s="237"/>
      <c r="D421" s="238" t="s">
        <v>214</v>
      </c>
      <c r="E421" s="239" t="s">
        <v>19</v>
      </c>
      <c r="F421" s="240" t="s">
        <v>984</v>
      </c>
      <c r="G421" s="237"/>
      <c r="H421" s="239" t="s">
        <v>19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214</v>
      </c>
      <c r="AU421" s="246" t="s">
        <v>85</v>
      </c>
      <c r="AV421" s="13" t="s">
        <v>83</v>
      </c>
      <c r="AW421" s="13" t="s">
        <v>35</v>
      </c>
      <c r="AX421" s="13" t="s">
        <v>75</v>
      </c>
      <c r="AY421" s="246" t="s">
        <v>131</v>
      </c>
    </row>
    <row r="422" s="14" customFormat="1">
      <c r="A422" s="14"/>
      <c r="B422" s="247"/>
      <c r="C422" s="248"/>
      <c r="D422" s="238" t="s">
        <v>214</v>
      </c>
      <c r="E422" s="249" t="s">
        <v>19</v>
      </c>
      <c r="F422" s="250" t="s">
        <v>149</v>
      </c>
      <c r="G422" s="248"/>
      <c r="H422" s="251">
        <v>3</v>
      </c>
      <c r="I422" s="252"/>
      <c r="J422" s="248"/>
      <c r="K422" s="248"/>
      <c r="L422" s="253"/>
      <c r="M422" s="254"/>
      <c r="N422" s="255"/>
      <c r="O422" s="255"/>
      <c r="P422" s="255"/>
      <c r="Q422" s="255"/>
      <c r="R422" s="255"/>
      <c r="S422" s="255"/>
      <c r="T422" s="25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7" t="s">
        <v>214</v>
      </c>
      <c r="AU422" s="257" t="s">
        <v>85</v>
      </c>
      <c r="AV422" s="14" t="s">
        <v>85</v>
      </c>
      <c r="AW422" s="14" t="s">
        <v>35</v>
      </c>
      <c r="AX422" s="14" t="s">
        <v>83</v>
      </c>
      <c r="AY422" s="257" t="s">
        <v>131</v>
      </c>
    </row>
    <row r="423" s="2" customFormat="1" ht="24.15" customHeight="1">
      <c r="A423" s="40"/>
      <c r="B423" s="41"/>
      <c r="C423" s="214" t="s">
        <v>985</v>
      </c>
      <c r="D423" s="214" t="s">
        <v>134</v>
      </c>
      <c r="E423" s="215" t="s">
        <v>986</v>
      </c>
      <c r="F423" s="216" t="s">
        <v>987</v>
      </c>
      <c r="G423" s="217" t="s">
        <v>292</v>
      </c>
      <c r="H423" s="218">
        <v>1</v>
      </c>
      <c r="I423" s="219"/>
      <c r="J423" s="220">
        <f>ROUND(I423*H423,2)</f>
        <v>0</v>
      </c>
      <c r="K423" s="216" t="s">
        <v>138</v>
      </c>
      <c r="L423" s="46"/>
      <c r="M423" s="221" t="s">
        <v>19</v>
      </c>
      <c r="N423" s="222" t="s">
        <v>46</v>
      </c>
      <c r="O423" s="86"/>
      <c r="P423" s="223">
        <f>O423*H423</f>
        <v>0</v>
      </c>
      <c r="Q423" s="223">
        <v>0.034799999999999998</v>
      </c>
      <c r="R423" s="223">
        <f>Q423*H423</f>
        <v>0.034799999999999998</v>
      </c>
      <c r="S423" s="223">
        <v>0</v>
      </c>
      <c r="T423" s="224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25" t="s">
        <v>307</v>
      </c>
      <c r="AT423" s="225" t="s">
        <v>134</v>
      </c>
      <c r="AU423" s="225" t="s">
        <v>85</v>
      </c>
      <c r="AY423" s="19" t="s">
        <v>131</v>
      </c>
      <c r="BE423" s="226">
        <f>IF(N423="základní",J423,0)</f>
        <v>0</v>
      </c>
      <c r="BF423" s="226">
        <f>IF(N423="snížená",J423,0)</f>
        <v>0</v>
      </c>
      <c r="BG423" s="226">
        <f>IF(N423="zákl. přenesená",J423,0)</f>
        <v>0</v>
      </c>
      <c r="BH423" s="226">
        <f>IF(N423="sníž. přenesená",J423,0)</f>
        <v>0</v>
      </c>
      <c r="BI423" s="226">
        <f>IF(N423="nulová",J423,0)</f>
        <v>0</v>
      </c>
      <c r="BJ423" s="19" t="s">
        <v>83</v>
      </c>
      <c r="BK423" s="226">
        <f>ROUND(I423*H423,2)</f>
        <v>0</v>
      </c>
      <c r="BL423" s="19" t="s">
        <v>307</v>
      </c>
      <c r="BM423" s="225" t="s">
        <v>988</v>
      </c>
    </row>
    <row r="424" s="2" customFormat="1">
      <c r="A424" s="40"/>
      <c r="B424" s="41"/>
      <c r="C424" s="42"/>
      <c r="D424" s="227" t="s">
        <v>141</v>
      </c>
      <c r="E424" s="42"/>
      <c r="F424" s="228" t="s">
        <v>989</v>
      </c>
      <c r="G424" s="42"/>
      <c r="H424" s="42"/>
      <c r="I424" s="229"/>
      <c r="J424" s="42"/>
      <c r="K424" s="42"/>
      <c r="L424" s="46"/>
      <c r="M424" s="230"/>
      <c r="N424" s="231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141</v>
      </c>
      <c r="AU424" s="19" t="s">
        <v>85</v>
      </c>
    </row>
    <row r="425" s="13" customFormat="1">
      <c r="A425" s="13"/>
      <c r="B425" s="236"/>
      <c r="C425" s="237"/>
      <c r="D425" s="238" t="s">
        <v>214</v>
      </c>
      <c r="E425" s="239" t="s">
        <v>19</v>
      </c>
      <c r="F425" s="240" t="s">
        <v>990</v>
      </c>
      <c r="G425" s="237"/>
      <c r="H425" s="239" t="s">
        <v>19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6" t="s">
        <v>214</v>
      </c>
      <c r="AU425" s="246" t="s">
        <v>85</v>
      </c>
      <c r="AV425" s="13" t="s">
        <v>83</v>
      </c>
      <c r="AW425" s="13" t="s">
        <v>35</v>
      </c>
      <c r="AX425" s="13" t="s">
        <v>75</v>
      </c>
      <c r="AY425" s="246" t="s">
        <v>131</v>
      </c>
    </row>
    <row r="426" s="14" customFormat="1">
      <c r="A426" s="14"/>
      <c r="B426" s="247"/>
      <c r="C426" s="248"/>
      <c r="D426" s="238" t="s">
        <v>214</v>
      </c>
      <c r="E426" s="249" t="s">
        <v>19</v>
      </c>
      <c r="F426" s="250" t="s">
        <v>83</v>
      </c>
      <c r="G426" s="248"/>
      <c r="H426" s="251">
        <v>1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7" t="s">
        <v>214</v>
      </c>
      <c r="AU426" s="257" t="s">
        <v>85</v>
      </c>
      <c r="AV426" s="14" t="s">
        <v>85</v>
      </c>
      <c r="AW426" s="14" t="s">
        <v>35</v>
      </c>
      <c r="AX426" s="14" t="s">
        <v>83</v>
      </c>
      <c r="AY426" s="257" t="s">
        <v>131</v>
      </c>
    </row>
    <row r="427" s="2" customFormat="1" ht="24.15" customHeight="1">
      <c r="A427" s="40"/>
      <c r="B427" s="41"/>
      <c r="C427" s="214" t="s">
        <v>991</v>
      </c>
      <c r="D427" s="214" t="s">
        <v>134</v>
      </c>
      <c r="E427" s="215" t="s">
        <v>992</v>
      </c>
      <c r="F427" s="216" t="s">
        <v>993</v>
      </c>
      <c r="G427" s="217" t="s">
        <v>382</v>
      </c>
      <c r="H427" s="218">
        <v>0.27000000000000002</v>
      </c>
      <c r="I427" s="219"/>
      <c r="J427" s="220">
        <f>ROUND(I427*H427,2)</f>
        <v>0</v>
      </c>
      <c r="K427" s="216" t="s">
        <v>138</v>
      </c>
      <c r="L427" s="46"/>
      <c r="M427" s="221" t="s">
        <v>19</v>
      </c>
      <c r="N427" s="222" t="s">
        <v>46</v>
      </c>
      <c r="O427" s="86"/>
      <c r="P427" s="223">
        <f>O427*H427</f>
        <v>0</v>
      </c>
      <c r="Q427" s="223">
        <v>0</v>
      </c>
      <c r="R427" s="223">
        <f>Q427*H427</f>
        <v>0</v>
      </c>
      <c r="S427" s="223">
        <v>0</v>
      </c>
      <c r="T427" s="224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25" t="s">
        <v>307</v>
      </c>
      <c r="AT427" s="225" t="s">
        <v>134</v>
      </c>
      <c r="AU427" s="225" t="s">
        <v>85</v>
      </c>
      <c r="AY427" s="19" t="s">
        <v>131</v>
      </c>
      <c r="BE427" s="226">
        <f>IF(N427="základní",J427,0)</f>
        <v>0</v>
      </c>
      <c r="BF427" s="226">
        <f>IF(N427="snížená",J427,0)</f>
        <v>0</v>
      </c>
      <c r="BG427" s="226">
        <f>IF(N427="zákl. přenesená",J427,0)</f>
        <v>0</v>
      </c>
      <c r="BH427" s="226">
        <f>IF(N427="sníž. přenesená",J427,0)</f>
        <v>0</v>
      </c>
      <c r="BI427" s="226">
        <f>IF(N427="nulová",J427,0)</f>
        <v>0</v>
      </c>
      <c r="BJ427" s="19" t="s">
        <v>83</v>
      </c>
      <c r="BK427" s="226">
        <f>ROUND(I427*H427,2)</f>
        <v>0</v>
      </c>
      <c r="BL427" s="19" t="s">
        <v>307</v>
      </c>
      <c r="BM427" s="225" t="s">
        <v>994</v>
      </c>
    </row>
    <row r="428" s="2" customFormat="1">
      <c r="A428" s="40"/>
      <c r="B428" s="41"/>
      <c r="C428" s="42"/>
      <c r="D428" s="227" t="s">
        <v>141</v>
      </c>
      <c r="E428" s="42"/>
      <c r="F428" s="228" t="s">
        <v>995</v>
      </c>
      <c r="G428" s="42"/>
      <c r="H428" s="42"/>
      <c r="I428" s="229"/>
      <c r="J428" s="42"/>
      <c r="K428" s="42"/>
      <c r="L428" s="46"/>
      <c r="M428" s="230"/>
      <c r="N428" s="231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141</v>
      </c>
      <c r="AU428" s="19" t="s">
        <v>85</v>
      </c>
    </row>
    <row r="429" s="12" customFormat="1" ht="22.8" customHeight="1">
      <c r="A429" s="12"/>
      <c r="B429" s="198"/>
      <c r="C429" s="199"/>
      <c r="D429" s="200" t="s">
        <v>74</v>
      </c>
      <c r="E429" s="212" t="s">
        <v>996</v>
      </c>
      <c r="F429" s="212" t="s">
        <v>997</v>
      </c>
      <c r="G429" s="199"/>
      <c r="H429" s="199"/>
      <c r="I429" s="202"/>
      <c r="J429" s="213">
        <f>BK429</f>
        <v>0</v>
      </c>
      <c r="K429" s="199"/>
      <c r="L429" s="204"/>
      <c r="M429" s="205"/>
      <c r="N429" s="206"/>
      <c r="O429" s="206"/>
      <c r="P429" s="207">
        <f>SUM(P430:P439)</f>
        <v>0</v>
      </c>
      <c r="Q429" s="206"/>
      <c r="R429" s="207">
        <f>SUM(R430:R439)</f>
        <v>1.0251999999999999</v>
      </c>
      <c r="S429" s="206"/>
      <c r="T429" s="208">
        <f>SUM(T430:T439)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09" t="s">
        <v>85</v>
      </c>
      <c r="AT429" s="210" t="s">
        <v>74</v>
      </c>
      <c r="AU429" s="210" t="s">
        <v>83</v>
      </c>
      <c r="AY429" s="209" t="s">
        <v>131</v>
      </c>
      <c r="BK429" s="211">
        <f>SUM(BK430:BK439)</f>
        <v>0</v>
      </c>
    </row>
    <row r="430" s="2" customFormat="1" ht="16.5" customHeight="1">
      <c r="A430" s="40"/>
      <c r="B430" s="41"/>
      <c r="C430" s="214" t="s">
        <v>998</v>
      </c>
      <c r="D430" s="214" t="s">
        <v>134</v>
      </c>
      <c r="E430" s="215" t="s">
        <v>999</v>
      </c>
      <c r="F430" s="216" t="s">
        <v>1000</v>
      </c>
      <c r="G430" s="217" t="s">
        <v>292</v>
      </c>
      <c r="H430" s="218">
        <v>2</v>
      </c>
      <c r="I430" s="219"/>
      <c r="J430" s="220">
        <f>ROUND(I430*H430,2)</f>
        <v>0</v>
      </c>
      <c r="K430" s="216" t="s">
        <v>138</v>
      </c>
      <c r="L430" s="46"/>
      <c r="M430" s="221" t="s">
        <v>19</v>
      </c>
      <c r="N430" s="222" t="s">
        <v>46</v>
      </c>
      <c r="O430" s="86"/>
      <c r="P430" s="223">
        <f>O430*H430</f>
        <v>0</v>
      </c>
      <c r="Q430" s="223">
        <v>0</v>
      </c>
      <c r="R430" s="223">
        <f>Q430*H430</f>
        <v>0</v>
      </c>
      <c r="S430" s="223">
        <v>0</v>
      </c>
      <c r="T430" s="224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25" t="s">
        <v>307</v>
      </c>
      <c r="AT430" s="225" t="s">
        <v>134</v>
      </c>
      <c r="AU430" s="225" t="s">
        <v>85</v>
      </c>
      <c r="AY430" s="19" t="s">
        <v>131</v>
      </c>
      <c r="BE430" s="226">
        <f>IF(N430="základní",J430,0)</f>
        <v>0</v>
      </c>
      <c r="BF430" s="226">
        <f>IF(N430="snížená",J430,0)</f>
        <v>0</v>
      </c>
      <c r="BG430" s="226">
        <f>IF(N430="zákl. přenesená",J430,0)</f>
        <v>0</v>
      </c>
      <c r="BH430" s="226">
        <f>IF(N430="sníž. přenesená",J430,0)</f>
        <v>0</v>
      </c>
      <c r="BI430" s="226">
        <f>IF(N430="nulová",J430,0)</f>
        <v>0</v>
      </c>
      <c r="BJ430" s="19" t="s">
        <v>83</v>
      </c>
      <c r="BK430" s="226">
        <f>ROUND(I430*H430,2)</f>
        <v>0</v>
      </c>
      <c r="BL430" s="19" t="s">
        <v>307</v>
      </c>
      <c r="BM430" s="225" t="s">
        <v>1001</v>
      </c>
    </row>
    <row r="431" s="2" customFormat="1">
      <c r="A431" s="40"/>
      <c r="B431" s="41"/>
      <c r="C431" s="42"/>
      <c r="D431" s="227" t="s">
        <v>141</v>
      </c>
      <c r="E431" s="42"/>
      <c r="F431" s="228" t="s">
        <v>1002</v>
      </c>
      <c r="G431" s="42"/>
      <c r="H431" s="42"/>
      <c r="I431" s="229"/>
      <c r="J431" s="42"/>
      <c r="K431" s="42"/>
      <c r="L431" s="46"/>
      <c r="M431" s="230"/>
      <c r="N431" s="231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141</v>
      </c>
      <c r="AU431" s="19" t="s">
        <v>85</v>
      </c>
    </row>
    <row r="432" s="13" customFormat="1">
      <c r="A432" s="13"/>
      <c r="B432" s="236"/>
      <c r="C432" s="237"/>
      <c r="D432" s="238" t="s">
        <v>214</v>
      </c>
      <c r="E432" s="239" t="s">
        <v>19</v>
      </c>
      <c r="F432" s="240" t="s">
        <v>1003</v>
      </c>
      <c r="G432" s="237"/>
      <c r="H432" s="239" t="s">
        <v>19</v>
      </c>
      <c r="I432" s="241"/>
      <c r="J432" s="237"/>
      <c r="K432" s="237"/>
      <c r="L432" s="242"/>
      <c r="M432" s="243"/>
      <c r="N432" s="244"/>
      <c r="O432" s="244"/>
      <c r="P432" s="244"/>
      <c r="Q432" s="244"/>
      <c r="R432" s="244"/>
      <c r="S432" s="244"/>
      <c r="T432" s="24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6" t="s">
        <v>214</v>
      </c>
      <c r="AU432" s="246" t="s">
        <v>85</v>
      </c>
      <c r="AV432" s="13" t="s">
        <v>83</v>
      </c>
      <c r="AW432" s="13" t="s">
        <v>35</v>
      </c>
      <c r="AX432" s="13" t="s">
        <v>75</v>
      </c>
      <c r="AY432" s="246" t="s">
        <v>131</v>
      </c>
    </row>
    <row r="433" s="14" customFormat="1">
      <c r="A433" s="14"/>
      <c r="B433" s="247"/>
      <c r="C433" s="248"/>
      <c r="D433" s="238" t="s">
        <v>214</v>
      </c>
      <c r="E433" s="249" t="s">
        <v>19</v>
      </c>
      <c r="F433" s="250" t="s">
        <v>85</v>
      </c>
      <c r="G433" s="248"/>
      <c r="H433" s="251">
        <v>2</v>
      </c>
      <c r="I433" s="252"/>
      <c r="J433" s="248"/>
      <c r="K433" s="248"/>
      <c r="L433" s="253"/>
      <c r="M433" s="254"/>
      <c r="N433" s="255"/>
      <c r="O433" s="255"/>
      <c r="P433" s="255"/>
      <c r="Q433" s="255"/>
      <c r="R433" s="255"/>
      <c r="S433" s="255"/>
      <c r="T433" s="25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7" t="s">
        <v>214</v>
      </c>
      <c r="AU433" s="257" t="s">
        <v>85</v>
      </c>
      <c r="AV433" s="14" t="s">
        <v>85</v>
      </c>
      <c r="AW433" s="14" t="s">
        <v>35</v>
      </c>
      <c r="AX433" s="14" t="s">
        <v>83</v>
      </c>
      <c r="AY433" s="257" t="s">
        <v>131</v>
      </c>
    </row>
    <row r="434" s="2" customFormat="1" ht="16.5" customHeight="1">
      <c r="A434" s="40"/>
      <c r="B434" s="41"/>
      <c r="C434" s="269" t="s">
        <v>1004</v>
      </c>
      <c r="D434" s="269" t="s">
        <v>297</v>
      </c>
      <c r="E434" s="270" t="s">
        <v>1005</v>
      </c>
      <c r="F434" s="271" t="s">
        <v>1006</v>
      </c>
      <c r="G434" s="272" t="s">
        <v>292</v>
      </c>
      <c r="H434" s="273">
        <v>2</v>
      </c>
      <c r="I434" s="274"/>
      <c r="J434" s="275">
        <f>ROUND(I434*H434,2)</f>
        <v>0</v>
      </c>
      <c r="K434" s="271" t="s">
        <v>138</v>
      </c>
      <c r="L434" s="276"/>
      <c r="M434" s="277" t="s">
        <v>19</v>
      </c>
      <c r="N434" s="278" t="s">
        <v>46</v>
      </c>
      <c r="O434" s="86"/>
      <c r="P434" s="223">
        <f>O434*H434</f>
        <v>0</v>
      </c>
      <c r="Q434" s="223">
        <v>0.0011000000000000001</v>
      </c>
      <c r="R434" s="223">
        <f>Q434*H434</f>
        <v>0.0022000000000000001</v>
      </c>
      <c r="S434" s="223">
        <v>0</v>
      </c>
      <c r="T434" s="224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25" t="s">
        <v>410</v>
      </c>
      <c r="AT434" s="225" t="s">
        <v>297</v>
      </c>
      <c r="AU434" s="225" t="s">
        <v>85</v>
      </c>
      <c r="AY434" s="19" t="s">
        <v>131</v>
      </c>
      <c r="BE434" s="226">
        <f>IF(N434="základní",J434,0)</f>
        <v>0</v>
      </c>
      <c r="BF434" s="226">
        <f>IF(N434="snížená",J434,0)</f>
        <v>0</v>
      </c>
      <c r="BG434" s="226">
        <f>IF(N434="zákl. přenesená",J434,0)</f>
        <v>0</v>
      </c>
      <c r="BH434" s="226">
        <f>IF(N434="sníž. přenesená",J434,0)</f>
        <v>0</v>
      </c>
      <c r="BI434" s="226">
        <f>IF(N434="nulová",J434,0)</f>
        <v>0</v>
      </c>
      <c r="BJ434" s="19" t="s">
        <v>83</v>
      </c>
      <c r="BK434" s="226">
        <f>ROUND(I434*H434,2)</f>
        <v>0</v>
      </c>
      <c r="BL434" s="19" t="s">
        <v>307</v>
      </c>
      <c r="BM434" s="225" t="s">
        <v>1007</v>
      </c>
    </row>
    <row r="435" s="2" customFormat="1" ht="16.5" customHeight="1">
      <c r="A435" s="40"/>
      <c r="B435" s="41"/>
      <c r="C435" s="214" t="s">
        <v>1008</v>
      </c>
      <c r="D435" s="214" t="s">
        <v>134</v>
      </c>
      <c r="E435" s="215" t="s">
        <v>1009</v>
      </c>
      <c r="F435" s="216" t="s">
        <v>1010</v>
      </c>
      <c r="G435" s="217" t="s">
        <v>211</v>
      </c>
      <c r="H435" s="218">
        <v>30</v>
      </c>
      <c r="I435" s="219"/>
      <c r="J435" s="220">
        <f>ROUND(I435*H435,2)</f>
        <v>0</v>
      </c>
      <c r="K435" s="216" t="s">
        <v>19</v>
      </c>
      <c r="L435" s="46"/>
      <c r="M435" s="221" t="s">
        <v>19</v>
      </c>
      <c r="N435" s="222" t="s">
        <v>46</v>
      </c>
      <c r="O435" s="86"/>
      <c r="P435" s="223">
        <f>O435*H435</f>
        <v>0</v>
      </c>
      <c r="Q435" s="223">
        <v>0.034099999999999998</v>
      </c>
      <c r="R435" s="223">
        <f>Q435*H435</f>
        <v>1.0229999999999999</v>
      </c>
      <c r="S435" s="223">
        <v>0</v>
      </c>
      <c r="T435" s="224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25" t="s">
        <v>307</v>
      </c>
      <c r="AT435" s="225" t="s">
        <v>134</v>
      </c>
      <c r="AU435" s="225" t="s">
        <v>85</v>
      </c>
      <c r="AY435" s="19" t="s">
        <v>131</v>
      </c>
      <c r="BE435" s="226">
        <f>IF(N435="základní",J435,0)</f>
        <v>0</v>
      </c>
      <c r="BF435" s="226">
        <f>IF(N435="snížená",J435,0)</f>
        <v>0</v>
      </c>
      <c r="BG435" s="226">
        <f>IF(N435="zákl. přenesená",J435,0)</f>
        <v>0</v>
      </c>
      <c r="BH435" s="226">
        <f>IF(N435="sníž. přenesená",J435,0)</f>
        <v>0</v>
      </c>
      <c r="BI435" s="226">
        <f>IF(N435="nulová",J435,0)</f>
        <v>0</v>
      </c>
      <c r="BJ435" s="19" t="s">
        <v>83</v>
      </c>
      <c r="BK435" s="226">
        <f>ROUND(I435*H435,2)</f>
        <v>0</v>
      </c>
      <c r="BL435" s="19" t="s">
        <v>307</v>
      </c>
      <c r="BM435" s="225" t="s">
        <v>1011</v>
      </c>
    </row>
    <row r="436" s="13" customFormat="1">
      <c r="A436" s="13"/>
      <c r="B436" s="236"/>
      <c r="C436" s="237"/>
      <c r="D436" s="238" t="s">
        <v>214</v>
      </c>
      <c r="E436" s="239" t="s">
        <v>19</v>
      </c>
      <c r="F436" s="240" t="s">
        <v>1012</v>
      </c>
      <c r="G436" s="237"/>
      <c r="H436" s="239" t="s">
        <v>19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6" t="s">
        <v>214</v>
      </c>
      <c r="AU436" s="246" t="s">
        <v>85</v>
      </c>
      <c r="AV436" s="13" t="s">
        <v>83</v>
      </c>
      <c r="AW436" s="13" t="s">
        <v>35</v>
      </c>
      <c r="AX436" s="13" t="s">
        <v>75</v>
      </c>
      <c r="AY436" s="246" t="s">
        <v>131</v>
      </c>
    </row>
    <row r="437" s="14" customFormat="1">
      <c r="A437" s="14"/>
      <c r="B437" s="247"/>
      <c r="C437" s="248"/>
      <c r="D437" s="238" t="s">
        <v>214</v>
      </c>
      <c r="E437" s="249" t="s">
        <v>19</v>
      </c>
      <c r="F437" s="250" t="s">
        <v>396</v>
      </c>
      <c r="G437" s="248"/>
      <c r="H437" s="251">
        <v>30</v>
      </c>
      <c r="I437" s="252"/>
      <c r="J437" s="248"/>
      <c r="K437" s="248"/>
      <c r="L437" s="253"/>
      <c r="M437" s="254"/>
      <c r="N437" s="255"/>
      <c r="O437" s="255"/>
      <c r="P437" s="255"/>
      <c r="Q437" s="255"/>
      <c r="R437" s="255"/>
      <c r="S437" s="255"/>
      <c r="T437" s="25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7" t="s">
        <v>214</v>
      </c>
      <c r="AU437" s="257" t="s">
        <v>85</v>
      </c>
      <c r="AV437" s="14" t="s">
        <v>85</v>
      </c>
      <c r="AW437" s="14" t="s">
        <v>35</v>
      </c>
      <c r="AX437" s="14" t="s">
        <v>83</v>
      </c>
      <c r="AY437" s="257" t="s">
        <v>131</v>
      </c>
    </row>
    <row r="438" s="2" customFormat="1" ht="24.15" customHeight="1">
      <c r="A438" s="40"/>
      <c r="B438" s="41"/>
      <c r="C438" s="214" t="s">
        <v>1013</v>
      </c>
      <c r="D438" s="214" t="s">
        <v>134</v>
      </c>
      <c r="E438" s="215" t="s">
        <v>1014</v>
      </c>
      <c r="F438" s="216" t="s">
        <v>1015</v>
      </c>
      <c r="G438" s="217" t="s">
        <v>382</v>
      </c>
      <c r="H438" s="218">
        <v>1.0249999999999999</v>
      </c>
      <c r="I438" s="219"/>
      <c r="J438" s="220">
        <f>ROUND(I438*H438,2)</f>
        <v>0</v>
      </c>
      <c r="K438" s="216" t="s">
        <v>138</v>
      </c>
      <c r="L438" s="46"/>
      <c r="M438" s="221" t="s">
        <v>19</v>
      </c>
      <c r="N438" s="222" t="s">
        <v>46</v>
      </c>
      <c r="O438" s="86"/>
      <c r="P438" s="223">
        <f>O438*H438</f>
        <v>0</v>
      </c>
      <c r="Q438" s="223">
        <v>0</v>
      </c>
      <c r="R438" s="223">
        <f>Q438*H438</f>
        <v>0</v>
      </c>
      <c r="S438" s="223">
        <v>0</v>
      </c>
      <c r="T438" s="224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25" t="s">
        <v>307</v>
      </c>
      <c r="AT438" s="225" t="s">
        <v>134</v>
      </c>
      <c r="AU438" s="225" t="s">
        <v>85</v>
      </c>
      <c r="AY438" s="19" t="s">
        <v>131</v>
      </c>
      <c r="BE438" s="226">
        <f>IF(N438="základní",J438,0)</f>
        <v>0</v>
      </c>
      <c r="BF438" s="226">
        <f>IF(N438="snížená",J438,0)</f>
        <v>0</v>
      </c>
      <c r="BG438" s="226">
        <f>IF(N438="zákl. přenesená",J438,0)</f>
        <v>0</v>
      </c>
      <c r="BH438" s="226">
        <f>IF(N438="sníž. přenesená",J438,0)</f>
        <v>0</v>
      </c>
      <c r="BI438" s="226">
        <f>IF(N438="nulová",J438,0)</f>
        <v>0</v>
      </c>
      <c r="BJ438" s="19" t="s">
        <v>83</v>
      </c>
      <c r="BK438" s="226">
        <f>ROUND(I438*H438,2)</f>
        <v>0</v>
      </c>
      <c r="BL438" s="19" t="s">
        <v>307</v>
      </c>
      <c r="BM438" s="225" t="s">
        <v>1016</v>
      </c>
    </row>
    <row r="439" s="2" customFormat="1">
      <c r="A439" s="40"/>
      <c r="B439" s="41"/>
      <c r="C439" s="42"/>
      <c r="D439" s="227" t="s">
        <v>141</v>
      </c>
      <c r="E439" s="42"/>
      <c r="F439" s="228" t="s">
        <v>1017</v>
      </c>
      <c r="G439" s="42"/>
      <c r="H439" s="42"/>
      <c r="I439" s="229"/>
      <c r="J439" s="42"/>
      <c r="K439" s="42"/>
      <c r="L439" s="46"/>
      <c r="M439" s="230"/>
      <c r="N439" s="231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141</v>
      </c>
      <c r="AU439" s="19" t="s">
        <v>85</v>
      </c>
    </row>
    <row r="440" s="12" customFormat="1" ht="25.92" customHeight="1">
      <c r="A440" s="12"/>
      <c r="B440" s="198"/>
      <c r="C440" s="199"/>
      <c r="D440" s="200" t="s">
        <v>74</v>
      </c>
      <c r="E440" s="201" t="s">
        <v>521</v>
      </c>
      <c r="F440" s="201" t="s">
        <v>522</v>
      </c>
      <c r="G440" s="199"/>
      <c r="H440" s="199"/>
      <c r="I440" s="202"/>
      <c r="J440" s="203">
        <f>BK440</f>
        <v>0</v>
      </c>
      <c r="K440" s="199"/>
      <c r="L440" s="204"/>
      <c r="M440" s="205"/>
      <c r="N440" s="206"/>
      <c r="O440" s="206"/>
      <c r="P440" s="207">
        <f>SUM(P441:P453)</f>
        <v>0</v>
      </c>
      <c r="Q440" s="206"/>
      <c r="R440" s="207">
        <f>SUM(R441:R453)</f>
        <v>0</v>
      </c>
      <c r="S440" s="206"/>
      <c r="T440" s="208">
        <f>SUM(T441:T453)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09" t="s">
        <v>153</v>
      </c>
      <c r="AT440" s="210" t="s">
        <v>74</v>
      </c>
      <c r="AU440" s="210" t="s">
        <v>75</v>
      </c>
      <c r="AY440" s="209" t="s">
        <v>131</v>
      </c>
      <c r="BK440" s="211">
        <f>SUM(BK441:BK453)</f>
        <v>0</v>
      </c>
    </row>
    <row r="441" s="2" customFormat="1" ht="16.5" customHeight="1">
      <c r="A441" s="40"/>
      <c r="B441" s="41"/>
      <c r="C441" s="214" t="s">
        <v>586</v>
      </c>
      <c r="D441" s="214" t="s">
        <v>134</v>
      </c>
      <c r="E441" s="215" t="s">
        <v>1018</v>
      </c>
      <c r="F441" s="216" t="s">
        <v>1019</v>
      </c>
      <c r="G441" s="217" t="s">
        <v>525</v>
      </c>
      <c r="H441" s="218">
        <v>16</v>
      </c>
      <c r="I441" s="219"/>
      <c r="J441" s="220">
        <f>ROUND(I441*H441,2)</f>
        <v>0</v>
      </c>
      <c r="K441" s="216" t="s">
        <v>138</v>
      </c>
      <c r="L441" s="46"/>
      <c r="M441" s="221" t="s">
        <v>19</v>
      </c>
      <c r="N441" s="222" t="s">
        <v>46</v>
      </c>
      <c r="O441" s="86"/>
      <c r="P441" s="223">
        <f>O441*H441</f>
        <v>0</v>
      </c>
      <c r="Q441" s="223">
        <v>0</v>
      </c>
      <c r="R441" s="223">
        <f>Q441*H441</f>
        <v>0</v>
      </c>
      <c r="S441" s="223">
        <v>0</v>
      </c>
      <c r="T441" s="224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25" t="s">
        <v>526</v>
      </c>
      <c r="AT441" s="225" t="s">
        <v>134</v>
      </c>
      <c r="AU441" s="225" t="s">
        <v>83</v>
      </c>
      <c r="AY441" s="19" t="s">
        <v>131</v>
      </c>
      <c r="BE441" s="226">
        <f>IF(N441="základní",J441,0)</f>
        <v>0</v>
      </c>
      <c r="BF441" s="226">
        <f>IF(N441="snížená",J441,0)</f>
        <v>0</v>
      </c>
      <c r="BG441" s="226">
        <f>IF(N441="zákl. přenesená",J441,0)</f>
        <v>0</v>
      </c>
      <c r="BH441" s="226">
        <f>IF(N441="sníž. přenesená",J441,0)</f>
        <v>0</v>
      </c>
      <c r="BI441" s="226">
        <f>IF(N441="nulová",J441,0)</f>
        <v>0</v>
      </c>
      <c r="BJ441" s="19" t="s">
        <v>83</v>
      </c>
      <c r="BK441" s="226">
        <f>ROUND(I441*H441,2)</f>
        <v>0</v>
      </c>
      <c r="BL441" s="19" t="s">
        <v>526</v>
      </c>
      <c r="BM441" s="225" t="s">
        <v>1020</v>
      </c>
    </row>
    <row r="442" s="2" customFormat="1">
      <c r="A442" s="40"/>
      <c r="B442" s="41"/>
      <c r="C442" s="42"/>
      <c r="D442" s="227" t="s">
        <v>141</v>
      </c>
      <c r="E442" s="42"/>
      <c r="F442" s="228" t="s">
        <v>1021</v>
      </c>
      <c r="G442" s="42"/>
      <c r="H442" s="42"/>
      <c r="I442" s="229"/>
      <c r="J442" s="42"/>
      <c r="K442" s="42"/>
      <c r="L442" s="46"/>
      <c r="M442" s="230"/>
      <c r="N442" s="231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141</v>
      </c>
      <c r="AU442" s="19" t="s">
        <v>83</v>
      </c>
    </row>
    <row r="443" s="13" customFormat="1">
      <c r="A443" s="13"/>
      <c r="B443" s="236"/>
      <c r="C443" s="237"/>
      <c r="D443" s="238" t="s">
        <v>214</v>
      </c>
      <c r="E443" s="239" t="s">
        <v>19</v>
      </c>
      <c r="F443" s="240" t="s">
        <v>1022</v>
      </c>
      <c r="G443" s="237"/>
      <c r="H443" s="239" t="s">
        <v>19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6" t="s">
        <v>214</v>
      </c>
      <c r="AU443" s="246" t="s">
        <v>83</v>
      </c>
      <c r="AV443" s="13" t="s">
        <v>83</v>
      </c>
      <c r="AW443" s="13" t="s">
        <v>35</v>
      </c>
      <c r="AX443" s="13" t="s">
        <v>75</v>
      </c>
      <c r="AY443" s="246" t="s">
        <v>131</v>
      </c>
    </row>
    <row r="444" s="14" customFormat="1">
      <c r="A444" s="14"/>
      <c r="B444" s="247"/>
      <c r="C444" s="248"/>
      <c r="D444" s="238" t="s">
        <v>214</v>
      </c>
      <c r="E444" s="249" t="s">
        <v>19</v>
      </c>
      <c r="F444" s="250" t="s">
        <v>1023</v>
      </c>
      <c r="G444" s="248"/>
      <c r="H444" s="251">
        <v>16</v>
      </c>
      <c r="I444" s="252"/>
      <c r="J444" s="248"/>
      <c r="K444" s="248"/>
      <c r="L444" s="253"/>
      <c r="M444" s="254"/>
      <c r="N444" s="255"/>
      <c r="O444" s="255"/>
      <c r="P444" s="255"/>
      <c r="Q444" s="255"/>
      <c r="R444" s="255"/>
      <c r="S444" s="255"/>
      <c r="T444" s="25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7" t="s">
        <v>214</v>
      </c>
      <c r="AU444" s="257" t="s">
        <v>83</v>
      </c>
      <c r="AV444" s="14" t="s">
        <v>85</v>
      </c>
      <c r="AW444" s="14" t="s">
        <v>35</v>
      </c>
      <c r="AX444" s="14" t="s">
        <v>83</v>
      </c>
      <c r="AY444" s="257" t="s">
        <v>131</v>
      </c>
    </row>
    <row r="445" s="2" customFormat="1" ht="21.75" customHeight="1">
      <c r="A445" s="40"/>
      <c r="B445" s="41"/>
      <c r="C445" s="214" t="s">
        <v>1024</v>
      </c>
      <c r="D445" s="214" t="s">
        <v>134</v>
      </c>
      <c r="E445" s="215" t="s">
        <v>523</v>
      </c>
      <c r="F445" s="216" t="s">
        <v>524</v>
      </c>
      <c r="G445" s="217" t="s">
        <v>525</v>
      </c>
      <c r="H445" s="218">
        <v>32</v>
      </c>
      <c r="I445" s="219"/>
      <c r="J445" s="220">
        <f>ROUND(I445*H445,2)</f>
        <v>0</v>
      </c>
      <c r="K445" s="216" t="s">
        <v>138</v>
      </c>
      <c r="L445" s="46"/>
      <c r="M445" s="221" t="s">
        <v>19</v>
      </c>
      <c r="N445" s="222" t="s">
        <v>46</v>
      </c>
      <c r="O445" s="86"/>
      <c r="P445" s="223">
        <f>O445*H445</f>
        <v>0</v>
      </c>
      <c r="Q445" s="223">
        <v>0</v>
      </c>
      <c r="R445" s="223">
        <f>Q445*H445</f>
        <v>0</v>
      </c>
      <c r="S445" s="223">
        <v>0</v>
      </c>
      <c r="T445" s="224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25" t="s">
        <v>526</v>
      </c>
      <c r="AT445" s="225" t="s">
        <v>134</v>
      </c>
      <c r="AU445" s="225" t="s">
        <v>83</v>
      </c>
      <c r="AY445" s="19" t="s">
        <v>131</v>
      </c>
      <c r="BE445" s="226">
        <f>IF(N445="základní",J445,0)</f>
        <v>0</v>
      </c>
      <c r="BF445" s="226">
        <f>IF(N445="snížená",J445,0)</f>
        <v>0</v>
      </c>
      <c r="BG445" s="226">
        <f>IF(N445="zákl. přenesená",J445,0)</f>
        <v>0</v>
      </c>
      <c r="BH445" s="226">
        <f>IF(N445="sníž. přenesená",J445,0)</f>
        <v>0</v>
      </c>
      <c r="BI445" s="226">
        <f>IF(N445="nulová",J445,0)</f>
        <v>0</v>
      </c>
      <c r="BJ445" s="19" t="s">
        <v>83</v>
      </c>
      <c r="BK445" s="226">
        <f>ROUND(I445*H445,2)</f>
        <v>0</v>
      </c>
      <c r="BL445" s="19" t="s">
        <v>526</v>
      </c>
      <c r="BM445" s="225" t="s">
        <v>1025</v>
      </c>
    </row>
    <row r="446" s="2" customFormat="1">
      <c r="A446" s="40"/>
      <c r="B446" s="41"/>
      <c r="C446" s="42"/>
      <c r="D446" s="227" t="s">
        <v>141</v>
      </c>
      <c r="E446" s="42"/>
      <c r="F446" s="228" t="s">
        <v>528</v>
      </c>
      <c r="G446" s="42"/>
      <c r="H446" s="42"/>
      <c r="I446" s="229"/>
      <c r="J446" s="42"/>
      <c r="K446" s="42"/>
      <c r="L446" s="46"/>
      <c r="M446" s="230"/>
      <c r="N446" s="231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141</v>
      </c>
      <c r="AU446" s="19" t="s">
        <v>83</v>
      </c>
    </row>
    <row r="447" s="13" customFormat="1">
      <c r="A447" s="13"/>
      <c r="B447" s="236"/>
      <c r="C447" s="237"/>
      <c r="D447" s="238" t="s">
        <v>214</v>
      </c>
      <c r="E447" s="239" t="s">
        <v>19</v>
      </c>
      <c r="F447" s="240" t="s">
        <v>529</v>
      </c>
      <c r="G447" s="237"/>
      <c r="H447" s="239" t="s">
        <v>19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6" t="s">
        <v>214</v>
      </c>
      <c r="AU447" s="246" t="s">
        <v>83</v>
      </c>
      <c r="AV447" s="13" t="s">
        <v>83</v>
      </c>
      <c r="AW447" s="13" t="s">
        <v>35</v>
      </c>
      <c r="AX447" s="13" t="s">
        <v>75</v>
      </c>
      <c r="AY447" s="246" t="s">
        <v>131</v>
      </c>
    </row>
    <row r="448" s="14" customFormat="1">
      <c r="A448" s="14"/>
      <c r="B448" s="247"/>
      <c r="C448" s="248"/>
      <c r="D448" s="238" t="s">
        <v>214</v>
      </c>
      <c r="E448" s="249" t="s">
        <v>19</v>
      </c>
      <c r="F448" s="250" t="s">
        <v>1026</v>
      </c>
      <c r="G448" s="248"/>
      <c r="H448" s="251">
        <v>32</v>
      </c>
      <c r="I448" s="252"/>
      <c r="J448" s="248"/>
      <c r="K448" s="248"/>
      <c r="L448" s="253"/>
      <c r="M448" s="254"/>
      <c r="N448" s="255"/>
      <c r="O448" s="255"/>
      <c r="P448" s="255"/>
      <c r="Q448" s="255"/>
      <c r="R448" s="255"/>
      <c r="S448" s="255"/>
      <c r="T448" s="25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7" t="s">
        <v>214</v>
      </c>
      <c r="AU448" s="257" t="s">
        <v>83</v>
      </c>
      <c r="AV448" s="14" t="s">
        <v>85</v>
      </c>
      <c r="AW448" s="14" t="s">
        <v>35</v>
      </c>
      <c r="AX448" s="14" t="s">
        <v>83</v>
      </c>
      <c r="AY448" s="257" t="s">
        <v>131</v>
      </c>
    </row>
    <row r="449" s="2" customFormat="1" ht="16.5" customHeight="1">
      <c r="A449" s="40"/>
      <c r="B449" s="41"/>
      <c r="C449" s="214" t="s">
        <v>1027</v>
      </c>
      <c r="D449" s="214" t="s">
        <v>134</v>
      </c>
      <c r="E449" s="215" t="s">
        <v>1028</v>
      </c>
      <c r="F449" s="216" t="s">
        <v>1029</v>
      </c>
      <c r="G449" s="217" t="s">
        <v>525</v>
      </c>
      <c r="H449" s="218">
        <v>24</v>
      </c>
      <c r="I449" s="219"/>
      <c r="J449" s="220">
        <f>ROUND(I449*H449,2)</f>
        <v>0</v>
      </c>
      <c r="K449" s="216" t="s">
        <v>138</v>
      </c>
      <c r="L449" s="46"/>
      <c r="M449" s="221" t="s">
        <v>19</v>
      </c>
      <c r="N449" s="222" t="s">
        <v>46</v>
      </c>
      <c r="O449" s="86"/>
      <c r="P449" s="223">
        <f>O449*H449</f>
        <v>0</v>
      </c>
      <c r="Q449" s="223">
        <v>0</v>
      </c>
      <c r="R449" s="223">
        <f>Q449*H449</f>
        <v>0</v>
      </c>
      <c r="S449" s="223">
        <v>0</v>
      </c>
      <c r="T449" s="224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25" t="s">
        <v>526</v>
      </c>
      <c r="AT449" s="225" t="s">
        <v>134</v>
      </c>
      <c r="AU449" s="225" t="s">
        <v>83</v>
      </c>
      <c r="AY449" s="19" t="s">
        <v>131</v>
      </c>
      <c r="BE449" s="226">
        <f>IF(N449="základní",J449,0)</f>
        <v>0</v>
      </c>
      <c r="BF449" s="226">
        <f>IF(N449="snížená",J449,0)</f>
        <v>0</v>
      </c>
      <c r="BG449" s="226">
        <f>IF(N449="zákl. přenesená",J449,0)</f>
        <v>0</v>
      </c>
      <c r="BH449" s="226">
        <f>IF(N449="sníž. přenesená",J449,0)</f>
        <v>0</v>
      </c>
      <c r="BI449" s="226">
        <f>IF(N449="nulová",J449,0)</f>
        <v>0</v>
      </c>
      <c r="BJ449" s="19" t="s">
        <v>83</v>
      </c>
      <c r="BK449" s="226">
        <f>ROUND(I449*H449,2)</f>
        <v>0</v>
      </c>
      <c r="BL449" s="19" t="s">
        <v>526</v>
      </c>
      <c r="BM449" s="225" t="s">
        <v>1030</v>
      </c>
    </row>
    <row r="450" s="2" customFormat="1">
      <c r="A450" s="40"/>
      <c r="B450" s="41"/>
      <c r="C450" s="42"/>
      <c r="D450" s="227" t="s">
        <v>141</v>
      </c>
      <c r="E450" s="42"/>
      <c r="F450" s="228" t="s">
        <v>1031</v>
      </c>
      <c r="G450" s="42"/>
      <c r="H450" s="42"/>
      <c r="I450" s="229"/>
      <c r="J450" s="42"/>
      <c r="K450" s="42"/>
      <c r="L450" s="46"/>
      <c r="M450" s="230"/>
      <c r="N450" s="231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141</v>
      </c>
      <c r="AU450" s="19" t="s">
        <v>83</v>
      </c>
    </row>
    <row r="451" s="2" customFormat="1">
      <c r="A451" s="40"/>
      <c r="B451" s="41"/>
      <c r="C451" s="42"/>
      <c r="D451" s="238" t="s">
        <v>674</v>
      </c>
      <c r="E451" s="42"/>
      <c r="F451" s="282" t="s">
        <v>1032</v>
      </c>
      <c r="G451" s="42"/>
      <c r="H451" s="42"/>
      <c r="I451" s="229"/>
      <c r="J451" s="42"/>
      <c r="K451" s="42"/>
      <c r="L451" s="46"/>
      <c r="M451" s="230"/>
      <c r="N451" s="231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674</v>
      </c>
      <c r="AU451" s="19" t="s">
        <v>83</v>
      </c>
    </row>
    <row r="452" s="13" customFormat="1">
      <c r="A452" s="13"/>
      <c r="B452" s="236"/>
      <c r="C452" s="237"/>
      <c r="D452" s="238" t="s">
        <v>214</v>
      </c>
      <c r="E452" s="239" t="s">
        <v>19</v>
      </c>
      <c r="F452" s="240" t="s">
        <v>1033</v>
      </c>
      <c r="G452" s="237"/>
      <c r="H452" s="239" t="s">
        <v>19</v>
      </c>
      <c r="I452" s="241"/>
      <c r="J452" s="237"/>
      <c r="K452" s="237"/>
      <c r="L452" s="242"/>
      <c r="M452" s="243"/>
      <c r="N452" s="244"/>
      <c r="O452" s="244"/>
      <c r="P452" s="244"/>
      <c r="Q452" s="244"/>
      <c r="R452" s="244"/>
      <c r="S452" s="244"/>
      <c r="T452" s="24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6" t="s">
        <v>214</v>
      </c>
      <c r="AU452" s="246" t="s">
        <v>83</v>
      </c>
      <c r="AV452" s="13" t="s">
        <v>83</v>
      </c>
      <c r="AW452" s="13" t="s">
        <v>35</v>
      </c>
      <c r="AX452" s="13" t="s">
        <v>75</v>
      </c>
      <c r="AY452" s="246" t="s">
        <v>131</v>
      </c>
    </row>
    <row r="453" s="14" customFormat="1">
      <c r="A453" s="14"/>
      <c r="B453" s="247"/>
      <c r="C453" s="248"/>
      <c r="D453" s="238" t="s">
        <v>214</v>
      </c>
      <c r="E453" s="249" t="s">
        <v>19</v>
      </c>
      <c r="F453" s="250" t="s">
        <v>530</v>
      </c>
      <c r="G453" s="248"/>
      <c r="H453" s="251">
        <v>24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214</v>
      </c>
      <c r="AU453" s="257" t="s">
        <v>83</v>
      </c>
      <c r="AV453" s="14" t="s">
        <v>85</v>
      </c>
      <c r="AW453" s="14" t="s">
        <v>35</v>
      </c>
      <c r="AX453" s="14" t="s">
        <v>83</v>
      </c>
      <c r="AY453" s="257" t="s">
        <v>131</v>
      </c>
    </row>
    <row r="454" s="12" customFormat="1" ht="25.92" customHeight="1">
      <c r="A454" s="12"/>
      <c r="B454" s="198"/>
      <c r="C454" s="199"/>
      <c r="D454" s="200" t="s">
        <v>74</v>
      </c>
      <c r="E454" s="201" t="s">
        <v>128</v>
      </c>
      <c r="F454" s="201" t="s">
        <v>129</v>
      </c>
      <c r="G454" s="199"/>
      <c r="H454" s="199"/>
      <c r="I454" s="202"/>
      <c r="J454" s="203">
        <f>BK454</f>
        <v>0</v>
      </c>
      <c r="K454" s="199"/>
      <c r="L454" s="204"/>
      <c r="M454" s="205"/>
      <c r="N454" s="206"/>
      <c r="O454" s="206"/>
      <c r="P454" s="207">
        <f>P455</f>
        <v>0</v>
      </c>
      <c r="Q454" s="206"/>
      <c r="R454" s="207">
        <f>R455</f>
        <v>0</v>
      </c>
      <c r="S454" s="206"/>
      <c r="T454" s="208">
        <f>T455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09" t="s">
        <v>130</v>
      </c>
      <c r="AT454" s="210" t="s">
        <v>74</v>
      </c>
      <c r="AU454" s="210" t="s">
        <v>75</v>
      </c>
      <c r="AY454" s="209" t="s">
        <v>131</v>
      </c>
      <c r="BK454" s="211">
        <f>BK455</f>
        <v>0</v>
      </c>
    </row>
    <row r="455" s="12" customFormat="1" ht="22.8" customHeight="1">
      <c r="A455" s="12"/>
      <c r="B455" s="198"/>
      <c r="C455" s="199"/>
      <c r="D455" s="200" t="s">
        <v>74</v>
      </c>
      <c r="E455" s="212" t="s">
        <v>186</v>
      </c>
      <c r="F455" s="212" t="s">
        <v>187</v>
      </c>
      <c r="G455" s="199"/>
      <c r="H455" s="199"/>
      <c r="I455" s="202"/>
      <c r="J455" s="213">
        <f>BK455</f>
        <v>0</v>
      </c>
      <c r="K455" s="199"/>
      <c r="L455" s="204"/>
      <c r="M455" s="205"/>
      <c r="N455" s="206"/>
      <c r="O455" s="206"/>
      <c r="P455" s="207">
        <f>SUM(P456:P458)</f>
        <v>0</v>
      </c>
      <c r="Q455" s="206"/>
      <c r="R455" s="207">
        <f>SUM(R456:R458)</f>
        <v>0</v>
      </c>
      <c r="S455" s="206"/>
      <c r="T455" s="208">
        <f>SUM(T456:T458)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09" t="s">
        <v>130</v>
      </c>
      <c r="AT455" s="210" t="s">
        <v>74</v>
      </c>
      <c r="AU455" s="210" t="s">
        <v>83</v>
      </c>
      <c r="AY455" s="209" t="s">
        <v>131</v>
      </c>
      <c r="BK455" s="211">
        <f>SUM(BK456:BK458)</f>
        <v>0</v>
      </c>
    </row>
    <row r="456" s="2" customFormat="1" ht="16.5" customHeight="1">
      <c r="A456" s="40"/>
      <c r="B456" s="41"/>
      <c r="C456" s="214" t="s">
        <v>1034</v>
      </c>
      <c r="D456" s="214" t="s">
        <v>134</v>
      </c>
      <c r="E456" s="215" t="s">
        <v>189</v>
      </c>
      <c r="F456" s="216" t="s">
        <v>190</v>
      </c>
      <c r="G456" s="217" t="s">
        <v>137</v>
      </c>
      <c r="H456" s="218">
        <v>1</v>
      </c>
      <c r="I456" s="219"/>
      <c r="J456" s="220">
        <f>ROUND(I456*H456,2)</f>
        <v>0</v>
      </c>
      <c r="K456" s="216" t="s">
        <v>138</v>
      </c>
      <c r="L456" s="46"/>
      <c r="M456" s="221" t="s">
        <v>19</v>
      </c>
      <c r="N456" s="222" t="s">
        <v>46</v>
      </c>
      <c r="O456" s="86"/>
      <c r="P456" s="223">
        <f>O456*H456</f>
        <v>0</v>
      </c>
      <c r="Q456" s="223">
        <v>0</v>
      </c>
      <c r="R456" s="223">
        <f>Q456*H456</f>
        <v>0</v>
      </c>
      <c r="S456" s="223">
        <v>0</v>
      </c>
      <c r="T456" s="224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25" t="s">
        <v>139</v>
      </c>
      <c r="AT456" s="225" t="s">
        <v>134</v>
      </c>
      <c r="AU456" s="225" t="s">
        <v>85</v>
      </c>
      <c r="AY456" s="19" t="s">
        <v>131</v>
      </c>
      <c r="BE456" s="226">
        <f>IF(N456="základní",J456,0)</f>
        <v>0</v>
      </c>
      <c r="BF456" s="226">
        <f>IF(N456="snížená",J456,0)</f>
        <v>0</v>
      </c>
      <c r="BG456" s="226">
        <f>IF(N456="zákl. přenesená",J456,0)</f>
        <v>0</v>
      </c>
      <c r="BH456" s="226">
        <f>IF(N456="sníž. přenesená",J456,0)</f>
        <v>0</v>
      </c>
      <c r="BI456" s="226">
        <f>IF(N456="nulová",J456,0)</f>
        <v>0</v>
      </c>
      <c r="BJ456" s="19" t="s">
        <v>83</v>
      </c>
      <c r="BK456" s="226">
        <f>ROUND(I456*H456,2)</f>
        <v>0</v>
      </c>
      <c r="BL456" s="19" t="s">
        <v>139</v>
      </c>
      <c r="BM456" s="225" t="s">
        <v>1035</v>
      </c>
    </row>
    <row r="457" s="2" customFormat="1">
      <c r="A457" s="40"/>
      <c r="B457" s="41"/>
      <c r="C457" s="42"/>
      <c r="D457" s="227" t="s">
        <v>141</v>
      </c>
      <c r="E457" s="42"/>
      <c r="F457" s="228" t="s">
        <v>192</v>
      </c>
      <c r="G457" s="42"/>
      <c r="H457" s="42"/>
      <c r="I457" s="229"/>
      <c r="J457" s="42"/>
      <c r="K457" s="42"/>
      <c r="L457" s="46"/>
      <c r="M457" s="230"/>
      <c r="N457" s="231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141</v>
      </c>
      <c r="AU457" s="19" t="s">
        <v>85</v>
      </c>
    </row>
    <row r="458" s="2" customFormat="1">
      <c r="A458" s="40"/>
      <c r="B458" s="41"/>
      <c r="C458" s="42"/>
      <c r="D458" s="238" t="s">
        <v>674</v>
      </c>
      <c r="E458" s="42"/>
      <c r="F458" s="282" t="s">
        <v>1036</v>
      </c>
      <c r="G458" s="42"/>
      <c r="H458" s="42"/>
      <c r="I458" s="229"/>
      <c r="J458" s="42"/>
      <c r="K458" s="42"/>
      <c r="L458" s="46"/>
      <c r="M458" s="232"/>
      <c r="N458" s="233"/>
      <c r="O458" s="234"/>
      <c r="P458" s="234"/>
      <c r="Q458" s="234"/>
      <c r="R458" s="234"/>
      <c r="S458" s="234"/>
      <c r="T458" s="235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674</v>
      </c>
      <c r="AU458" s="19" t="s">
        <v>85</v>
      </c>
    </row>
    <row r="459" s="2" customFormat="1" ht="6.96" customHeight="1">
      <c r="A459" s="40"/>
      <c r="B459" s="61"/>
      <c r="C459" s="62"/>
      <c r="D459" s="62"/>
      <c r="E459" s="62"/>
      <c r="F459" s="62"/>
      <c r="G459" s="62"/>
      <c r="H459" s="62"/>
      <c r="I459" s="62"/>
      <c r="J459" s="62"/>
      <c r="K459" s="62"/>
      <c r="L459" s="46"/>
      <c r="M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</row>
  </sheetData>
  <sheetProtection sheet="1" autoFilter="0" formatColumns="0" formatRows="0" objects="1" scenarios="1" spinCount="100000" saltValue="qiKT0iM/wHBgPh5RmSILmiZZoBGXP10nLR9Qv/LBvFNLu+S+joLf39CGEQRUoDIjKCdXL+9PLqI4AS3K7mDTMw==" hashValue="Zpsf8PnkNZoNcf5bvBMH8Br6TEX5vvkvOmayN7QWotnx/1u8HFYKqcTwOZt4dm+ikFflRv5m5t+O5O/daANKTA==" algorithmName="SHA-512" password="CC35"/>
  <autoFilter ref="C98:K45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5_01/721174042"/>
    <hyperlink ref="F107" r:id="rId2" display="https://podminky.urs.cz/item/CS_URS_2025_01/721290111"/>
    <hyperlink ref="F109" r:id="rId3" display="https://podminky.urs.cz/item/CS_URS_2025_01/998721112"/>
    <hyperlink ref="F112" r:id="rId4" display="https://podminky.urs.cz/item/CS_URS_2025_01/722181231"/>
    <hyperlink ref="F116" r:id="rId5" display="https://podminky.urs.cz/item/CS_URS_2025_01/722181232"/>
    <hyperlink ref="F120" r:id="rId6" display="https://podminky.urs.cz/item/CS_URS_2025_01/722181233"/>
    <hyperlink ref="F124" r:id="rId7" display="https://podminky.urs.cz/item/CS_URS_2025_01/722181242"/>
    <hyperlink ref="F142" r:id="rId8" display="https://podminky.urs.cz/item/CS_URS_2025_01/722224152"/>
    <hyperlink ref="F146" r:id="rId9" display="https://podminky.urs.cz/item/CS_URS_2025_01/722224153"/>
    <hyperlink ref="F150" r:id="rId10" display="https://podminky.urs.cz/item/CS_URS_2025_01/722224154"/>
    <hyperlink ref="F154" r:id="rId11" display="https://podminky.urs.cz/item/CS_URS_2025_01/722224155"/>
    <hyperlink ref="F158" r:id="rId12" display="https://podminky.urs.cz/item/CS_URS_2025_01/722231142"/>
    <hyperlink ref="F162" r:id="rId13" display="https://podminky.urs.cz/item/CS_URS_2025_01/722231144"/>
    <hyperlink ref="F166" r:id="rId14" display="https://podminky.urs.cz/item/CS_URS_2025_01/722232063"/>
    <hyperlink ref="F170" r:id="rId15" display="https://podminky.urs.cz/item/CS_URS_2025_01/722262225"/>
    <hyperlink ref="F174" r:id="rId16" display="https://podminky.urs.cz/item/CS_URS_2025_01/722262227"/>
    <hyperlink ref="F178" r:id="rId17" display="https://podminky.urs.cz/item/CS_URS_2025_01/998722112"/>
    <hyperlink ref="F181" r:id="rId18" display="https://podminky.urs.cz/item/CS_URS_2025_01/723214137"/>
    <hyperlink ref="F185" r:id="rId19" display="https://podminky.urs.cz/item/CS_URS_2025_01/723214138"/>
    <hyperlink ref="F189" r:id="rId20" display="https://podminky.urs.cz/item/CS_URS_2025_01/723219105"/>
    <hyperlink ref="F194" r:id="rId21" display="https://podminky.urs.cz/item/CS_URS_2025_01/998723112"/>
    <hyperlink ref="F205" r:id="rId22" display="https://podminky.urs.cz/item/CS_URS_2025_01/724233015"/>
    <hyperlink ref="F209" r:id="rId23" display="https://podminky.urs.cz/item/CS_URS_2025_01/724242222"/>
    <hyperlink ref="F213" r:id="rId24" display="https://podminky.urs.cz/item/CS_URS_2025_01/998724112"/>
    <hyperlink ref="F221" r:id="rId25" display="https://podminky.urs.cz/item/CS_URS_2025_01/998731112"/>
    <hyperlink ref="F224" r:id="rId26" display="https://podminky.urs.cz/item/CS_URS_2025_01/732111139"/>
    <hyperlink ref="F228" r:id="rId27" display="https://podminky.urs.cz/item/CS_URS_2025_01/732211123"/>
    <hyperlink ref="F232" r:id="rId28" display="https://podminky.urs.cz/item/CS_URS_2025_01/732331627"/>
    <hyperlink ref="F240" r:id="rId29" display="https://podminky.urs.cz/item/CS_URS_2025_01/732332101"/>
    <hyperlink ref="F244" r:id="rId30" display="https://podminky.urs.cz/item/CS_URS_2025_01/732421421"/>
    <hyperlink ref="F248" r:id="rId31" display="https://podminky.urs.cz/item/CS_URS_2025_01/732422200"/>
    <hyperlink ref="F252" r:id="rId32" display="https://podminky.urs.cz/item/CS_URS_2025_01/732422200"/>
    <hyperlink ref="F256" r:id="rId33" display="https://podminky.urs.cz/item/CS_URS_2025_01/732422205"/>
    <hyperlink ref="F260" r:id="rId34" display="https://podminky.urs.cz/item/CS_URS_2025_01/732422224"/>
    <hyperlink ref="F264" r:id="rId35" display="https://podminky.urs.cz/item/CS_URS_2025_01/998732112"/>
    <hyperlink ref="F267" r:id="rId36" display="https://podminky.urs.cz/item/CS_URS_2025_01/733111115"/>
    <hyperlink ref="F271" r:id="rId37" display="https://podminky.urs.cz/item/CS_URS_2025_01/733111116"/>
    <hyperlink ref="F275" r:id="rId38" display="https://podminky.urs.cz/item/CS_URS_2025_01/733111118"/>
    <hyperlink ref="F279" r:id="rId39" display="https://podminky.urs.cz/item/CS_URS_2025_01/733121225"/>
    <hyperlink ref="F283" r:id="rId40" display="https://podminky.urs.cz/item/CS_URS_2025_01/733121228"/>
    <hyperlink ref="F287" r:id="rId41" display="https://podminky.urs.cz/item/CS_URS_2025_01/733121232"/>
    <hyperlink ref="F291" r:id="rId42" display="https://podminky.urs.cz/item/CS_URS_2025_01/733190107"/>
    <hyperlink ref="F298" r:id="rId43" display="https://podminky.urs.cz/item/CS_URS_2025_01/733190108"/>
    <hyperlink ref="F302" r:id="rId44" display="https://podminky.urs.cz/item/CS_URS_2025_01/733190225"/>
    <hyperlink ref="F306" r:id="rId45" display="https://podminky.urs.cz/item/CS_URS_2025_01/733190232"/>
    <hyperlink ref="F313" r:id="rId46" display="https://podminky.urs.cz/item/CS_URS_2025_01/733321213"/>
    <hyperlink ref="F317" r:id="rId47" display="https://podminky.urs.cz/item/CS_URS_2025_01/733321215"/>
    <hyperlink ref="F321" r:id="rId48" display="https://podminky.urs.cz/item/CS_URS_2025_01/733321216"/>
    <hyperlink ref="F325" r:id="rId49" display="https://podminky.urs.cz/item/CS_URS_2025_01/733321217"/>
    <hyperlink ref="F329" r:id="rId50" display="https://podminky.urs.cz/item/CS_URS_2025_01/733391101"/>
    <hyperlink ref="F331" r:id="rId51" display="https://podminky.urs.cz/item/CS_URS_2025_01/733391102"/>
    <hyperlink ref="F336" r:id="rId52" display="https://podminky.urs.cz/item/CS_URS_2025_01/733391103"/>
    <hyperlink ref="F338" r:id="rId53" display="https://podminky.urs.cz/item/CS_URS_2025_01/998733112"/>
    <hyperlink ref="F341" r:id="rId54" display="https://podminky.urs.cz/item/CS_URS_2025_01/734193115"/>
    <hyperlink ref="F345" r:id="rId55" display="https://podminky.urs.cz/item/CS_URS_2025_01/734193116"/>
    <hyperlink ref="F349" r:id="rId56" display="https://podminky.urs.cz/item/CS_URS_2025_01/734193312"/>
    <hyperlink ref="F356" r:id="rId57" display="https://podminky.urs.cz/item/CS_URS_2025_01/734193315"/>
    <hyperlink ref="F360" r:id="rId58" display="https://podminky.urs.cz/item/CS_URS_2025_01/734209124"/>
    <hyperlink ref="F365" r:id="rId59" display="https://podminky.urs.cz/item/CS_URS_2025_01/734211120"/>
    <hyperlink ref="F369" r:id="rId60" display="https://podminky.urs.cz/item/CS_URS_2025_01/734221132"/>
    <hyperlink ref="F374" r:id="rId61" display="https://podminky.urs.cz/item/CS_URS_2025_01/734221682"/>
    <hyperlink ref="F378" r:id="rId62" display="https://podminky.urs.cz/item/CS_URS_2025_01/734291123"/>
    <hyperlink ref="F382" r:id="rId63" display="https://podminky.urs.cz/item/CS_URS_2025_01/734291255"/>
    <hyperlink ref="F389" r:id="rId64" display="https://podminky.urs.cz/item/CS_URS_2025_01/734295022"/>
    <hyperlink ref="F393" r:id="rId65" display="https://podminky.urs.cz/item/CS_URS_2025_01/734295023"/>
    <hyperlink ref="F397" r:id="rId66" display="https://podminky.urs.cz/item/CS_URS_2025_01/734295025"/>
    <hyperlink ref="F401" r:id="rId67" display="https://podminky.urs.cz/item/CS_URS_2025_01/734411127"/>
    <hyperlink ref="F405" r:id="rId68" display="https://podminky.urs.cz/item/CS_URS_2025_01/998734112"/>
    <hyperlink ref="F408" r:id="rId69" display="https://podminky.urs.cz/item/CS_URS_2025_01/735151173"/>
    <hyperlink ref="F412" r:id="rId70" display="https://podminky.urs.cz/item/CS_URS_2025_01/735151573"/>
    <hyperlink ref="F416" r:id="rId71" display="https://podminky.urs.cz/item/CS_URS_2025_01/735151574"/>
    <hyperlink ref="F420" r:id="rId72" display="https://podminky.urs.cz/item/CS_URS_2025_01/735151575"/>
    <hyperlink ref="F424" r:id="rId73" display="https://podminky.urs.cz/item/CS_URS_2025_01/735151577"/>
    <hyperlink ref="F428" r:id="rId74" display="https://podminky.urs.cz/item/CS_URS_2025_01/998735112"/>
    <hyperlink ref="F431" r:id="rId75" display="https://podminky.urs.cz/item/CS_URS_2025_01/751398023"/>
    <hyperlink ref="F439" r:id="rId76" display="https://podminky.urs.cz/item/CS_URS_2025_01/998751111"/>
    <hyperlink ref="F442" r:id="rId77" display="https://podminky.urs.cz/item/CS_URS_2025_01/HZS2222"/>
    <hyperlink ref="F446" r:id="rId78" display="https://podminky.urs.cz/item/CS_URS_2025_01/HZS2492"/>
    <hyperlink ref="F450" r:id="rId79" display="https://podminky.urs.cz/item/CS_URS_2025_01/HZS4212"/>
    <hyperlink ref="F457" r:id="rId80" display="https://podminky.urs.cz/item/CS_URS_2025_01/09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85</v>
      </c>
    </row>
    <row r="4" s="1" customFormat="1" ht="24.96" customHeight="1">
      <c r="B4" s="22"/>
      <c r="D4" s="142" t="s">
        <v>102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plynové kotelny_Zámek Poděbrady</v>
      </c>
      <c r="F7" s="144"/>
      <c r="G7" s="144"/>
      <c r="H7" s="144"/>
      <c r="L7" s="22"/>
    </row>
    <row r="8" s="1" customFormat="1" ht="12" customHeight="1">
      <c r="B8" s="22"/>
      <c r="D8" s="144" t="s">
        <v>103</v>
      </c>
      <c r="L8" s="22"/>
    </row>
    <row r="9" s="2" customFormat="1" ht="16.5" customHeight="1">
      <c r="A9" s="40"/>
      <c r="B9" s="46"/>
      <c r="C9" s="40"/>
      <c r="D9" s="40"/>
      <c r="E9" s="145" t="s">
        <v>531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532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1037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28. 4. 2025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37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38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39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47.25" customHeight="1">
      <c r="A29" s="149"/>
      <c r="B29" s="150"/>
      <c r="C29" s="149"/>
      <c r="D29" s="149"/>
      <c r="E29" s="151" t="s">
        <v>40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41</v>
      </c>
      <c r="E32" s="40"/>
      <c r="F32" s="40"/>
      <c r="G32" s="40"/>
      <c r="H32" s="40"/>
      <c r="I32" s="40"/>
      <c r="J32" s="155">
        <f>ROUND(J94,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43</v>
      </c>
      <c r="G34" s="40"/>
      <c r="H34" s="40"/>
      <c r="I34" s="156" t="s">
        <v>42</v>
      </c>
      <c r="J34" s="156" t="s">
        <v>44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45</v>
      </c>
      <c r="E35" s="144" t="s">
        <v>46</v>
      </c>
      <c r="F35" s="158">
        <f>ROUND((SUM(BE94:BE127)),  2)</f>
        <v>0</v>
      </c>
      <c r="G35" s="40"/>
      <c r="H35" s="40"/>
      <c r="I35" s="159">
        <v>0.20999999999999999</v>
      </c>
      <c r="J35" s="158">
        <f>ROUND(((SUM(BE94:BE127))*I35),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47</v>
      </c>
      <c r="F36" s="158">
        <f>ROUND((SUM(BF94:BF127)),  2)</f>
        <v>0</v>
      </c>
      <c r="G36" s="40"/>
      <c r="H36" s="40"/>
      <c r="I36" s="159">
        <v>0.12</v>
      </c>
      <c r="J36" s="158">
        <f>ROUND(((SUM(BF94:BF127))*I36),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ROUND((SUM(BG94:BG127)),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49</v>
      </c>
      <c r="F38" s="158">
        <f>ROUND((SUM(BH94:BH127)),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50</v>
      </c>
      <c r="F39" s="158">
        <f>ROUND((SUM(BI94:BI127)),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51</v>
      </c>
      <c r="E41" s="162"/>
      <c r="F41" s="162"/>
      <c r="G41" s="163" t="s">
        <v>52</v>
      </c>
      <c r="H41" s="164" t="s">
        <v>53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plynové kotelny_Zámek Poděbrady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531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532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D.1.4.2 - VZDUCHOTECHNIKA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Zámek Poděbrady, Jiřího náměstí 1/8</v>
      </c>
      <c r="G56" s="42"/>
      <c r="H56" s="42"/>
      <c r="I56" s="34" t="s">
        <v>23</v>
      </c>
      <c r="J56" s="74" t="str">
        <f>IF(J14="","",J14)</f>
        <v>28. 4. 2025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Město Poděbrady, Jiřího nám. 20/1,290 01,Poděbrady</v>
      </c>
      <c r="G58" s="42"/>
      <c r="H58" s="42"/>
      <c r="I58" s="34" t="s">
        <v>32</v>
      </c>
      <c r="J58" s="38" t="str">
        <f>E23</f>
        <v>TZB Kladno s.r.o.,Třebízského 466, 273 09, Kladno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Eva Vopalecká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73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200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1038</v>
      </c>
      <c r="E65" s="184"/>
      <c r="F65" s="184"/>
      <c r="G65" s="184"/>
      <c r="H65" s="184"/>
      <c r="I65" s="184"/>
      <c r="J65" s="185">
        <f>J96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1039</v>
      </c>
      <c r="E66" s="184"/>
      <c r="F66" s="184"/>
      <c r="G66" s="184"/>
      <c r="H66" s="184"/>
      <c r="I66" s="184"/>
      <c r="J66" s="185">
        <f>J100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1040</v>
      </c>
      <c r="E67" s="184"/>
      <c r="F67" s="184"/>
      <c r="G67" s="184"/>
      <c r="H67" s="184"/>
      <c r="I67" s="184"/>
      <c r="J67" s="185">
        <f>J104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1041</v>
      </c>
      <c r="E68" s="184"/>
      <c r="F68" s="184"/>
      <c r="G68" s="184"/>
      <c r="H68" s="184"/>
      <c r="I68" s="184"/>
      <c r="J68" s="185">
        <f>J106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109</v>
      </c>
      <c r="E69" s="179"/>
      <c r="F69" s="179"/>
      <c r="G69" s="179"/>
      <c r="H69" s="179"/>
      <c r="I69" s="179"/>
      <c r="J69" s="180">
        <f>J116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110</v>
      </c>
      <c r="E70" s="184"/>
      <c r="F70" s="184"/>
      <c r="G70" s="184"/>
      <c r="H70" s="184"/>
      <c r="I70" s="184"/>
      <c r="J70" s="185">
        <f>J117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112</v>
      </c>
      <c r="E71" s="184"/>
      <c r="F71" s="184"/>
      <c r="G71" s="184"/>
      <c r="H71" s="184"/>
      <c r="I71" s="184"/>
      <c r="J71" s="185">
        <f>J120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114</v>
      </c>
      <c r="E72" s="184"/>
      <c r="F72" s="184"/>
      <c r="G72" s="184"/>
      <c r="H72" s="184"/>
      <c r="I72" s="184"/>
      <c r="J72" s="185">
        <f>J124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115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1" t="str">
        <f>E7</f>
        <v>Rekonstrukce plynové kotelny_Zámek Poděbrady</v>
      </c>
      <c r="F82" s="34"/>
      <c r="G82" s="34"/>
      <c r="H82" s="34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103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6.5" customHeight="1">
      <c r="A84" s="40"/>
      <c r="B84" s="41"/>
      <c r="C84" s="42"/>
      <c r="D84" s="42"/>
      <c r="E84" s="171" t="s">
        <v>531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532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>D.1.4.2 - VZDUCHOTECHNIKA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>Zámek Poděbrady, Jiřího náměstí 1/8</v>
      </c>
      <c r="G88" s="42"/>
      <c r="H88" s="42"/>
      <c r="I88" s="34" t="s">
        <v>23</v>
      </c>
      <c r="J88" s="74" t="str">
        <f>IF(J14="","",J14)</f>
        <v>28. 4. 2025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40.05" customHeight="1">
      <c r="A90" s="40"/>
      <c r="B90" s="41"/>
      <c r="C90" s="34" t="s">
        <v>25</v>
      </c>
      <c r="D90" s="42"/>
      <c r="E90" s="42"/>
      <c r="F90" s="29" t="str">
        <f>E17</f>
        <v>Město Poděbrady, Jiřího nám. 20/1,290 01,Poděbrady</v>
      </c>
      <c r="G90" s="42"/>
      <c r="H90" s="42"/>
      <c r="I90" s="34" t="s">
        <v>32</v>
      </c>
      <c r="J90" s="38" t="str">
        <f>E23</f>
        <v>TZB Kladno s.r.o.,Třebízského 466, 273 09, Kladno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30</v>
      </c>
      <c r="D91" s="42"/>
      <c r="E91" s="42"/>
      <c r="F91" s="29" t="str">
        <f>IF(E20="","",E20)</f>
        <v>Vyplň údaj</v>
      </c>
      <c r="G91" s="42"/>
      <c r="H91" s="42"/>
      <c r="I91" s="34" t="s">
        <v>36</v>
      </c>
      <c r="J91" s="38" t="str">
        <f>E26</f>
        <v xml:space="preserve">Eva Vopalecká 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7"/>
      <c r="B93" s="188"/>
      <c r="C93" s="189" t="s">
        <v>116</v>
      </c>
      <c r="D93" s="190" t="s">
        <v>60</v>
      </c>
      <c r="E93" s="190" t="s">
        <v>56</v>
      </c>
      <c r="F93" s="190" t="s">
        <v>57</v>
      </c>
      <c r="G93" s="190" t="s">
        <v>117</v>
      </c>
      <c r="H93" s="190" t="s">
        <v>118</v>
      </c>
      <c r="I93" s="190" t="s">
        <v>119</v>
      </c>
      <c r="J93" s="190" t="s">
        <v>107</v>
      </c>
      <c r="K93" s="191" t="s">
        <v>120</v>
      </c>
      <c r="L93" s="192"/>
      <c r="M93" s="94" t="s">
        <v>19</v>
      </c>
      <c r="N93" s="95" t="s">
        <v>45</v>
      </c>
      <c r="O93" s="95" t="s">
        <v>121</v>
      </c>
      <c r="P93" s="95" t="s">
        <v>122</v>
      </c>
      <c r="Q93" s="95" t="s">
        <v>123</v>
      </c>
      <c r="R93" s="95" t="s">
        <v>124</v>
      </c>
      <c r="S93" s="95" t="s">
        <v>125</v>
      </c>
      <c r="T93" s="96" t="s">
        <v>126</v>
      </c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="2" customFormat="1" ht="22.8" customHeight="1">
      <c r="A94" s="40"/>
      <c r="B94" s="41"/>
      <c r="C94" s="101" t="s">
        <v>127</v>
      </c>
      <c r="D94" s="42"/>
      <c r="E94" s="42"/>
      <c r="F94" s="42"/>
      <c r="G94" s="42"/>
      <c r="H94" s="42"/>
      <c r="I94" s="42"/>
      <c r="J94" s="193">
        <f>BK94</f>
        <v>0</v>
      </c>
      <c r="K94" s="42"/>
      <c r="L94" s="46"/>
      <c r="M94" s="97"/>
      <c r="N94" s="194"/>
      <c r="O94" s="98"/>
      <c r="P94" s="195">
        <f>P95+P116</f>
        <v>0</v>
      </c>
      <c r="Q94" s="98"/>
      <c r="R94" s="195">
        <f>R95+R116</f>
        <v>0</v>
      </c>
      <c r="S94" s="98"/>
      <c r="T94" s="196">
        <f>T95+T116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74</v>
      </c>
      <c r="AU94" s="19" t="s">
        <v>108</v>
      </c>
      <c r="BK94" s="197">
        <f>BK95+BK116</f>
        <v>0</v>
      </c>
    </row>
    <row r="95" s="12" customFormat="1" ht="25.92" customHeight="1">
      <c r="A95" s="12"/>
      <c r="B95" s="198"/>
      <c r="C95" s="199"/>
      <c r="D95" s="200" t="s">
        <v>74</v>
      </c>
      <c r="E95" s="201" t="s">
        <v>415</v>
      </c>
      <c r="F95" s="201" t="s">
        <v>416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P96+P100+P104+P106</f>
        <v>0</v>
      </c>
      <c r="Q95" s="206"/>
      <c r="R95" s="207">
        <f>R96+R100+R104+R106</f>
        <v>0</v>
      </c>
      <c r="S95" s="206"/>
      <c r="T95" s="208">
        <f>T96+T100+T104+T106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85</v>
      </c>
      <c r="AT95" s="210" t="s">
        <v>74</v>
      </c>
      <c r="AU95" s="210" t="s">
        <v>75</v>
      </c>
      <c r="AY95" s="209" t="s">
        <v>131</v>
      </c>
      <c r="BK95" s="211">
        <f>BK96+BK100+BK104+BK106</f>
        <v>0</v>
      </c>
    </row>
    <row r="96" s="12" customFormat="1" ht="22.8" customHeight="1">
      <c r="A96" s="12"/>
      <c r="B96" s="198"/>
      <c r="C96" s="199"/>
      <c r="D96" s="200" t="s">
        <v>74</v>
      </c>
      <c r="E96" s="212" t="s">
        <v>1042</v>
      </c>
      <c r="F96" s="212" t="s">
        <v>1043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SUM(P97:P99)</f>
        <v>0</v>
      </c>
      <c r="Q96" s="206"/>
      <c r="R96" s="207">
        <f>SUM(R97:R99)</f>
        <v>0</v>
      </c>
      <c r="S96" s="206"/>
      <c r="T96" s="208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83</v>
      </c>
      <c r="AT96" s="210" t="s">
        <v>74</v>
      </c>
      <c r="AU96" s="210" t="s">
        <v>83</v>
      </c>
      <c r="AY96" s="209" t="s">
        <v>131</v>
      </c>
      <c r="BK96" s="211">
        <f>SUM(BK97:BK99)</f>
        <v>0</v>
      </c>
    </row>
    <row r="97" s="2" customFormat="1" ht="55.5" customHeight="1">
      <c r="A97" s="40"/>
      <c r="B97" s="41"/>
      <c r="C97" s="214" t="s">
        <v>83</v>
      </c>
      <c r="D97" s="214" t="s">
        <v>134</v>
      </c>
      <c r="E97" s="215" t="s">
        <v>1044</v>
      </c>
      <c r="F97" s="216" t="s">
        <v>1045</v>
      </c>
      <c r="G97" s="217" t="s">
        <v>292</v>
      </c>
      <c r="H97" s="218">
        <v>1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46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153</v>
      </c>
      <c r="AT97" s="225" t="s">
        <v>134</v>
      </c>
      <c r="AU97" s="225" t="s">
        <v>85</v>
      </c>
      <c r="AY97" s="19" t="s">
        <v>131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83</v>
      </c>
      <c r="BK97" s="226">
        <f>ROUND(I97*H97,2)</f>
        <v>0</v>
      </c>
      <c r="BL97" s="19" t="s">
        <v>153</v>
      </c>
      <c r="BM97" s="225" t="s">
        <v>85</v>
      </c>
    </row>
    <row r="98" s="2" customFormat="1" ht="16.5" customHeight="1">
      <c r="A98" s="40"/>
      <c r="B98" s="41"/>
      <c r="C98" s="214" t="s">
        <v>85</v>
      </c>
      <c r="D98" s="214" t="s">
        <v>134</v>
      </c>
      <c r="E98" s="215" t="s">
        <v>1046</v>
      </c>
      <c r="F98" s="216" t="s">
        <v>1047</v>
      </c>
      <c r="G98" s="217" t="s">
        <v>211</v>
      </c>
      <c r="H98" s="218">
        <v>172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46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153</v>
      </c>
      <c r="AT98" s="225" t="s">
        <v>134</v>
      </c>
      <c r="AU98" s="225" t="s">
        <v>85</v>
      </c>
      <c r="AY98" s="19" t="s">
        <v>131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83</v>
      </c>
      <c r="BK98" s="226">
        <f>ROUND(I98*H98,2)</f>
        <v>0</v>
      </c>
      <c r="BL98" s="19" t="s">
        <v>153</v>
      </c>
      <c r="BM98" s="225" t="s">
        <v>153</v>
      </c>
    </row>
    <row r="99" s="2" customFormat="1" ht="16.5" customHeight="1">
      <c r="A99" s="40"/>
      <c r="B99" s="41"/>
      <c r="C99" s="214" t="s">
        <v>149</v>
      </c>
      <c r="D99" s="214" t="s">
        <v>134</v>
      </c>
      <c r="E99" s="215" t="s">
        <v>1048</v>
      </c>
      <c r="F99" s="216" t="s">
        <v>1049</v>
      </c>
      <c r="G99" s="217" t="s">
        <v>211</v>
      </c>
      <c r="H99" s="218">
        <v>156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46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153</v>
      </c>
      <c r="AT99" s="225" t="s">
        <v>134</v>
      </c>
      <c r="AU99" s="225" t="s">
        <v>85</v>
      </c>
      <c r="AY99" s="19" t="s">
        <v>131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83</v>
      </c>
      <c r="BK99" s="226">
        <f>ROUND(I99*H99,2)</f>
        <v>0</v>
      </c>
      <c r="BL99" s="19" t="s">
        <v>153</v>
      </c>
      <c r="BM99" s="225" t="s">
        <v>164</v>
      </c>
    </row>
    <row r="100" s="12" customFormat="1" ht="22.8" customHeight="1">
      <c r="A100" s="12"/>
      <c r="B100" s="198"/>
      <c r="C100" s="199"/>
      <c r="D100" s="200" t="s">
        <v>74</v>
      </c>
      <c r="E100" s="212" t="s">
        <v>1050</v>
      </c>
      <c r="F100" s="212" t="s">
        <v>1051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SUM(P101:P103)</f>
        <v>0</v>
      </c>
      <c r="Q100" s="206"/>
      <c r="R100" s="207">
        <f>SUM(R101:R103)</f>
        <v>0</v>
      </c>
      <c r="S100" s="206"/>
      <c r="T100" s="208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83</v>
      </c>
      <c r="AT100" s="210" t="s">
        <v>74</v>
      </c>
      <c r="AU100" s="210" t="s">
        <v>83</v>
      </c>
      <c r="AY100" s="209" t="s">
        <v>131</v>
      </c>
      <c r="BK100" s="211">
        <f>SUM(BK101:BK103)</f>
        <v>0</v>
      </c>
    </row>
    <row r="101" s="2" customFormat="1" ht="55.5" customHeight="1">
      <c r="A101" s="40"/>
      <c r="B101" s="41"/>
      <c r="C101" s="214" t="s">
        <v>153</v>
      </c>
      <c r="D101" s="214" t="s">
        <v>134</v>
      </c>
      <c r="E101" s="215" t="s">
        <v>1052</v>
      </c>
      <c r="F101" s="216" t="s">
        <v>1053</v>
      </c>
      <c r="G101" s="217" t="s">
        <v>292</v>
      </c>
      <c r="H101" s="218">
        <v>1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46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153</v>
      </c>
      <c r="AT101" s="225" t="s">
        <v>134</v>
      </c>
      <c r="AU101" s="225" t="s">
        <v>85</v>
      </c>
      <c r="AY101" s="19" t="s">
        <v>131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83</v>
      </c>
      <c r="BK101" s="226">
        <f>ROUND(I101*H101,2)</f>
        <v>0</v>
      </c>
      <c r="BL101" s="19" t="s">
        <v>153</v>
      </c>
      <c r="BM101" s="225" t="s">
        <v>174</v>
      </c>
    </row>
    <row r="102" s="2" customFormat="1" ht="16.5" customHeight="1">
      <c r="A102" s="40"/>
      <c r="B102" s="41"/>
      <c r="C102" s="214" t="s">
        <v>130</v>
      </c>
      <c r="D102" s="214" t="s">
        <v>134</v>
      </c>
      <c r="E102" s="215" t="s">
        <v>1054</v>
      </c>
      <c r="F102" s="216" t="s">
        <v>1055</v>
      </c>
      <c r="G102" s="217" t="s">
        <v>211</v>
      </c>
      <c r="H102" s="218">
        <v>146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46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153</v>
      </c>
      <c r="AT102" s="225" t="s">
        <v>134</v>
      </c>
      <c r="AU102" s="225" t="s">
        <v>85</v>
      </c>
      <c r="AY102" s="19" t="s">
        <v>131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83</v>
      </c>
      <c r="BK102" s="226">
        <f>ROUND(I102*H102,2)</f>
        <v>0</v>
      </c>
      <c r="BL102" s="19" t="s">
        <v>153</v>
      </c>
      <c r="BM102" s="225" t="s">
        <v>188</v>
      </c>
    </row>
    <row r="103" s="2" customFormat="1" ht="16.5" customHeight="1">
      <c r="A103" s="40"/>
      <c r="B103" s="41"/>
      <c r="C103" s="214" t="s">
        <v>164</v>
      </c>
      <c r="D103" s="214" t="s">
        <v>134</v>
      </c>
      <c r="E103" s="215" t="s">
        <v>1048</v>
      </c>
      <c r="F103" s="216" t="s">
        <v>1049</v>
      </c>
      <c r="G103" s="217" t="s">
        <v>211</v>
      </c>
      <c r="H103" s="218">
        <v>138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46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153</v>
      </c>
      <c r="AT103" s="225" t="s">
        <v>134</v>
      </c>
      <c r="AU103" s="225" t="s">
        <v>85</v>
      </c>
      <c r="AY103" s="19" t="s">
        <v>131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83</v>
      </c>
      <c r="BK103" s="226">
        <f>ROUND(I103*H103,2)</f>
        <v>0</v>
      </c>
      <c r="BL103" s="19" t="s">
        <v>153</v>
      </c>
      <c r="BM103" s="225" t="s">
        <v>8</v>
      </c>
    </row>
    <row r="104" s="12" customFormat="1" ht="22.8" customHeight="1">
      <c r="A104" s="12"/>
      <c r="B104" s="198"/>
      <c r="C104" s="199"/>
      <c r="D104" s="200" t="s">
        <v>74</v>
      </c>
      <c r="E104" s="212" t="s">
        <v>1056</v>
      </c>
      <c r="F104" s="212" t="s">
        <v>1057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P105</f>
        <v>0</v>
      </c>
      <c r="Q104" s="206"/>
      <c r="R104" s="207">
        <f>R105</f>
        <v>0</v>
      </c>
      <c r="S104" s="206"/>
      <c r="T104" s="208">
        <f>T105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83</v>
      </c>
      <c r="AT104" s="210" t="s">
        <v>74</v>
      </c>
      <c r="AU104" s="210" t="s">
        <v>83</v>
      </c>
      <c r="AY104" s="209" t="s">
        <v>131</v>
      </c>
      <c r="BK104" s="211">
        <f>BK105</f>
        <v>0</v>
      </c>
    </row>
    <row r="105" s="2" customFormat="1" ht="16.5" customHeight="1">
      <c r="A105" s="40"/>
      <c r="B105" s="41"/>
      <c r="C105" s="214" t="s">
        <v>169</v>
      </c>
      <c r="D105" s="214" t="s">
        <v>134</v>
      </c>
      <c r="E105" s="215" t="s">
        <v>1058</v>
      </c>
      <c r="F105" s="216" t="s">
        <v>1059</v>
      </c>
      <c r="G105" s="217" t="s">
        <v>1060</v>
      </c>
      <c r="H105" s="218">
        <v>2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46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153</v>
      </c>
      <c r="AT105" s="225" t="s">
        <v>134</v>
      </c>
      <c r="AU105" s="225" t="s">
        <v>85</v>
      </c>
      <c r="AY105" s="19" t="s">
        <v>131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83</v>
      </c>
      <c r="BK105" s="226">
        <f>ROUND(I105*H105,2)</f>
        <v>0</v>
      </c>
      <c r="BL105" s="19" t="s">
        <v>153</v>
      </c>
      <c r="BM105" s="225" t="s">
        <v>296</v>
      </c>
    </row>
    <row r="106" s="12" customFormat="1" ht="22.8" customHeight="1">
      <c r="A106" s="12"/>
      <c r="B106" s="198"/>
      <c r="C106" s="199"/>
      <c r="D106" s="200" t="s">
        <v>74</v>
      </c>
      <c r="E106" s="212" t="s">
        <v>1061</v>
      </c>
      <c r="F106" s="212" t="s">
        <v>1062</v>
      </c>
      <c r="G106" s="199"/>
      <c r="H106" s="199"/>
      <c r="I106" s="202"/>
      <c r="J106" s="213">
        <f>BK106</f>
        <v>0</v>
      </c>
      <c r="K106" s="199"/>
      <c r="L106" s="204"/>
      <c r="M106" s="205"/>
      <c r="N106" s="206"/>
      <c r="O106" s="206"/>
      <c r="P106" s="207">
        <f>SUM(P107:P115)</f>
        <v>0</v>
      </c>
      <c r="Q106" s="206"/>
      <c r="R106" s="207">
        <f>SUM(R107:R115)</f>
        <v>0</v>
      </c>
      <c r="S106" s="206"/>
      <c r="T106" s="208">
        <f>SUM(T107:T115)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83</v>
      </c>
      <c r="AT106" s="210" t="s">
        <v>74</v>
      </c>
      <c r="AU106" s="210" t="s">
        <v>83</v>
      </c>
      <c r="AY106" s="209" t="s">
        <v>131</v>
      </c>
      <c r="BK106" s="211">
        <f>SUM(BK107:BK115)</f>
        <v>0</v>
      </c>
    </row>
    <row r="107" s="2" customFormat="1" ht="16.5" customHeight="1">
      <c r="A107" s="40"/>
      <c r="B107" s="41"/>
      <c r="C107" s="214" t="s">
        <v>174</v>
      </c>
      <c r="D107" s="214" t="s">
        <v>134</v>
      </c>
      <c r="E107" s="215" t="s">
        <v>1063</v>
      </c>
      <c r="F107" s="216" t="s">
        <v>1064</v>
      </c>
      <c r="G107" s="217" t="s">
        <v>1060</v>
      </c>
      <c r="H107" s="218">
        <v>1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46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153</v>
      </c>
      <c r="AT107" s="225" t="s">
        <v>134</v>
      </c>
      <c r="AU107" s="225" t="s">
        <v>85</v>
      </c>
      <c r="AY107" s="19" t="s">
        <v>131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83</v>
      </c>
      <c r="BK107" s="226">
        <f>ROUND(I107*H107,2)</f>
        <v>0</v>
      </c>
      <c r="BL107" s="19" t="s">
        <v>153</v>
      </c>
      <c r="BM107" s="225" t="s">
        <v>307</v>
      </c>
    </row>
    <row r="108" s="2" customFormat="1" ht="16.5" customHeight="1">
      <c r="A108" s="40"/>
      <c r="B108" s="41"/>
      <c r="C108" s="214" t="s">
        <v>181</v>
      </c>
      <c r="D108" s="214" t="s">
        <v>134</v>
      </c>
      <c r="E108" s="215" t="s">
        <v>1065</v>
      </c>
      <c r="F108" s="216" t="s">
        <v>1066</v>
      </c>
      <c r="G108" s="217" t="s">
        <v>1060</v>
      </c>
      <c r="H108" s="218">
        <v>1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46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153</v>
      </c>
      <c r="AT108" s="225" t="s">
        <v>134</v>
      </c>
      <c r="AU108" s="225" t="s">
        <v>85</v>
      </c>
      <c r="AY108" s="19" t="s">
        <v>131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83</v>
      </c>
      <c r="BK108" s="226">
        <f>ROUND(I108*H108,2)</f>
        <v>0</v>
      </c>
      <c r="BL108" s="19" t="s">
        <v>153</v>
      </c>
      <c r="BM108" s="225" t="s">
        <v>317</v>
      </c>
    </row>
    <row r="109" s="2" customFormat="1" ht="16.5" customHeight="1">
      <c r="A109" s="40"/>
      <c r="B109" s="41"/>
      <c r="C109" s="214" t="s">
        <v>188</v>
      </c>
      <c r="D109" s="214" t="s">
        <v>134</v>
      </c>
      <c r="E109" s="215" t="s">
        <v>1067</v>
      </c>
      <c r="F109" s="216" t="s">
        <v>1068</v>
      </c>
      <c r="G109" s="217" t="s">
        <v>1060</v>
      </c>
      <c r="H109" s="218">
        <v>1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46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153</v>
      </c>
      <c r="AT109" s="225" t="s">
        <v>134</v>
      </c>
      <c r="AU109" s="225" t="s">
        <v>85</v>
      </c>
      <c r="AY109" s="19" t="s">
        <v>131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83</v>
      </c>
      <c r="BK109" s="226">
        <f>ROUND(I109*H109,2)</f>
        <v>0</v>
      </c>
      <c r="BL109" s="19" t="s">
        <v>153</v>
      </c>
      <c r="BM109" s="225" t="s">
        <v>332</v>
      </c>
    </row>
    <row r="110" s="2" customFormat="1" ht="16.5" customHeight="1">
      <c r="A110" s="40"/>
      <c r="B110" s="41"/>
      <c r="C110" s="214" t="s">
        <v>276</v>
      </c>
      <c r="D110" s="214" t="s">
        <v>134</v>
      </c>
      <c r="E110" s="215" t="s">
        <v>1069</v>
      </c>
      <c r="F110" s="216" t="s">
        <v>1070</v>
      </c>
      <c r="G110" s="217" t="s">
        <v>1060</v>
      </c>
      <c r="H110" s="218">
        <v>1</v>
      </c>
      <c r="I110" s="219"/>
      <c r="J110" s="220">
        <f>ROUND(I110*H110,2)</f>
        <v>0</v>
      </c>
      <c r="K110" s="216" t="s">
        <v>19</v>
      </c>
      <c r="L110" s="46"/>
      <c r="M110" s="221" t="s">
        <v>19</v>
      </c>
      <c r="N110" s="222" t="s">
        <v>46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153</v>
      </c>
      <c r="AT110" s="225" t="s">
        <v>134</v>
      </c>
      <c r="AU110" s="225" t="s">
        <v>85</v>
      </c>
      <c r="AY110" s="19" t="s">
        <v>131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83</v>
      </c>
      <c r="BK110" s="226">
        <f>ROUND(I110*H110,2)</f>
        <v>0</v>
      </c>
      <c r="BL110" s="19" t="s">
        <v>153</v>
      </c>
      <c r="BM110" s="225" t="s">
        <v>346</v>
      </c>
    </row>
    <row r="111" s="2" customFormat="1" ht="16.5" customHeight="1">
      <c r="A111" s="40"/>
      <c r="B111" s="41"/>
      <c r="C111" s="214" t="s">
        <v>8</v>
      </c>
      <c r="D111" s="214" t="s">
        <v>134</v>
      </c>
      <c r="E111" s="215" t="s">
        <v>1071</v>
      </c>
      <c r="F111" s="216" t="s">
        <v>1072</v>
      </c>
      <c r="G111" s="217" t="s">
        <v>1060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46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153</v>
      </c>
      <c r="AT111" s="225" t="s">
        <v>134</v>
      </c>
      <c r="AU111" s="225" t="s">
        <v>85</v>
      </c>
      <c r="AY111" s="19" t="s">
        <v>131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83</v>
      </c>
      <c r="BK111" s="226">
        <f>ROUND(I111*H111,2)</f>
        <v>0</v>
      </c>
      <c r="BL111" s="19" t="s">
        <v>153</v>
      </c>
      <c r="BM111" s="225" t="s">
        <v>357</v>
      </c>
    </row>
    <row r="112" s="2" customFormat="1" ht="16.5" customHeight="1">
      <c r="A112" s="40"/>
      <c r="B112" s="41"/>
      <c r="C112" s="214" t="s">
        <v>289</v>
      </c>
      <c r="D112" s="214" t="s">
        <v>134</v>
      </c>
      <c r="E112" s="215" t="s">
        <v>1073</v>
      </c>
      <c r="F112" s="216" t="s">
        <v>1074</v>
      </c>
      <c r="G112" s="217" t="s">
        <v>1060</v>
      </c>
      <c r="H112" s="218">
        <v>1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46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153</v>
      </c>
      <c r="AT112" s="225" t="s">
        <v>134</v>
      </c>
      <c r="AU112" s="225" t="s">
        <v>85</v>
      </c>
      <c r="AY112" s="19" t="s">
        <v>131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83</v>
      </c>
      <c r="BK112" s="226">
        <f>ROUND(I112*H112,2)</f>
        <v>0</v>
      </c>
      <c r="BL112" s="19" t="s">
        <v>153</v>
      </c>
      <c r="BM112" s="225" t="s">
        <v>385</v>
      </c>
    </row>
    <row r="113" s="2" customFormat="1" ht="16.5" customHeight="1">
      <c r="A113" s="40"/>
      <c r="B113" s="41"/>
      <c r="C113" s="214" t="s">
        <v>296</v>
      </c>
      <c r="D113" s="214" t="s">
        <v>134</v>
      </c>
      <c r="E113" s="215" t="s">
        <v>1075</v>
      </c>
      <c r="F113" s="216" t="s">
        <v>1076</v>
      </c>
      <c r="G113" s="217" t="s">
        <v>1060</v>
      </c>
      <c r="H113" s="218">
        <v>1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46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153</v>
      </c>
      <c r="AT113" s="225" t="s">
        <v>134</v>
      </c>
      <c r="AU113" s="225" t="s">
        <v>85</v>
      </c>
      <c r="AY113" s="19" t="s">
        <v>131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83</v>
      </c>
      <c r="BK113" s="226">
        <f>ROUND(I113*H113,2)</f>
        <v>0</v>
      </c>
      <c r="BL113" s="19" t="s">
        <v>153</v>
      </c>
      <c r="BM113" s="225" t="s">
        <v>396</v>
      </c>
    </row>
    <row r="114" s="2" customFormat="1" ht="16.5" customHeight="1">
      <c r="A114" s="40"/>
      <c r="B114" s="41"/>
      <c r="C114" s="214" t="s">
        <v>301</v>
      </c>
      <c r="D114" s="214" t="s">
        <v>134</v>
      </c>
      <c r="E114" s="215" t="s">
        <v>1077</v>
      </c>
      <c r="F114" s="216" t="s">
        <v>1078</v>
      </c>
      <c r="G114" s="217" t="s">
        <v>1060</v>
      </c>
      <c r="H114" s="218">
        <v>1</v>
      </c>
      <c r="I114" s="219"/>
      <c r="J114" s="220">
        <f>ROUND(I114*H114,2)</f>
        <v>0</v>
      </c>
      <c r="K114" s="216" t="s">
        <v>19</v>
      </c>
      <c r="L114" s="46"/>
      <c r="M114" s="221" t="s">
        <v>19</v>
      </c>
      <c r="N114" s="222" t="s">
        <v>46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153</v>
      </c>
      <c r="AT114" s="225" t="s">
        <v>134</v>
      </c>
      <c r="AU114" s="225" t="s">
        <v>85</v>
      </c>
      <c r="AY114" s="19" t="s">
        <v>131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83</v>
      </c>
      <c r="BK114" s="226">
        <f>ROUND(I114*H114,2)</f>
        <v>0</v>
      </c>
      <c r="BL114" s="19" t="s">
        <v>153</v>
      </c>
      <c r="BM114" s="225" t="s">
        <v>437</v>
      </c>
    </row>
    <row r="115" s="2" customFormat="1" ht="16.5" customHeight="1">
      <c r="A115" s="40"/>
      <c r="B115" s="41"/>
      <c r="C115" s="214" t="s">
        <v>307</v>
      </c>
      <c r="D115" s="214" t="s">
        <v>134</v>
      </c>
      <c r="E115" s="215" t="s">
        <v>1079</v>
      </c>
      <c r="F115" s="216" t="s">
        <v>1080</v>
      </c>
      <c r="G115" s="217" t="s">
        <v>1060</v>
      </c>
      <c r="H115" s="218">
        <v>1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46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153</v>
      </c>
      <c r="AT115" s="225" t="s">
        <v>134</v>
      </c>
      <c r="AU115" s="225" t="s">
        <v>85</v>
      </c>
      <c r="AY115" s="19" t="s">
        <v>131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83</v>
      </c>
      <c r="BK115" s="226">
        <f>ROUND(I115*H115,2)</f>
        <v>0</v>
      </c>
      <c r="BL115" s="19" t="s">
        <v>153</v>
      </c>
      <c r="BM115" s="225" t="s">
        <v>446</v>
      </c>
    </row>
    <row r="116" s="12" customFormat="1" ht="25.92" customHeight="1">
      <c r="A116" s="12"/>
      <c r="B116" s="198"/>
      <c r="C116" s="199"/>
      <c r="D116" s="200" t="s">
        <v>74</v>
      </c>
      <c r="E116" s="201" t="s">
        <v>128</v>
      </c>
      <c r="F116" s="201" t="s">
        <v>129</v>
      </c>
      <c r="G116" s="199"/>
      <c r="H116" s="199"/>
      <c r="I116" s="202"/>
      <c r="J116" s="203">
        <f>BK116</f>
        <v>0</v>
      </c>
      <c r="K116" s="199"/>
      <c r="L116" s="204"/>
      <c r="M116" s="205"/>
      <c r="N116" s="206"/>
      <c r="O116" s="206"/>
      <c r="P116" s="207">
        <f>P117+P120+P124</f>
        <v>0</v>
      </c>
      <c r="Q116" s="206"/>
      <c r="R116" s="207">
        <f>R117+R120+R124</f>
        <v>0</v>
      </c>
      <c r="S116" s="206"/>
      <c r="T116" s="208">
        <f>T117+T120+T124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9" t="s">
        <v>130</v>
      </c>
      <c r="AT116" s="210" t="s">
        <v>74</v>
      </c>
      <c r="AU116" s="210" t="s">
        <v>75</v>
      </c>
      <c r="AY116" s="209" t="s">
        <v>131</v>
      </c>
      <c r="BK116" s="211">
        <f>BK117+BK120+BK124</f>
        <v>0</v>
      </c>
    </row>
    <row r="117" s="12" customFormat="1" ht="22.8" customHeight="1">
      <c r="A117" s="12"/>
      <c r="B117" s="198"/>
      <c r="C117" s="199"/>
      <c r="D117" s="200" t="s">
        <v>74</v>
      </c>
      <c r="E117" s="212" t="s">
        <v>132</v>
      </c>
      <c r="F117" s="212" t="s">
        <v>133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130</v>
      </c>
      <c r="AT117" s="210" t="s">
        <v>74</v>
      </c>
      <c r="AU117" s="210" t="s">
        <v>83</v>
      </c>
      <c r="AY117" s="209" t="s">
        <v>131</v>
      </c>
      <c r="BK117" s="211">
        <f>SUM(BK118:BK119)</f>
        <v>0</v>
      </c>
    </row>
    <row r="118" s="2" customFormat="1" ht="16.5" customHeight="1">
      <c r="A118" s="40"/>
      <c r="B118" s="41"/>
      <c r="C118" s="214" t="s">
        <v>312</v>
      </c>
      <c r="D118" s="214" t="s">
        <v>134</v>
      </c>
      <c r="E118" s="215" t="s">
        <v>143</v>
      </c>
      <c r="F118" s="216" t="s">
        <v>144</v>
      </c>
      <c r="G118" s="217" t="s">
        <v>292</v>
      </c>
      <c r="H118" s="218">
        <v>1</v>
      </c>
      <c r="I118" s="219"/>
      <c r="J118" s="220">
        <f>ROUND(I118*H118,2)</f>
        <v>0</v>
      </c>
      <c r="K118" s="216" t="s">
        <v>138</v>
      </c>
      <c r="L118" s="46"/>
      <c r="M118" s="221" t="s">
        <v>19</v>
      </c>
      <c r="N118" s="222" t="s">
        <v>46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139</v>
      </c>
      <c r="AT118" s="225" t="s">
        <v>134</v>
      </c>
      <c r="AU118" s="225" t="s">
        <v>85</v>
      </c>
      <c r="AY118" s="19" t="s">
        <v>131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83</v>
      </c>
      <c r="BK118" s="226">
        <f>ROUND(I118*H118,2)</f>
        <v>0</v>
      </c>
      <c r="BL118" s="19" t="s">
        <v>139</v>
      </c>
      <c r="BM118" s="225" t="s">
        <v>1081</v>
      </c>
    </row>
    <row r="119" s="2" customFormat="1">
      <c r="A119" s="40"/>
      <c r="B119" s="41"/>
      <c r="C119" s="42"/>
      <c r="D119" s="227" t="s">
        <v>141</v>
      </c>
      <c r="E119" s="42"/>
      <c r="F119" s="228" t="s">
        <v>146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141</v>
      </c>
      <c r="AU119" s="19" t="s">
        <v>85</v>
      </c>
    </row>
    <row r="120" s="12" customFormat="1" ht="22.8" customHeight="1">
      <c r="A120" s="12"/>
      <c r="B120" s="198"/>
      <c r="C120" s="199"/>
      <c r="D120" s="200" t="s">
        <v>74</v>
      </c>
      <c r="E120" s="212" t="s">
        <v>158</v>
      </c>
      <c r="F120" s="212" t="s">
        <v>159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SUM(P121:P123)</f>
        <v>0</v>
      </c>
      <c r="Q120" s="206"/>
      <c r="R120" s="207">
        <f>SUM(R121:R123)</f>
        <v>0</v>
      </c>
      <c r="S120" s="206"/>
      <c r="T120" s="208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130</v>
      </c>
      <c r="AT120" s="210" t="s">
        <v>74</v>
      </c>
      <c r="AU120" s="210" t="s">
        <v>83</v>
      </c>
      <c r="AY120" s="209" t="s">
        <v>131</v>
      </c>
      <c r="BK120" s="211">
        <f>SUM(BK121:BK123)</f>
        <v>0</v>
      </c>
    </row>
    <row r="121" s="2" customFormat="1" ht="16.5" customHeight="1">
      <c r="A121" s="40"/>
      <c r="B121" s="41"/>
      <c r="C121" s="214" t="s">
        <v>317</v>
      </c>
      <c r="D121" s="214" t="s">
        <v>134</v>
      </c>
      <c r="E121" s="215" t="s">
        <v>175</v>
      </c>
      <c r="F121" s="216" t="s">
        <v>176</v>
      </c>
      <c r="G121" s="217" t="s">
        <v>292</v>
      </c>
      <c r="H121" s="218">
        <v>1</v>
      </c>
      <c r="I121" s="219"/>
      <c r="J121" s="220">
        <f>ROUND(I121*H121,2)</f>
        <v>0</v>
      </c>
      <c r="K121" s="216" t="s">
        <v>138</v>
      </c>
      <c r="L121" s="46"/>
      <c r="M121" s="221" t="s">
        <v>19</v>
      </c>
      <c r="N121" s="222" t="s">
        <v>46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139</v>
      </c>
      <c r="AT121" s="225" t="s">
        <v>134</v>
      </c>
      <c r="AU121" s="225" t="s">
        <v>85</v>
      </c>
      <c r="AY121" s="19" t="s">
        <v>131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83</v>
      </c>
      <c r="BK121" s="226">
        <f>ROUND(I121*H121,2)</f>
        <v>0</v>
      </c>
      <c r="BL121" s="19" t="s">
        <v>139</v>
      </c>
      <c r="BM121" s="225" t="s">
        <v>1082</v>
      </c>
    </row>
    <row r="122" s="2" customFormat="1">
      <c r="A122" s="40"/>
      <c r="B122" s="41"/>
      <c r="C122" s="42"/>
      <c r="D122" s="227" t="s">
        <v>141</v>
      </c>
      <c r="E122" s="42"/>
      <c r="F122" s="228" t="s">
        <v>178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85</v>
      </c>
    </row>
    <row r="123" s="2" customFormat="1">
      <c r="A123" s="40"/>
      <c r="B123" s="41"/>
      <c r="C123" s="42"/>
      <c r="D123" s="238" t="s">
        <v>674</v>
      </c>
      <c r="E123" s="42"/>
      <c r="F123" s="282" t="s">
        <v>1083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674</v>
      </c>
      <c r="AU123" s="19" t="s">
        <v>85</v>
      </c>
    </row>
    <row r="124" s="12" customFormat="1" ht="22.8" customHeight="1">
      <c r="A124" s="12"/>
      <c r="B124" s="198"/>
      <c r="C124" s="199"/>
      <c r="D124" s="200" t="s">
        <v>74</v>
      </c>
      <c r="E124" s="212" t="s">
        <v>186</v>
      </c>
      <c r="F124" s="212" t="s">
        <v>187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SUM(P125:P127)</f>
        <v>0</v>
      </c>
      <c r="Q124" s="206"/>
      <c r="R124" s="207">
        <f>SUM(R125:R127)</f>
        <v>0</v>
      </c>
      <c r="S124" s="206"/>
      <c r="T124" s="208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130</v>
      </c>
      <c r="AT124" s="210" t="s">
        <v>74</v>
      </c>
      <c r="AU124" s="210" t="s">
        <v>83</v>
      </c>
      <c r="AY124" s="209" t="s">
        <v>131</v>
      </c>
      <c r="BK124" s="211">
        <f>SUM(BK125:BK127)</f>
        <v>0</v>
      </c>
    </row>
    <row r="125" s="2" customFormat="1" ht="16.5" customHeight="1">
      <c r="A125" s="40"/>
      <c r="B125" s="41"/>
      <c r="C125" s="214" t="s">
        <v>323</v>
      </c>
      <c r="D125" s="214" t="s">
        <v>134</v>
      </c>
      <c r="E125" s="215" t="s">
        <v>189</v>
      </c>
      <c r="F125" s="216" t="s">
        <v>190</v>
      </c>
      <c r="G125" s="217" t="s">
        <v>292</v>
      </c>
      <c r="H125" s="218">
        <v>1</v>
      </c>
      <c r="I125" s="219"/>
      <c r="J125" s="220">
        <f>ROUND(I125*H125,2)</f>
        <v>0</v>
      </c>
      <c r="K125" s="216" t="s">
        <v>138</v>
      </c>
      <c r="L125" s="46"/>
      <c r="M125" s="221" t="s">
        <v>19</v>
      </c>
      <c r="N125" s="222" t="s">
        <v>46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139</v>
      </c>
      <c r="AT125" s="225" t="s">
        <v>134</v>
      </c>
      <c r="AU125" s="225" t="s">
        <v>85</v>
      </c>
      <c r="AY125" s="19" t="s">
        <v>131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83</v>
      </c>
      <c r="BK125" s="226">
        <f>ROUND(I125*H125,2)</f>
        <v>0</v>
      </c>
      <c r="BL125" s="19" t="s">
        <v>139</v>
      </c>
      <c r="BM125" s="225" t="s">
        <v>1084</v>
      </c>
    </row>
    <row r="126" s="2" customFormat="1">
      <c r="A126" s="40"/>
      <c r="B126" s="41"/>
      <c r="C126" s="42"/>
      <c r="D126" s="227" t="s">
        <v>141</v>
      </c>
      <c r="E126" s="42"/>
      <c r="F126" s="228" t="s">
        <v>192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141</v>
      </c>
      <c r="AU126" s="19" t="s">
        <v>85</v>
      </c>
    </row>
    <row r="127" s="2" customFormat="1">
      <c r="A127" s="40"/>
      <c r="B127" s="41"/>
      <c r="C127" s="42"/>
      <c r="D127" s="238" t="s">
        <v>674</v>
      </c>
      <c r="E127" s="42"/>
      <c r="F127" s="282" t="s">
        <v>1085</v>
      </c>
      <c r="G127" s="42"/>
      <c r="H127" s="42"/>
      <c r="I127" s="229"/>
      <c r="J127" s="42"/>
      <c r="K127" s="42"/>
      <c r="L127" s="46"/>
      <c r="M127" s="232"/>
      <c r="N127" s="233"/>
      <c r="O127" s="234"/>
      <c r="P127" s="234"/>
      <c r="Q127" s="234"/>
      <c r="R127" s="234"/>
      <c r="S127" s="234"/>
      <c r="T127" s="23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674</v>
      </c>
      <c r="AU127" s="19" t="s">
        <v>85</v>
      </c>
    </row>
    <row r="128" s="2" customFormat="1" ht="6.96" customHeight="1">
      <c r="A128" s="40"/>
      <c r="B128" s="61"/>
      <c r="C128" s="62"/>
      <c r="D128" s="62"/>
      <c r="E128" s="62"/>
      <c r="F128" s="62"/>
      <c r="G128" s="62"/>
      <c r="H128" s="62"/>
      <c r="I128" s="62"/>
      <c r="J128" s="62"/>
      <c r="K128" s="62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mXoI0L2ehFdX7UUPKgZElza2CthQN7/B3o8sIpQKb8RUQRmm63pjp3yUdyT0T6HQ4nzWZUZDLnHScYBxeZ5iAg==" hashValue="gdFY60N0IeZBhm1GlN2EMrQtWH52XvvLgSHiwTcepmd/BjyQNP8o5p9GQlTWz3lDyak/9HwQW7zv8j+0saUzpg==" algorithmName="SHA-512" password="CC35"/>
  <autoFilter ref="C93:K12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119" r:id="rId1" display="https://podminky.urs.cz/item/CS_URS_2025_01/013254000"/>
    <hyperlink ref="F122" r:id="rId2" display="https://podminky.urs.cz/item/CS_URS_2025_01/049303000"/>
    <hyperlink ref="F126" r:id="rId3" display="https://podminky.urs.cz/item/CS_URS_2025_01/09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85</v>
      </c>
    </row>
    <row r="4" s="1" customFormat="1" ht="24.96" customHeight="1">
      <c r="B4" s="22"/>
      <c r="D4" s="142" t="s">
        <v>102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plynové kotelny_Zámek Poděbrady</v>
      </c>
      <c r="F7" s="144"/>
      <c r="G7" s="144"/>
      <c r="H7" s="144"/>
      <c r="L7" s="22"/>
    </row>
    <row r="8" s="1" customFormat="1" ht="12" customHeight="1">
      <c r="B8" s="22"/>
      <c r="D8" s="144" t="s">
        <v>103</v>
      </c>
      <c r="L8" s="22"/>
    </row>
    <row r="9" s="2" customFormat="1" ht="16.5" customHeight="1">
      <c r="A9" s="40"/>
      <c r="B9" s="46"/>
      <c r="C9" s="40"/>
      <c r="D9" s="40"/>
      <c r="E9" s="145" t="s">
        <v>531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532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1086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28. 4. 2025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37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38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39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47.25" customHeight="1">
      <c r="A29" s="149"/>
      <c r="B29" s="150"/>
      <c r="C29" s="149"/>
      <c r="D29" s="149"/>
      <c r="E29" s="151" t="s">
        <v>40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41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43</v>
      </c>
      <c r="G34" s="40"/>
      <c r="H34" s="40"/>
      <c r="I34" s="156" t="s">
        <v>42</v>
      </c>
      <c r="J34" s="156" t="s">
        <v>44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45</v>
      </c>
      <c r="E35" s="144" t="s">
        <v>46</v>
      </c>
      <c r="F35" s="158">
        <f>ROUND((SUM(BE91:BE227)),  2)</f>
        <v>0</v>
      </c>
      <c r="G35" s="40"/>
      <c r="H35" s="40"/>
      <c r="I35" s="159">
        <v>0.20999999999999999</v>
      </c>
      <c r="J35" s="158">
        <f>ROUND(((SUM(BE91:BE227))*I35),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47</v>
      </c>
      <c r="F36" s="158">
        <f>ROUND((SUM(BF91:BF227)),  2)</f>
        <v>0</v>
      </c>
      <c r="G36" s="40"/>
      <c r="H36" s="40"/>
      <c r="I36" s="159">
        <v>0.12</v>
      </c>
      <c r="J36" s="158">
        <f>ROUND(((SUM(BF91:BF227))*I36),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ROUND((SUM(BG91:BG227)),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49</v>
      </c>
      <c r="F38" s="158">
        <f>ROUND((SUM(BH91:BH227)),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50</v>
      </c>
      <c r="F39" s="158">
        <f>ROUND((SUM(BI91:BI227)),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51</v>
      </c>
      <c r="E41" s="162"/>
      <c r="F41" s="162"/>
      <c r="G41" s="163" t="s">
        <v>52</v>
      </c>
      <c r="H41" s="164" t="s">
        <v>53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plynové kotelny_Zámek Poděbrady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531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532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D.1.4.3 - Elektroinstalace a MaR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Zámek Poděbrady, Jiřího náměstí 1/8</v>
      </c>
      <c r="G56" s="42"/>
      <c r="H56" s="42"/>
      <c r="I56" s="34" t="s">
        <v>23</v>
      </c>
      <c r="J56" s="74" t="str">
        <f>IF(J14="","",J14)</f>
        <v>28. 4. 2025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Město Poděbrady, Jiřího nám. 20/1,290 01,Poděbrady</v>
      </c>
      <c r="G58" s="42"/>
      <c r="H58" s="42"/>
      <c r="I58" s="34" t="s">
        <v>32</v>
      </c>
      <c r="J58" s="38" t="str">
        <f>E23</f>
        <v>TZB Kladno s.r.o.,Třebízského 466, 273 09, Kladno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Eva Vopalecká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73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200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1087</v>
      </c>
      <c r="E65" s="184"/>
      <c r="F65" s="184"/>
      <c r="G65" s="184"/>
      <c r="H65" s="184"/>
      <c r="I65" s="184"/>
      <c r="J65" s="185">
        <f>J93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1088</v>
      </c>
      <c r="E66" s="184"/>
      <c r="F66" s="184"/>
      <c r="G66" s="184"/>
      <c r="H66" s="184"/>
      <c r="I66" s="184"/>
      <c r="J66" s="185">
        <f>J173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1089</v>
      </c>
      <c r="E67" s="179"/>
      <c r="F67" s="179"/>
      <c r="G67" s="179"/>
      <c r="H67" s="179"/>
      <c r="I67" s="179"/>
      <c r="J67" s="180">
        <f>J210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1090</v>
      </c>
      <c r="E68" s="184"/>
      <c r="F68" s="184"/>
      <c r="G68" s="184"/>
      <c r="H68" s="184"/>
      <c r="I68" s="184"/>
      <c r="J68" s="185">
        <f>J211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205</v>
      </c>
      <c r="E69" s="179"/>
      <c r="F69" s="179"/>
      <c r="G69" s="179"/>
      <c r="H69" s="179"/>
      <c r="I69" s="179"/>
      <c r="J69" s="180">
        <f>J215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115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1" t="str">
        <f>E7</f>
        <v>Rekonstrukce plynové kotelny_Zámek Poděbrady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103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531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532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D.1.4.3 - Elektroinstalace a MaR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Zámek Poděbrady, Jiřího náměstí 1/8</v>
      </c>
      <c r="G85" s="42"/>
      <c r="H85" s="42"/>
      <c r="I85" s="34" t="s">
        <v>23</v>
      </c>
      <c r="J85" s="74" t="str">
        <f>IF(J14="","",J14)</f>
        <v>28. 4. 2025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E17</f>
        <v>Město Poděbrady, Jiřího nám. 20/1,290 01,Poděbrady</v>
      </c>
      <c r="G87" s="42"/>
      <c r="H87" s="42"/>
      <c r="I87" s="34" t="s">
        <v>32</v>
      </c>
      <c r="J87" s="38" t="str">
        <f>E23</f>
        <v>TZB Kladno s.r.o.,Třebízského 466, 273 09, Kladno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30</v>
      </c>
      <c r="D88" s="42"/>
      <c r="E88" s="42"/>
      <c r="F88" s="29" t="str">
        <f>IF(E20="","",E20)</f>
        <v>Vyplň údaj</v>
      </c>
      <c r="G88" s="42"/>
      <c r="H88" s="42"/>
      <c r="I88" s="34" t="s">
        <v>36</v>
      </c>
      <c r="J88" s="38" t="str">
        <f>E26</f>
        <v xml:space="preserve">Eva Vopalecká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116</v>
      </c>
      <c r="D90" s="190" t="s">
        <v>60</v>
      </c>
      <c r="E90" s="190" t="s">
        <v>56</v>
      </c>
      <c r="F90" s="190" t="s">
        <v>57</v>
      </c>
      <c r="G90" s="190" t="s">
        <v>117</v>
      </c>
      <c r="H90" s="190" t="s">
        <v>118</v>
      </c>
      <c r="I90" s="190" t="s">
        <v>119</v>
      </c>
      <c r="J90" s="190" t="s">
        <v>107</v>
      </c>
      <c r="K90" s="191" t="s">
        <v>120</v>
      </c>
      <c r="L90" s="192"/>
      <c r="M90" s="94" t="s">
        <v>19</v>
      </c>
      <c r="N90" s="95" t="s">
        <v>45</v>
      </c>
      <c r="O90" s="95" t="s">
        <v>121</v>
      </c>
      <c r="P90" s="95" t="s">
        <v>122</v>
      </c>
      <c r="Q90" s="95" t="s">
        <v>123</v>
      </c>
      <c r="R90" s="95" t="s">
        <v>124</v>
      </c>
      <c r="S90" s="95" t="s">
        <v>125</v>
      </c>
      <c r="T90" s="96" t="s">
        <v>126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127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P92+P210+P215</f>
        <v>0</v>
      </c>
      <c r="Q91" s="98"/>
      <c r="R91" s="195">
        <f>R92+R210+R215</f>
        <v>0</v>
      </c>
      <c r="S91" s="98"/>
      <c r="T91" s="196">
        <f>T92+T210+T215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74</v>
      </c>
      <c r="AU91" s="19" t="s">
        <v>108</v>
      </c>
      <c r="BK91" s="197">
        <f>BK92+BK210+BK215</f>
        <v>0</v>
      </c>
    </row>
    <row r="92" s="12" customFormat="1" ht="25.92" customHeight="1">
      <c r="A92" s="12"/>
      <c r="B92" s="198"/>
      <c r="C92" s="199"/>
      <c r="D92" s="200" t="s">
        <v>74</v>
      </c>
      <c r="E92" s="201" t="s">
        <v>415</v>
      </c>
      <c r="F92" s="201" t="s">
        <v>416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P93+P173</f>
        <v>0</v>
      </c>
      <c r="Q92" s="206"/>
      <c r="R92" s="207">
        <f>R93+R173</f>
        <v>0</v>
      </c>
      <c r="S92" s="206"/>
      <c r="T92" s="208">
        <f>T93+T173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85</v>
      </c>
      <c r="AT92" s="210" t="s">
        <v>74</v>
      </c>
      <c r="AU92" s="210" t="s">
        <v>75</v>
      </c>
      <c r="AY92" s="209" t="s">
        <v>131</v>
      </c>
      <c r="BK92" s="211">
        <f>BK93+BK173</f>
        <v>0</v>
      </c>
    </row>
    <row r="93" s="12" customFormat="1" ht="22.8" customHeight="1">
      <c r="A93" s="12"/>
      <c r="B93" s="198"/>
      <c r="C93" s="199"/>
      <c r="D93" s="200" t="s">
        <v>74</v>
      </c>
      <c r="E93" s="212" t="s">
        <v>1091</v>
      </c>
      <c r="F93" s="212" t="s">
        <v>1092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SUM(P94:P172)</f>
        <v>0</v>
      </c>
      <c r="Q93" s="206"/>
      <c r="R93" s="207">
        <f>SUM(R94:R172)</f>
        <v>0</v>
      </c>
      <c r="S93" s="206"/>
      <c r="T93" s="208">
        <f>SUM(T94:T172)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85</v>
      </c>
      <c r="AT93" s="210" t="s">
        <v>74</v>
      </c>
      <c r="AU93" s="210" t="s">
        <v>83</v>
      </c>
      <c r="AY93" s="209" t="s">
        <v>131</v>
      </c>
      <c r="BK93" s="211">
        <f>SUM(BK94:BK172)</f>
        <v>0</v>
      </c>
    </row>
    <row r="94" s="2" customFormat="1" ht="24.15" customHeight="1">
      <c r="A94" s="40"/>
      <c r="B94" s="41"/>
      <c r="C94" s="214" t="s">
        <v>83</v>
      </c>
      <c r="D94" s="214" t="s">
        <v>134</v>
      </c>
      <c r="E94" s="215" t="s">
        <v>1093</v>
      </c>
      <c r="F94" s="216" t="s">
        <v>1094</v>
      </c>
      <c r="G94" s="217" t="s">
        <v>221</v>
      </c>
      <c r="H94" s="218">
        <v>70</v>
      </c>
      <c r="I94" s="219"/>
      <c r="J94" s="220">
        <f>ROUND(I94*H94,2)</f>
        <v>0</v>
      </c>
      <c r="K94" s="216" t="s">
        <v>138</v>
      </c>
      <c r="L94" s="46"/>
      <c r="M94" s="221" t="s">
        <v>19</v>
      </c>
      <c r="N94" s="222" t="s">
        <v>46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307</v>
      </c>
      <c r="AT94" s="225" t="s">
        <v>134</v>
      </c>
      <c r="AU94" s="225" t="s">
        <v>85</v>
      </c>
      <c r="AY94" s="19" t="s">
        <v>131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83</v>
      </c>
      <c r="BK94" s="226">
        <f>ROUND(I94*H94,2)</f>
        <v>0</v>
      </c>
      <c r="BL94" s="19" t="s">
        <v>307</v>
      </c>
      <c r="BM94" s="225" t="s">
        <v>85</v>
      </c>
    </row>
    <row r="95" s="2" customFormat="1">
      <c r="A95" s="40"/>
      <c r="B95" s="41"/>
      <c r="C95" s="42"/>
      <c r="D95" s="227" t="s">
        <v>141</v>
      </c>
      <c r="E95" s="42"/>
      <c r="F95" s="228" t="s">
        <v>1095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85</v>
      </c>
    </row>
    <row r="96" s="2" customFormat="1" ht="16.5" customHeight="1">
      <c r="A96" s="40"/>
      <c r="B96" s="41"/>
      <c r="C96" s="269" t="s">
        <v>85</v>
      </c>
      <c r="D96" s="269" t="s">
        <v>297</v>
      </c>
      <c r="E96" s="270" t="s">
        <v>1096</v>
      </c>
      <c r="F96" s="271" t="s">
        <v>1097</v>
      </c>
      <c r="G96" s="272" t="s">
        <v>221</v>
      </c>
      <c r="H96" s="273">
        <v>73.5</v>
      </c>
      <c r="I96" s="274"/>
      <c r="J96" s="275">
        <f>ROUND(I96*H96,2)</f>
        <v>0</v>
      </c>
      <c r="K96" s="271" t="s">
        <v>138</v>
      </c>
      <c r="L96" s="276"/>
      <c r="M96" s="277" t="s">
        <v>19</v>
      </c>
      <c r="N96" s="278" t="s">
        <v>46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410</v>
      </c>
      <c r="AT96" s="225" t="s">
        <v>297</v>
      </c>
      <c r="AU96" s="225" t="s">
        <v>85</v>
      </c>
      <c r="AY96" s="19" t="s">
        <v>131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83</v>
      </c>
      <c r="BK96" s="226">
        <f>ROUND(I96*H96,2)</f>
        <v>0</v>
      </c>
      <c r="BL96" s="19" t="s">
        <v>307</v>
      </c>
      <c r="BM96" s="225" t="s">
        <v>153</v>
      </c>
    </row>
    <row r="97" s="14" customFormat="1">
      <c r="A97" s="14"/>
      <c r="B97" s="247"/>
      <c r="C97" s="248"/>
      <c r="D97" s="238" t="s">
        <v>214</v>
      </c>
      <c r="E97" s="249" t="s">
        <v>19</v>
      </c>
      <c r="F97" s="250" t="s">
        <v>1098</v>
      </c>
      <c r="G97" s="248"/>
      <c r="H97" s="251">
        <v>73.5</v>
      </c>
      <c r="I97" s="252"/>
      <c r="J97" s="248"/>
      <c r="K97" s="248"/>
      <c r="L97" s="253"/>
      <c r="M97" s="254"/>
      <c r="N97" s="255"/>
      <c r="O97" s="255"/>
      <c r="P97" s="255"/>
      <c r="Q97" s="255"/>
      <c r="R97" s="255"/>
      <c r="S97" s="255"/>
      <c r="T97" s="25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7" t="s">
        <v>214</v>
      </c>
      <c r="AU97" s="257" t="s">
        <v>85</v>
      </c>
      <c r="AV97" s="14" t="s">
        <v>85</v>
      </c>
      <c r="AW97" s="14" t="s">
        <v>35</v>
      </c>
      <c r="AX97" s="14" t="s">
        <v>75</v>
      </c>
      <c r="AY97" s="257" t="s">
        <v>131</v>
      </c>
    </row>
    <row r="98" s="15" customFormat="1">
      <c r="A98" s="15"/>
      <c r="B98" s="258"/>
      <c r="C98" s="259"/>
      <c r="D98" s="238" t="s">
        <v>214</v>
      </c>
      <c r="E98" s="260" t="s">
        <v>19</v>
      </c>
      <c r="F98" s="261" t="s">
        <v>218</v>
      </c>
      <c r="G98" s="259"/>
      <c r="H98" s="262">
        <v>73.5</v>
      </c>
      <c r="I98" s="263"/>
      <c r="J98" s="259"/>
      <c r="K98" s="259"/>
      <c r="L98" s="264"/>
      <c r="M98" s="265"/>
      <c r="N98" s="266"/>
      <c r="O98" s="266"/>
      <c r="P98" s="266"/>
      <c r="Q98" s="266"/>
      <c r="R98" s="266"/>
      <c r="S98" s="266"/>
      <c r="T98" s="267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8" t="s">
        <v>214</v>
      </c>
      <c r="AU98" s="268" t="s">
        <v>85</v>
      </c>
      <c r="AV98" s="15" t="s">
        <v>153</v>
      </c>
      <c r="AW98" s="15" t="s">
        <v>35</v>
      </c>
      <c r="AX98" s="15" t="s">
        <v>83</v>
      </c>
      <c r="AY98" s="268" t="s">
        <v>131</v>
      </c>
    </row>
    <row r="99" s="2" customFormat="1" ht="24.15" customHeight="1">
      <c r="A99" s="40"/>
      <c r="B99" s="41"/>
      <c r="C99" s="214" t="s">
        <v>149</v>
      </c>
      <c r="D99" s="214" t="s">
        <v>134</v>
      </c>
      <c r="E99" s="215" t="s">
        <v>1099</v>
      </c>
      <c r="F99" s="216" t="s">
        <v>1100</v>
      </c>
      <c r="G99" s="217" t="s">
        <v>221</v>
      </c>
      <c r="H99" s="218">
        <v>30</v>
      </c>
      <c r="I99" s="219"/>
      <c r="J99" s="220">
        <f>ROUND(I99*H99,2)</f>
        <v>0</v>
      </c>
      <c r="K99" s="216" t="s">
        <v>138</v>
      </c>
      <c r="L99" s="46"/>
      <c r="M99" s="221" t="s">
        <v>19</v>
      </c>
      <c r="N99" s="222" t="s">
        <v>46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307</v>
      </c>
      <c r="AT99" s="225" t="s">
        <v>134</v>
      </c>
      <c r="AU99" s="225" t="s">
        <v>85</v>
      </c>
      <c r="AY99" s="19" t="s">
        <v>131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83</v>
      </c>
      <c r="BK99" s="226">
        <f>ROUND(I99*H99,2)</f>
        <v>0</v>
      </c>
      <c r="BL99" s="19" t="s">
        <v>307</v>
      </c>
      <c r="BM99" s="225" t="s">
        <v>164</v>
      </c>
    </row>
    <row r="100" s="2" customFormat="1">
      <c r="A100" s="40"/>
      <c r="B100" s="41"/>
      <c r="C100" s="42"/>
      <c r="D100" s="227" t="s">
        <v>141</v>
      </c>
      <c r="E100" s="42"/>
      <c r="F100" s="228" t="s">
        <v>1101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85</v>
      </c>
    </row>
    <row r="101" s="2" customFormat="1" ht="16.5" customHeight="1">
      <c r="A101" s="40"/>
      <c r="B101" s="41"/>
      <c r="C101" s="269" t="s">
        <v>153</v>
      </c>
      <c r="D101" s="269" t="s">
        <v>297</v>
      </c>
      <c r="E101" s="270" t="s">
        <v>1102</v>
      </c>
      <c r="F101" s="271" t="s">
        <v>1103</v>
      </c>
      <c r="G101" s="272" t="s">
        <v>221</v>
      </c>
      <c r="H101" s="273">
        <v>31.5</v>
      </c>
      <c r="I101" s="274"/>
      <c r="J101" s="275">
        <f>ROUND(I101*H101,2)</f>
        <v>0</v>
      </c>
      <c r="K101" s="271" t="s">
        <v>138</v>
      </c>
      <c r="L101" s="276"/>
      <c r="M101" s="277" t="s">
        <v>19</v>
      </c>
      <c r="N101" s="278" t="s">
        <v>46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410</v>
      </c>
      <c r="AT101" s="225" t="s">
        <v>297</v>
      </c>
      <c r="AU101" s="225" t="s">
        <v>85</v>
      </c>
      <c r="AY101" s="19" t="s">
        <v>131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83</v>
      </c>
      <c r="BK101" s="226">
        <f>ROUND(I101*H101,2)</f>
        <v>0</v>
      </c>
      <c r="BL101" s="19" t="s">
        <v>307</v>
      </c>
      <c r="BM101" s="225" t="s">
        <v>174</v>
      </c>
    </row>
    <row r="102" s="14" customFormat="1">
      <c r="A102" s="14"/>
      <c r="B102" s="247"/>
      <c r="C102" s="248"/>
      <c r="D102" s="238" t="s">
        <v>214</v>
      </c>
      <c r="E102" s="249" t="s">
        <v>19</v>
      </c>
      <c r="F102" s="250" t="s">
        <v>1104</v>
      </c>
      <c r="G102" s="248"/>
      <c r="H102" s="251">
        <v>31.5</v>
      </c>
      <c r="I102" s="252"/>
      <c r="J102" s="248"/>
      <c r="K102" s="248"/>
      <c r="L102" s="253"/>
      <c r="M102" s="254"/>
      <c r="N102" s="255"/>
      <c r="O102" s="255"/>
      <c r="P102" s="255"/>
      <c r="Q102" s="255"/>
      <c r="R102" s="255"/>
      <c r="S102" s="255"/>
      <c r="T102" s="25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7" t="s">
        <v>214</v>
      </c>
      <c r="AU102" s="257" t="s">
        <v>85</v>
      </c>
      <c r="AV102" s="14" t="s">
        <v>85</v>
      </c>
      <c r="AW102" s="14" t="s">
        <v>35</v>
      </c>
      <c r="AX102" s="14" t="s">
        <v>75</v>
      </c>
      <c r="AY102" s="257" t="s">
        <v>131</v>
      </c>
    </row>
    <row r="103" s="15" customFormat="1">
      <c r="A103" s="15"/>
      <c r="B103" s="258"/>
      <c r="C103" s="259"/>
      <c r="D103" s="238" t="s">
        <v>214</v>
      </c>
      <c r="E103" s="260" t="s">
        <v>19</v>
      </c>
      <c r="F103" s="261" t="s">
        <v>218</v>
      </c>
      <c r="G103" s="259"/>
      <c r="H103" s="262">
        <v>31.5</v>
      </c>
      <c r="I103" s="263"/>
      <c r="J103" s="259"/>
      <c r="K103" s="259"/>
      <c r="L103" s="264"/>
      <c r="M103" s="265"/>
      <c r="N103" s="266"/>
      <c r="O103" s="266"/>
      <c r="P103" s="266"/>
      <c r="Q103" s="266"/>
      <c r="R103" s="266"/>
      <c r="S103" s="266"/>
      <c r="T103" s="267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8" t="s">
        <v>214</v>
      </c>
      <c r="AU103" s="268" t="s">
        <v>85</v>
      </c>
      <c r="AV103" s="15" t="s">
        <v>153</v>
      </c>
      <c r="AW103" s="15" t="s">
        <v>35</v>
      </c>
      <c r="AX103" s="15" t="s">
        <v>83</v>
      </c>
      <c r="AY103" s="268" t="s">
        <v>131</v>
      </c>
    </row>
    <row r="104" s="2" customFormat="1" ht="24.15" customHeight="1">
      <c r="A104" s="40"/>
      <c r="B104" s="41"/>
      <c r="C104" s="214" t="s">
        <v>130</v>
      </c>
      <c r="D104" s="214" t="s">
        <v>134</v>
      </c>
      <c r="E104" s="215" t="s">
        <v>1105</v>
      </c>
      <c r="F104" s="216" t="s">
        <v>1106</v>
      </c>
      <c r="G104" s="217" t="s">
        <v>221</v>
      </c>
      <c r="H104" s="218">
        <v>20</v>
      </c>
      <c r="I104" s="219"/>
      <c r="J104" s="220">
        <f>ROUND(I104*H104,2)</f>
        <v>0</v>
      </c>
      <c r="K104" s="216" t="s">
        <v>138</v>
      </c>
      <c r="L104" s="46"/>
      <c r="M104" s="221" t="s">
        <v>19</v>
      </c>
      <c r="N104" s="222" t="s">
        <v>46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307</v>
      </c>
      <c r="AT104" s="225" t="s">
        <v>134</v>
      </c>
      <c r="AU104" s="225" t="s">
        <v>85</v>
      </c>
      <c r="AY104" s="19" t="s">
        <v>131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83</v>
      </c>
      <c r="BK104" s="226">
        <f>ROUND(I104*H104,2)</f>
        <v>0</v>
      </c>
      <c r="BL104" s="19" t="s">
        <v>307</v>
      </c>
      <c r="BM104" s="225" t="s">
        <v>188</v>
      </c>
    </row>
    <row r="105" s="2" customFormat="1">
      <c r="A105" s="40"/>
      <c r="B105" s="41"/>
      <c r="C105" s="42"/>
      <c r="D105" s="227" t="s">
        <v>141</v>
      </c>
      <c r="E105" s="42"/>
      <c r="F105" s="228" t="s">
        <v>1107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141</v>
      </c>
      <c r="AU105" s="19" t="s">
        <v>85</v>
      </c>
    </row>
    <row r="106" s="2" customFormat="1" ht="16.5" customHeight="1">
      <c r="A106" s="40"/>
      <c r="B106" s="41"/>
      <c r="C106" s="269" t="s">
        <v>164</v>
      </c>
      <c r="D106" s="269" t="s">
        <v>297</v>
      </c>
      <c r="E106" s="270" t="s">
        <v>1108</v>
      </c>
      <c r="F106" s="271" t="s">
        <v>1109</v>
      </c>
      <c r="G106" s="272" t="s">
        <v>221</v>
      </c>
      <c r="H106" s="273">
        <v>21</v>
      </c>
      <c r="I106" s="274"/>
      <c r="J106" s="275">
        <f>ROUND(I106*H106,2)</f>
        <v>0</v>
      </c>
      <c r="K106" s="271" t="s">
        <v>138</v>
      </c>
      <c r="L106" s="276"/>
      <c r="M106" s="277" t="s">
        <v>19</v>
      </c>
      <c r="N106" s="278" t="s">
        <v>46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410</v>
      </c>
      <c r="AT106" s="225" t="s">
        <v>297</v>
      </c>
      <c r="AU106" s="225" t="s">
        <v>85</v>
      </c>
      <c r="AY106" s="19" t="s">
        <v>131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83</v>
      </c>
      <c r="BK106" s="226">
        <f>ROUND(I106*H106,2)</f>
        <v>0</v>
      </c>
      <c r="BL106" s="19" t="s">
        <v>307</v>
      </c>
      <c r="BM106" s="225" t="s">
        <v>8</v>
      </c>
    </row>
    <row r="107" s="14" customFormat="1">
      <c r="A107" s="14"/>
      <c r="B107" s="247"/>
      <c r="C107" s="248"/>
      <c r="D107" s="238" t="s">
        <v>214</v>
      </c>
      <c r="E107" s="249" t="s">
        <v>19</v>
      </c>
      <c r="F107" s="250" t="s">
        <v>1110</v>
      </c>
      <c r="G107" s="248"/>
      <c r="H107" s="251">
        <v>21</v>
      </c>
      <c r="I107" s="252"/>
      <c r="J107" s="248"/>
      <c r="K107" s="248"/>
      <c r="L107" s="253"/>
      <c r="M107" s="254"/>
      <c r="N107" s="255"/>
      <c r="O107" s="255"/>
      <c r="P107" s="255"/>
      <c r="Q107" s="255"/>
      <c r="R107" s="255"/>
      <c r="S107" s="255"/>
      <c r="T107" s="25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7" t="s">
        <v>214</v>
      </c>
      <c r="AU107" s="257" t="s">
        <v>85</v>
      </c>
      <c r="AV107" s="14" t="s">
        <v>85</v>
      </c>
      <c r="AW107" s="14" t="s">
        <v>35</v>
      </c>
      <c r="AX107" s="14" t="s">
        <v>75</v>
      </c>
      <c r="AY107" s="257" t="s">
        <v>131</v>
      </c>
    </row>
    <row r="108" s="15" customFormat="1">
      <c r="A108" s="15"/>
      <c r="B108" s="258"/>
      <c r="C108" s="259"/>
      <c r="D108" s="238" t="s">
        <v>214</v>
      </c>
      <c r="E108" s="260" t="s">
        <v>19</v>
      </c>
      <c r="F108" s="261" t="s">
        <v>218</v>
      </c>
      <c r="G108" s="259"/>
      <c r="H108" s="262">
        <v>21</v>
      </c>
      <c r="I108" s="263"/>
      <c r="J108" s="259"/>
      <c r="K108" s="259"/>
      <c r="L108" s="264"/>
      <c r="M108" s="265"/>
      <c r="N108" s="266"/>
      <c r="O108" s="266"/>
      <c r="P108" s="266"/>
      <c r="Q108" s="266"/>
      <c r="R108" s="266"/>
      <c r="S108" s="266"/>
      <c r="T108" s="267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8" t="s">
        <v>214</v>
      </c>
      <c r="AU108" s="268" t="s">
        <v>85</v>
      </c>
      <c r="AV108" s="15" t="s">
        <v>153</v>
      </c>
      <c r="AW108" s="15" t="s">
        <v>35</v>
      </c>
      <c r="AX108" s="15" t="s">
        <v>83</v>
      </c>
      <c r="AY108" s="268" t="s">
        <v>131</v>
      </c>
    </row>
    <row r="109" s="2" customFormat="1" ht="24.15" customHeight="1">
      <c r="A109" s="40"/>
      <c r="B109" s="41"/>
      <c r="C109" s="214" t="s">
        <v>169</v>
      </c>
      <c r="D109" s="214" t="s">
        <v>134</v>
      </c>
      <c r="E109" s="215" t="s">
        <v>1105</v>
      </c>
      <c r="F109" s="216" t="s">
        <v>1106</v>
      </c>
      <c r="G109" s="217" t="s">
        <v>221</v>
      </c>
      <c r="H109" s="218">
        <v>20</v>
      </c>
      <c r="I109" s="219"/>
      <c r="J109" s="220">
        <f>ROUND(I109*H109,2)</f>
        <v>0</v>
      </c>
      <c r="K109" s="216" t="s">
        <v>138</v>
      </c>
      <c r="L109" s="46"/>
      <c r="M109" s="221" t="s">
        <v>19</v>
      </c>
      <c r="N109" s="222" t="s">
        <v>46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307</v>
      </c>
      <c r="AT109" s="225" t="s">
        <v>134</v>
      </c>
      <c r="AU109" s="225" t="s">
        <v>85</v>
      </c>
      <c r="AY109" s="19" t="s">
        <v>131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83</v>
      </c>
      <c r="BK109" s="226">
        <f>ROUND(I109*H109,2)</f>
        <v>0</v>
      </c>
      <c r="BL109" s="19" t="s">
        <v>307</v>
      </c>
      <c r="BM109" s="225" t="s">
        <v>296</v>
      </c>
    </row>
    <row r="110" s="2" customFormat="1">
      <c r="A110" s="40"/>
      <c r="B110" s="41"/>
      <c r="C110" s="42"/>
      <c r="D110" s="227" t="s">
        <v>141</v>
      </c>
      <c r="E110" s="42"/>
      <c r="F110" s="228" t="s">
        <v>1107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85</v>
      </c>
    </row>
    <row r="111" s="2" customFormat="1" ht="16.5" customHeight="1">
      <c r="A111" s="40"/>
      <c r="B111" s="41"/>
      <c r="C111" s="269" t="s">
        <v>174</v>
      </c>
      <c r="D111" s="269" t="s">
        <v>297</v>
      </c>
      <c r="E111" s="270" t="s">
        <v>1111</v>
      </c>
      <c r="F111" s="271" t="s">
        <v>1112</v>
      </c>
      <c r="G111" s="272" t="s">
        <v>221</v>
      </c>
      <c r="H111" s="273">
        <v>21</v>
      </c>
      <c r="I111" s="274"/>
      <c r="J111" s="275">
        <f>ROUND(I111*H111,2)</f>
        <v>0</v>
      </c>
      <c r="K111" s="271" t="s">
        <v>138</v>
      </c>
      <c r="L111" s="276"/>
      <c r="M111" s="277" t="s">
        <v>19</v>
      </c>
      <c r="N111" s="278" t="s">
        <v>46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410</v>
      </c>
      <c r="AT111" s="225" t="s">
        <v>297</v>
      </c>
      <c r="AU111" s="225" t="s">
        <v>85</v>
      </c>
      <c r="AY111" s="19" t="s">
        <v>131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83</v>
      </c>
      <c r="BK111" s="226">
        <f>ROUND(I111*H111,2)</f>
        <v>0</v>
      </c>
      <c r="BL111" s="19" t="s">
        <v>307</v>
      </c>
      <c r="BM111" s="225" t="s">
        <v>307</v>
      </c>
    </row>
    <row r="112" s="14" customFormat="1">
      <c r="A112" s="14"/>
      <c r="B112" s="247"/>
      <c r="C112" s="248"/>
      <c r="D112" s="238" t="s">
        <v>214</v>
      </c>
      <c r="E112" s="249" t="s">
        <v>19</v>
      </c>
      <c r="F112" s="250" t="s">
        <v>1110</v>
      </c>
      <c r="G112" s="248"/>
      <c r="H112" s="251">
        <v>21</v>
      </c>
      <c r="I112" s="252"/>
      <c r="J112" s="248"/>
      <c r="K112" s="248"/>
      <c r="L112" s="253"/>
      <c r="M112" s="254"/>
      <c r="N112" s="255"/>
      <c r="O112" s="255"/>
      <c r="P112" s="255"/>
      <c r="Q112" s="255"/>
      <c r="R112" s="255"/>
      <c r="S112" s="255"/>
      <c r="T112" s="25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7" t="s">
        <v>214</v>
      </c>
      <c r="AU112" s="257" t="s">
        <v>85</v>
      </c>
      <c r="AV112" s="14" t="s">
        <v>85</v>
      </c>
      <c r="AW112" s="14" t="s">
        <v>35</v>
      </c>
      <c r="AX112" s="14" t="s">
        <v>75</v>
      </c>
      <c r="AY112" s="257" t="s">
        <v>131</v>
      </c>
    </row>
    <row r="113" s="15" customFormat="1">
      <c r="A113" s="15"/>
      <c r="B113" s="258"/>
      <c r="C113" s="259"/>
      <c r="D113" s="238" t="s">
        <v>214</v>
      </c>
      <c r="E113" s="260" t="s">
        <v>19</v>
      </c>
      <c r="F113" s="261" t="s">
        <v>218</v>
      </c>
      <c r="G113" s="259"/>
      <c r="H113" s="262">
        <v>21</v>
      </c>
      <c r="I113" s="263"/>
      <c r="J113" s="259"/>
      <c r="K113" s="259"/>
      <c r="L113" s="264"/>
      <c r="M113" s="265"/>
      <c r="N113" s="266"/>
      <c r="O113" s="266"/>
      <c r="P113" s="266"/>
      <c r="Q113" s="266"/>
      <c r="R113" s="266"/>
      <c r="S113" s="266"/>
      <c r="T113" s="267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8" t="s">
        <v>214</v>
      </c>
      <c r="AU113" s="268" t="s">
        <v>85</v>
      </c>
      <c r="AV113" s="15" t="s">
        <v>153</v>
      </c>
      <c r="AW113" s="15" t="s">
        <v>35</v>
      </c>
      <c r="AX113" s="15" t="s">
        <v>83</v>
      </c>
      <c r="AY113" s="268" t="s">
        <v>131</v>
      </c>
    </row>
    <row r="114" s="2" customFormat="1" ht="24.15" customHeight="1">
      <c r="A114" s="40"/>
      <c r="B114" s="41"/>
      <c r="C114" s="214" t="s">
        <v>181</v>
      </c>
      <c r="D114" s="214" t="s">
        <v>134</v>
      </c>
      <c r="E114" s="215" t="s">
        <v>1113</v>
      </c>
      <c r="F114" s="216" t="s">
        <v>1114</v>
      </c>
      <c r="G114" s="217" t="s">
        <v>292</v>
      </c>
      <c r="H114" s="218">
        <v>14</v>
      </c>
      <c r="I114" s="219"/>
      <c r="J114" s="220">
        <f>ROUND(I114*H114,2)</f>
        <v>0</v>
      </c>
      <c r="K114" s="216" t="s">
        <v>138</v>
      </c>
      <c r="L114" s="46"/>
      <c r="M114" s="221" t="s">
        <v>19</v>
      </c>
      <c r="N114" s="222" t="s">
        <v>46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307</v>
      </c>
      <c r="AT114" s="225" t="s">
        <v>134</v>
      </c>
      <c r="AU114" s="225" t="s">
        <v>85</v>
      </c>
      <c r="AY114" s="19" t="s">
        <v>131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83</v>
      </c>
      <c r="BK114" s="226">
        <f>ROUND(I114*H114,2)</f>
        <v>0</v>
      </c>
      <c r="BL114" s="19" t="s">
        <v>307</v>
      </c>
      <c r="BM114" s="225" t="s">
        <v>317</v>
      </c>
    </row>
    <row r="115" s="2" customFormat="1">
      <c r="A115" s="40"/>
      <c r="B115" s="41"/>
      <c r="C115" s="42"/>
      <c r="D115" s="227" t="s">
        <v>141</v>
      </c>
      <c r="E115" s="42"/>
      <c r="F115" s="228" t="s">
        <v>1115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141</v>
      </c>
      <c r="AU115" s="19" t="s">
        <v>85</v>
      </c>
    </row>
    <row r="116" s="2" customFormat="1" ht="16.5" customHeight="1">
      <c r="A116" s="40"/>
      <c r="B116" s="41"/>
      <c r="C116" s="269" t="s">
        <v>188</v>
      </c>
      <c r="D116" s="269" t="s">
        <v>297</v>
      </c>
      <c r="E116" s="270" t="s">
        <v>1116</v>
      </c>
      <c r="F116" s="271" t="s">
        <v>1117</v>
      </c>
      <c r="G116" s="272" t="s">
        <v>292</v>
      </c>
      <c r="H116" s="273">
        <v>14</v>
      </c>
      <c r="I116" s="274"/>
      <c r="J116" s="275">
        <f>ROUND(I116*H116,2)</f>
        <v>0</v>
      </c>
      <c r="K116" s="271" t="s">
        <v>138</v>
      </c>
      <c r="L116" s="276"/>
      <c r="M116" s="277" t="s">
        <v>19</v>
      </c>
      <c r="N116" s="278" t="s">
        <v>46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410</v>
      </c>
      <c r="AT116" s="225" t="s">
        <v>297</v>
      </c>
      <c r="AU116" s="225" t="s">
        <v>85</v>
      </c>
      <c r="AY116" s="19" t="s">
        <v>131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83</v>
      </c>
      <c r="BK116" s="226">
        <f>ROUND(I116*H116,2)</f>
        <v>0</v>
      </c>
      <c r="BL116" s="19" t="s">
        <v>307</v>
      </c>
      <c r="BM116" s="225" t="s">
        <v>332</v>
      </c>
    </row>
    <row r="117" s="2" customFormat="1" ht="24.15" customHeight="1">
      <c r="A117" s="40"/>
      <c r="B117" s="41"/>
      <c r="C117" s="214" t="s">
        <v>276</v>
      </c>
      <c r="D117" s="214" t="s">
        <v>134</v>
      </c>
      <c r="E117" s="215" t="s">
        <v>1118</v>
      </c>
      <c r="F117" s="216" t="s">
        <v>1119</v>
      </c>
      <c r="G117" s="217" t="s">
        <v>292</v>
      </c>
      <c r="H117" s="218">
        <v>6</v>
      </c>
      <c r="I117" s="219"/>
      <c r="J117" s="220">
        <f>ROUND(I117*H117,2)</f>
        <v>0</v>
      </c>
      <c r="K117" s="216" t="s">
        <v>138</v>
      </c>
      <c r="L117" s="46"/>
      <c r="M117" s="221" t="s">
        <v>19</v>
      </c>
      <c r="N117" s="222" t="s">
        <v>46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307</v>
      </c>
      <c r="AT117" s="225" t="s">
        <v>134</v>
      </c>
      <c r="AU117" s="225" t="s">
        <v>85</v>
      </c>
      <c r="AY117" s="19" t="s">
        <v>131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83</v>
      </c>
      <c r="BK117" s="226">
        <f>ROUND(I117*H117,2)</f>
        <v>0</v>
      </c>
      <c r="BL117" s="19" t="s">
        <v>307</v>
      </c>
      <c r="BM117" s="225" t="s">
        <v>346</v>
      </c>
    </row>
    <row r="118" s="2" customFormat="1">
      <c r="A118" s="40"/>
      <c r="B118" s="41"/>
      <c r="C118" s="42"/>
      <c r="D118" s="227" t="s">
        <v>141</v>
      </c>
      <c r="E118" s="42"/>
      <c r="F118" s="228" t="s">
        <v>1120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85</v>
      </c>
    </row>
    <row r="119" s="2" customFormat="1" ht="21.75" customHeight="1">
      <c r="A119" s="40"/>
      <c r="B119" s="41"/>
      <c r="C119" s="269" t="s">
        <v>8</v>
      </c>
      <c r="D119" s="269" t="s">
        <v>297</v>
      </c>
      <c r="E119" s="270" t="s">
        <v>1121</v>
      </c>
      <c r="F119" s="271" t="s">
        <v>1122</v>
      </c>
      <c r="G119" s="272" t="s">
        <v>292</v>
      </c>
      <c r="H119" s="273">
        <v>6</v>
      </c>
      <c r="I119" s="274"/>
      <c r="J119" s="275">
        <f>ROUND(I119*H119,2)</f>
        <v>0</v>
      </c>
      <c r="K119" s="271" t="s">
        <v>19</v>
      </c>
      <c r="L119" s="276"/>
      <c r="M119" s="277" t="s">
        <v>19</v>
      </c>
      <c r="N119" s="278" t="s">
        <v>46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410</v>
      </c>
      <c r="AT119" s="225" t="s">
        <v>297</v>
      </c>
      <c r="AU119" s="225" t="s">
        <v>85</v>
      </c>
      <c r="AY119" s="19" t="s">
        <v>131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83</v>
      </c>
      <c r="BK119" s="226">
        <f>ROUND(I119*H119,2)</f>
        <v>0</v>
      </c>
      <c r="BL119" s="19" t="s">
        <v>307</v>
      </c>
      <c r="BM119" s="225" t="s">
        <v>357</v>
      </c>
    </row>
    <row r="120" s="2" customFormat="1" ht="24.15" customHeight="1">
      <c r="A120" s="40"/>
      <c r="B120" s="41"/>
      <c r="C120" s="214" t="s">
        <v>289</v>
      </c>
      <c r="D120" s="214" t="s">
        <v>134</v>
      </c>
      <c r="E120" s="215" t="s">
        <v>1123</v>
      </c>
      <c r="F120" s="216" t="s">
        <v>1124</v>
      </c>
      <c r="G120" s="217" t="s">
        <v>221</v>
      </c>
      <c r="H120" s="218">
        <v>365.21699999999998</v>
      </c>
      <c r="I120" s="219"/>
      <c r="J120" s="220">
        <f>ROUND(I120*H120,2)</f>
        <v>0</v>
      </c>
      <c r="K120" s="216" t="s">
        <v>138</v>
      </c>
      <c r="L120" s="46"/>
      <c r="M120" s="221" t="s">
        <v>19</v>
      </c>
      <c r="N120" s="222" t="s">
        <v>46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307</v>
      </c>
      <c r="AT120" s="225" t="s">
        <v>134</v>
      </c>
      <c r="AU120" s="225" t="s">
        <v>85</v>
      </c>
      <c r="AY120" s="19" t="s">
        <v>131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83</v>
      </c>
      <c r="BK120" s="226">
        <f>ROUND(I120*H120,2)</f>
        <v>0</v>
      </c>
      <c r="BL120" s="19" t="s">
        <v>307</v>
      </c>
      <c r="BM120" s="225" t="s">
        <v>372</v>
      </c>
    </row>
    <row r="121" s="2" customFormat="1">
      <c r="A121" s="40"/>
      <c r="B121" s="41"/>
      <c r="C121" s="42"/>
      <c r="D121" s="227" t="s">
        <v>141</v>
      </c>
      <c r="E121" s="42"/>
      <c r="F121" s="228" t="s">
        <v>1125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141</v>
      </c>
      <c r="AU121" s="19" t="s">
        <v>85</v>
      </c>
    </row>
    <row r="122" s="2" customFormat="1" ht="16.5" customHeight="1">
      <c r="A122" s="40"/>
      <c r="B122" s="41"/>
      <c r="C122" s="269" t="s">
        <v>296</v>
      </c>
      <c r="D122" s="269" t="s">
        <v>297</v>
      </c>
      <c r="E122" s="270" t="s">
        <v>1126</v>
      </c>
      <c r="F122" s="271" t="s">
        <v>1127</v>
      </c>
      <c r="G122" s="272" t="s">
        <v>221</v>
      </c>
      <c r="H122" s="273">
        <v>280</v>
      </c>
      <c r="I122" s="274"/>
      <c r="J122" s="275">
        <f>ROUND(I122*H122,2)</f>
        <v>0</v>
      </c>
      <c r="K122" s="271" t="s">
        <v>138</v>
      </c>
      <c r="L122" s="276"/>
      <c r="M122" s="277" t="s">
        <v>19</v>
      </c>
      <c r="N122" s="278" t="s">
        <v>46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410</v>
      </c>
      <c r="AT122" s="225" t="s">
        <v>297</v>
      </c>
      <c r="AU122" s="225" t="s">
        <v>85</v>
      </c>
      <c r="AY122" s="19" t="s">
        <v>131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83</v>
      </c>
      <c r="BK122" s="226">
        <f>ROUND(I122*H122,2)</f>
        <v>0</v>
      </c>
      <c r="BL122" s="19" t="s">
        <v>307</v>
      </c>
      <c r="BM122" s="225" t="s">
        <v>385</v>
      </c>
    </row>
    <row r="123" s="14" customFormat="1">
      <c r="A123" s="14"/>
      <c r="B123" s="247"/>
      <c r="C123" s="248"/>
      <c r="D123" s="238" t="s">
        <v>214</v>
      </c>
      <c r="E123" s="249" t="s">
        <v>19</v>
      </c>
      <c r="F123" s="250" t="s">
        <v>1128</v>
      </c>
      <c r="G123" s="248"/>
      <c r="H123" s="251">
        <v>280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7" t="s">
        <v>214</v>
      </c>
      <c r="AU123" s="257" t="s">
        <v>85</v>
      </c>
      <c r="AV123" s="14" t="s">
        <v>85</v>
      </c>
      <c r="AW123" s="14" t="s">
        <v>35</v>
      </c>
      <c r="AX123" s="14" t="s">
        <v>75</v>
      </c>
      <c r="AY123" s="257" t="s">
        <v>131</v>
      </c>
    </row>
    <row r="124" s="15" customFormat="1">
      <c r="A124" s="15"/>
      <c r="B124" s="258"/>
      <c r="C124" s="259"/>
      <c r="D124" s="238" t="s">
        <v>214</v>
      </c>
      <c r="E124" s="260" t="s">
        <v>19</v>
      </c>
      <c r="F124" s="261" t="s">
        <v>218</v>
      </c>
      <c r="G124" s="259"/>
      <c r="H124" s="262">
        <v>280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7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8" t="s">
        <v>214</v>
      </c>
      <c r="AU124" s="268" t="s">
        <v>85</v>
      </c>
      <c r="AV124" s="15" t="s">
        <v>153</v>
      </c>
      <c r="AW124" s="15" t="s">
        <v>35</v>
      </c>
      <c r="AX124" s="15" t="s">
        <v>83</v>
      </c>
      <c r="AY124" s="268" t="s">
        <v>131</v>
      </c>
    </row>
    <row r="125" s="2" customFormat="1" ht="16.5" customHeight="1">
      <c r="A125" s="40"/>
      <c r="B125" s="41"/>
      <c r="C125" s="269" t="s">
        <v>301</v>
      </c>
      <c r="D125" s="269" t="s">
        <v>297</v>
      </c>
      <c r="E125" s="270" t="s">
        <v>1129</v>
      </c>
      <c r="F125" s="271" t="s">
        <v>1130</v>
      </c>
      <c r="G125" s="272" t="s">
        <v>221</v>
      </c>
      <c r="H125" s="273">
        <v>140</v>
      </c>
      <c r="I125" s="274"/>
      <c r="J125" s="275">
        <f>ROUND(I125*H125,2)</f>
        <v>0</v>
      </c>
      <c r="K125" s="271" t="s">
        <v>138</v>
      </c>
      <c r="L125" s="276"/>
      <c r="M125" s="277" t="s">
        <v>19</v>
      </c>
      <c r="N125" s="278" t="s">
        <v>46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410</v>
      </c>
      <c r="AT125" s="225" t="s">
        <v>297</v>
      </c>
      <c r="AU125" s="225" t="s">
        <v>85</v>
      </c>
      <c r="AY125" s="19" t="s">
        <v>131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83</v>
      </c>
      <c r="BK125" s="226">
        <f>ROUND(I125*H125,2)</f>
        <v>0</v>
      </c>
      <c r="BL125" s="19" t="s">
        <v>307</v>
      </c>
      <c r="BM125" s="225" t="s">
        <v>396</v>
      </c>
    </row>
    <row r="126" s="14" customFormat="1">
      <c r="A126" s="14"/>
      <c r="B126" s="247"/>
      <c r="C126" s="248"/>
      <c r="D126" s="238" t="s">
        <v>214</v>
      </c>
      <c r="E126" s="249" t="s">
        <v>19</v>
      </c>
      <c r="F126" s="250" t="s">
        <v>1131</v>
      </c>
      <c r="G126" s="248"/>
      <c r="H126" s="251">
        <v>140</v>
      </c>
      <c r="I126" s="252"/>
      <c r="J126" s="248"/>
      <c r="K126" s="248"/>
      <c r="L126" s="253"/>
      <c r="M126" s="254"/>
      <c r="N126" s="255"/>
      <c r="O126" s="255"/>
      <c r="P126" s="255"/>
      <c r="Q126" s="255"/>
      <c r="R126" s="255"/>
      <c r="S126" s="255"/>
      <c r="T126" s="25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7" t="s">
        <v>214</v>
      </c>
      <c r="AU126" s="257" t="s">
        <v>85</v>
      </c>
      <c r="AV126" s="14" t="s">
        <v>85</v>
      </c>
      <c r="AW126" s="14" t="s">
        <v>35</v>
      </c>
      <c r="AX126" s="14" t="s">
        <v>75</v>
      </c>
      <c r="AY126" s="257" t="s">
        <v>131</v>
      </c>
    </row>
    <row r="127" s="15" customFormat="1">
      <c r="A127" s="15"/>
      <c r="B127" s="258"/>
      <c r="C127" s="259"/>
      <c r="D127" s="238" t="s">
        <v>214</v>
      </c>
      <c r="E127" s="260" t="s">
        <v>19</v>
      </c>
      <c r="F127" s="261" t="s">
        <v>218</v>
      </c>
      <c r="G127" s="259"/>
      <c r="H127" s="262">
        <v>140</v>
      </c>
      <c r="I127" s="263"/>
      <c r="J127" s="259"/>
      <c r="K127" s="259"/>
      <c r="L127" s="264"/>
      <c r="M127" s="265"/>
      <c r="N127" s="266"/>
      <c r="O127" s="266"/>
      <c r="P127" s="266"/>
      <c r="Q127" s="266"/>
      <c r="R127" s="266"/>
      <c r="S127" s="266"/>
      <c r="T127" s="267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8" t="s">
        <v>214</v>
      </c>
      <c r="AU127" s="268" t="s">
        <v>85</v>
      </c>
      <c r="AV127" s="15" t="s">
        <v>153</v>
      </c>
      <c r="AW127" s="15" t="s">
        <v>35</v>
      </c>
      <c r="AX127" s="15" t="s">
        <v>83</v>
      </c>
      <c r="AY127" s="268" t="s">
        <v>131</v>
      </c>
    </row>
    <row r="128" s="2" customFormat="1" ht="24.15" customHeight="1">
      <c r="A128" s="40"/>
      <c r="B128" s="41"/>
      <c r="C128" s="214" t="s">
        <v>307</v>
      </c>
      <c r="D128" s="214" t="s">
        <v>134</v>
      </c>
      <c r="E128" s="215" t="s">
        <v>1132</v>
      </c>
      <c r="F128" s="216" t="s">
        <v>1133</v>
      </c>
      <c r="G128" s="217" t="s">
        <v>221</v>
      </c>
      <c r="H128" s="218">
        <v>86.956999999999994</v>
      </c>
      <c r="I128" s="219"/>
      <c r="J128" s="220">
        <f>ROUND(I128*H128,2)</f>
        <v>0</v>
      </c>
      <c r="K128" s="216" t="s">
        <v>138</v>
      </c>
      <c r="L128" s="46"/>
      <c r="M128" s="221" t="s">
        <v>19</v>
      </c>
      <c r="N128" s="222" t="s">
        <v>46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307</v>
      </c>
      <c r="AT128" s="225" t="s">
        <v>134</v>
      </c>
      <c r="AU128" s="225" t="s">
        <v>85</v>
      </c>
      <c r="AY128" s="19" t="s">
        <v>131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83</v>
      </c>
      <c r="BK128" s="226">
        <f>ROUND(I128*H128,2)</f>
        <v>0</v>
      </c>
      <c r="BL128" s="19" t="s">
        <v>307</v>
      </c>
      <c r="BM128" s="225" t="s">
        <v>410</v>
      </c>
    </row>
    <row r="129" s="2" customFormat="1">
      <c r="A129" s="40"/>
      <c r="B129" s="41"/>
      <c r="C129" s="42"/>
      <c r="D129" s="227" t="s">
        <v>141</v>
      </c>
      <c r="E129" s="42"/>
      <c r="F129" s="228" t="s">
        <v>1134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141</v>
      </c>
      <c r="AU129" s="19" t="s">
        <v>85</v>
      </c>
    </row>
    <row r="130" s="2" customFormat="1" ht="16.5" customHeight="1">
      <c r="A130" s="40"/>
      <c r="B130" s="41"/>
      <c r="C130" s="269" t="s">
        <v>312</v>
      </c>
      <c r="D130" s="269" t="s">
        <v>297</v>
      </c>
      <c r="E130" s="270" t="s">
        <v>1135</v>
      </c>
      <c r="F130" s="271" t="s">
        <v>1136</v>
      </c>
      <c r="G130" s="272" t="s">
        <v>221</v>
      </c>
      <c r="H130" s="273">
        <v>100</v>
      </c>
      <c r="I130" s="274"/>
      <c r="J130" s="275">
        <f>ROUND(I130*H130,2)</f>
        <v>0</v>
      </c>
      <c r="K130" s="271" t="s">
        <v>138</v>
      </c>
      <c r="L130" s="276"/>
      <c r="M130" s="277" t="s">
        <v>19</v>
      </c>
      <c r="N130" s="278" t="s">
        <v>46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410</v>
      </c>
      <c r="AT130" s="225" t="s">
        <v>297</v>
      </c>
      <c r="AU130" s="225" t="s">
        <v>85</v>
      </c>
      <c r="AY130" s="19" t="s">
        <v>131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83</v>
      </c>
      <c r="BK130" s="226">
        <f>ROUND(I130*H130,2)</f>
        <v>0</v>
      </c>
      <c r="BL130" s="19" t="s">
        <v>307</v>
      </c>
      <c r="BM130" s="225" t="s">
        <v>424</v>
      </c>
    </row>
    <row r="131" s="14" customFormat="1">
      <c r="A131" s="14"/>
      <c r="B131" s="247"/>
      <c r="C131" s="248"/>
      <c r="D131" s="238" t="s">
        <v>214</v>
      </c>
      <c r="E131" s="249" t="s">
        <v>19</v>
      </c>
      <c r="F131" s="250" t="s">
        <v>1137</v>
      </c>
      <c r="G131" s="248"/>
      <c r="H131" s="251">
        <v>100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214</v>
      </c>
      <c r="AU131" s="257" t="s">
        <v>85</v>
      </c>
      <c r="AV131" s="14" t="s">
        <v>85</v>
      </c>
      <c r="AW131" s="14" t="s">
        <v>35</v>
      </c>
      <c r="AX131" s="14" t="s">
        <v>75</v>
      </c>
      <c r="AY131" s="257" t="s">
        <v>131</v>
      </c>
    </row>
    <row r="132" s="15" customFormat="1">
      <c r="A132" s="15"/>
      <c r="B132" s="258"/>
      <c r="C132" s="259"/>
      <c r="D132" s="238" t="s">
        <v>214</v>
      </c>
      <c r="E132" s="260" t="s">
        <v>19</v>
      </c>
      <c r="F132" s="261" t="s">
        <v>218</v>
      </c>
      <c r="G132" s="259"/>
      <c r="H132" s="262">
        <v>100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8" t="s">
        <v>214</v>
      </c>
      <c r="AU132" s="268" t="s">
        <v>85</v>
      </c>
      <c r="AV132" s="15" t="s">
        <v>153</v>
      </c>
      <c r="AW132" s="15" t="s">
        <v>35</v>
      </c>
      <c r="AX132" s="15" t="s">
        <v>83</v>
      </c>
      <c r="AY132" s="268" t="s">
        <v>131</v>
      </c>
    </row>
    <row r="133" s="2" customFormat="1" ht="24.15" customHeight="1">
      <c r="A133" s="40"/>
      <c r="B133" s="41"/>
      <c r="C133" s="214" t="s">
        <v>317</v>
      </c>
      <c r="D133" s="214" t="s">
        <v>134</v>
      </c>
      <c r="E133" s="215" t="s">
        <v>1138</v>
      </c>
      <c r="F133" s="216" t="s">
        <v>1139</v>
      </c>
      <c r="G133" s="217" t="s">
        <v>221</v>
      </c>
      <c r="H133" s="218">
        <v>56.521999999999998</v>
      </c>
      <c r="I133" s="219"/>
      <c r="J133" s="220">
        <f>ROUND(I133*H133,2)</f>
        <v>0</v>
      </c>
      <c r="K133" s="216" t="s">
        <v>138</v>
      </c>
      <c r="L133" s="46"/>
      <c r="M133" s="221" t="s">
        <v>19</v>
      </c>
      <c r="N133" s="222" t="s">
        <v>46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307</v>
      </c>
      <c r="AT133" s="225" t="s">
        <v>134</v>
      </c>
      <c r="AU133" s="225" t="s">
        <v>85</v>
      </c>
      <c r="AY133" s="19" t="s">
        <v>131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83</v>
      </c>
      <c r="BK133" s="226">
        <f>ROUND(I133*H133,2)</f>
        <v>0</v>
      </c>
      <c r="BL133" s="19" t="s">
        <v>307</v>
      </c>
      <c r="BM133" s="225" t="s">
        <v>437</v>
      </c>
    </row>
    <row r="134" s="2" customFormat="1">
      <c r="A134" s="40"/>
      <c r="B134" s="41"/>
      <c r="C134" s="42"/>
      <c r="D134" s="227" t="s">
        <v>141</v>
      </c>
      <c r="E134" s="42"/>
      <c r="F134" s="228" t="s">
        <v>1140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141</v>
      </c>
      <c r="AU134" s="19" t="s">
        <v>85</v>
      </c>
    </row>
    <row r="135" s="2" customFormat="1" ht="16.5" customHeight="1">
      <c r="A135" s="40"/>
      <c r="B135" s="41"/>
      <c r="C135" s="269" t="s">
        <v>323</v>
      </c>
      <c r="D135" s="269" t="s">
        <v>297</v>
      </c>
      <c r="E135" s="270" t="s">
        <v>1141</v>
      </c>
      <c r="F135" s="271" t="s">
        <v>1142</v>
      </c>
      <c r="G135" s="272" t="s">
        <v>221</v>
      </c>
      <c r="H135" s="273">
        <v>65</v>
      </c>
      <c r="I135" s="274"/>
      <c r="J135" s="275">
        <f>ROUND(I135*H135,2)</f>
        <v>0</v>
      </c>
      <c r="K135" s="271" t="s">
        <v>138</v>
      </c>
      <c r="L135" s="276"/>
      <c r="M135" s="277" t="s">
        <v>19</v>
      </c>
      <c r="N135" s="278" t="s">
        <v>46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410</v>
      </c>
      <c r="AT135" s="225" t="s">
        <v>297</v>
      </c>
      <c r="AU135" s="225" t="s">
        <v>85</v>
      </c>
      <c r="AY135" s="19" t="s">
        <v>131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83</v>
      </c>
      <c r="BK135" s="226">
        <f>ROUND(I135*H135,2)</f>
        <v>0</v>
      </c>
      <c r="BL135" s="19" t="s">
        <v>307</v>
      </c>
      <c r="BM135" s="225" t="s">
        <v>446</v>
      </c>
    </row>
    <row r="136" s="14" customFormat="1">
      <c r="A136" s="14"/>
      <c r="B136" s="247"/>
      <c r="C136" s="248"/>
      <c r="D136" s="238" t="s">
        <v>214</v>
      </c>
      <c r="E136" s="249" t="s">
        <v>19</v>
      </c>
      <c r="F136" s="250" t="s">
        <v>1143</v>
      </c>
      <c r="G136" s="248"/>
      <c r="H136" s="251">
        <v>65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214</v>
      </c>
      <c r="AU136" s="257" t="s">
        <v>85</v>
      </c>
      <c r="AV136" s="14" t="s">
        <v>85</v>
      </c>
      <c r="AW136" s="14" t="s">
        <v>35</v>
      </c>
      <c r="AX136" s="14" t="s">
        <v>75</v>
      </c>
      <c r="AY136" s="257" t="s">
        <v>131</v>
      </c>
    </row>
    <row r="137" s="15" customFormat="1">
      <c r="A137" s="15"/>
      <c r="B137" s="258"/>
      <c r="C137" s="259"/>
      <c r="D137" s="238" t="s">
        <v>214</v>
      </c>
      <c r="E137" s="260" t="s">
        <v>19</v>
      </c>
      <c r="F137" s="261" t="s">
        <v>218</v>
      </c>
      <c r="G137" s="259"/>
      <c r="H137" s="262">
        <v>65</v>
      </c>
      <c r="I137" s="263"/>
      <c r="J137" s="259"/>
      <c r="K137" s="259"/>
      <c r="L137" s="264"/>
      <c r="M137" s="265"/>
      <c r="N137" s="266"/>
      <c r="O137" s="266"/>
      <c r="P137" s="266"/>
      <c r="Q137" s="266"/>
      <c r="R137" s="266"/>
      <c r="S137" s="266"/>
      <c r="T137" s="26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8" t="s">
        <v>214</v>
      </c>
      <c r="AU137" s="268" t="s">
        <v>85</v>
      </c>
      <c r="AV137" s="15" t="s">
        <v>153</v>
      </c>
      <c r="AW137" s="15" t="s">
        <v>35</v>
      </c>
      <c r="AX137" s="15" t="s">
        <v>83</v>
      </c>
      <c r="AY137" s="268" t="s">
        <v>131</v>
      </c>
    </row>
    <row r="138" s="2" customFormat="1" ht="24.15" customHeight="1">
      <c r="A138" s="40"/>
      <c r="B138" s="41"/>
      <c r="C138" s="214" t="s">
        <v>332</v>
      </c>
      <c r="D138" s="214" t="s">
        <v>134</v>
      </c>
      <c r="E138" s="215" t="s">
        <v>1144</v>
      </c>
      <c r="F138" s="216" t="s">
        <v>1145</v>
      </c>
      <c r="G138" s="217" t="s">
        <v>221</v>
      </c>
      <c r="H138" s="218">
        <v>290</v>
      </c>
      <c r="I138" s="219"/>
      <c r="J138" s="220">
        <f>ROUND(I138*H138,2)</f>
        <v>0</v>
      </c>
      <c r="K138" s="216" t="s">
        <v>138</v>
      </c>
      <c r="L138" s="46"/>
      <c r="M138" s="221" t="s">
        <v>19</v>
      </c>
      <c r="N138" s="222" t="s">
        <v>46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307</v>
      </c>
      <c r="AT138" s="225" t="s">
        <v>134</v>
      </c>
      <c r="AU138" s="225" t="s">
        <v>85</v>
      </c>
      <c r="AY138" s="19" t="s">
        <v>131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83</v>
      </c>
      <c r="BK138" s="226">
        <f>ROUND(I138*H138,2)</f>
        <v>0</v>
      </c>
      <c r="BL138" s="19" t="s">
        <v>307</v>
      </c>
      <c r="BM138" s="225" t="s">
        <v>455</v>
      </c>
    </row>
    <row r="139" s="2" customFormat="1">
      <c r="A139" s="40"/>
      <c r="B139" s="41"/>
      <c r="C139" s="42"/>
      <c r="D139" s="227" t="s">
        <v>141</v>
      </c>
      <c r="E139" s="42"/>
      <c r="F139" s="228" t="s">
        <v>1146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85</v>
      </c>
    </row>
    <row r="140" s="2" customFormat="1" ht="24.15" customHeight="1">
      <c r="A140" s="40"/>
      <c r="B140" s="41"/>
      <c r="C140" s="269" t="s">
        <v>7</v>
      </c>
      <c r="D140" s="269" t="s">
        <v>297</v>
      </c>
      <c r="E140" s="270" t="s">
        <v>1147</v>
      </c>
      <c r="F140" s="271" t="s">
        <v>1148</v>
      </c>
      <c r="G140" s="272" t="s">
        <v>221</v>
      </c>
      <c r="H140" s="273">
        <v>333.5</v>
      </c>
      <c r="I140" s="274"/>
      <c r="J140" s="275">
        <f>ROUND(I140*H140,2)</f>
        <v>0</v>
      </c>
      <c r="K140" s="271" t="s">
        <v>138</v>
      </c>
      <c r="L140" s="276"/>
      <c r="M140" s="277" t="s">
        <v>19</v>
      </c>
      <c r="N140" s="278" t="s">
        <v>46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410</v>
      </c>
      <c r="AT140" s="225" t="s">
        <v>297</v>
      </c>
      <c r="AU140" s="225" t="s">
        <v>85</v>
      </c>
      <c r="AY140" s="19" t="s">
        <v>131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83</v>
      </c>
      <c r="BK140" s="226">
        <f>ROUND(I140*H140,2)</f>
        <v>0</v>
      </c>
      <c r="BL140" s="19" t="s">
        <v>307</v>
      </c>
      <c r="BM140" s="225" t="s">
        <v>464</v>
      </c>
    </row>
    <row r="141" s="14" customFormat="1">
      <c r="A141" s="14"/>
      <c r="B141" s="247"/>
      <c r="C141" s="248"/>
      <c r="D141" s="238" t="s">
        <v>214</v>
      </c>
      <c r="E141" s="249" t="s">
        <v>19</v>
      </c>
      <c r="F141" s="250" t="s">
        <v>1149</v>
      </c>
      <c r="G141" s="248"/>
      <c r="H141" s="251">
        <v>333.5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214</v>
      </c>
      <c r="AU141" s="257" t="s">
        <v>85</v>
      </c>
      <c r="AV141" s="14" t="s">
        <v>85</v>
      </c>
      <c r="AW141" s="14" t="s">
        <v>35</v>
      </c>
      <c r="AX141" s="14" t="s">
        <v>75</v>
      </c>
      <c r="AY141" s="257" t="s">
        <v>131</v>
      </c>
    </row>
    <row r="142" s="15" customFormat="1">
      <c r="A142" s="15"/>
      <c r="B142" s="258"/>
      <c r="C142" s="259"/>
      <c r="D142" s="238" t="s">
        <v>214</v>
      </c>
      <c r="E142" s="260" t="s">
        <v>19</v>
      </c>
      <c r="F142" s="261" t="s">
        <v>218</v>
      </c>
      <c r="G142" s="259"/>
      <c r="H142" s="262">
        <v>333.5</v>
      </c>
      <c r="I142" s="263"/>
      <c r="J142" s="259"/>
      <c r="K142" s="259"/>
      <c r="L142" s="264"/>
      <c r="M142" s="265"/>
      <c r="N142" s="266"/>
      <c r="O142" s="266"/>
      <c r="P142" s="266"/>
      <c r="Q142" s="266"/>
      <c r="R142" s="266"/>
      <c r="S142" s="266"/>
      <c r="T142" s="26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8" t="s">
        <v>214</v>
      </c>
      <c r="AU142" s="268" t="s">
        <v>85</v>
      </c>
      <c r="AV142" s="15" t="s">
        <v>153</v>
      </c>
      <c r="AW142" s="15" t="s">
        <v>35</v>
      </c>
      <c r="AX142" s="15" t="s">
        <v>83</v>
      </c>
      <c r="AY142" s="268" t="s">
        <v>131</v>
      </c>
    </row>
    <row r="143" s="2" customFormat="1" ht="24.15" customHeight="1">
      <c r="A143" s="40"/>
      <c r="B143" s="41"/>
      <c r="C143" s="214" t="s">
        <v>346</v>
      </c>
      <c r="D143" s="214" t="s">
        <v>134</v>
      </c>
      <c r="E143" s="215" t="s">
        <v>1144</v>
      </c>
      <c r="F143" s="216" t="s">
        <v>1145</v>
      </c>
      <c r="G143" s="217" t="s">
        <v>221</v>
      </c>
      <c r="H143" s="218">
        <v>80</v>
      </c>
      <c r="I143" s="219"/>
      <c r="J143" s="220">
        <f>ROUND(I143*H143,2)</f>
        <v>0</v>
      </c>
      <c r="K143" s="216" t="s">
        <v>138</v>
      </c>
      <c r="L143" s="46"/>
      <c r="M143" s="221" t="s">
        <v>19</v>
      </c>
      <c r="N143" s="222" t="s">
        <v>46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307</v>
      </c>
      <c r="AT143" s="225" t="s">
        <v>134</v>
      </c>
      <c r="AU143" s="225" t="s">
        <v>85</v>
      </c>
      <c r="AY143" s="19" t="s">
        <v>131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83</v>
      </c>
      <c r="BK143" s="226">
        <f>ROUND(I143*H143,2)</f>
        <v>0</v>
      </c>
      <c r="BL143" s="19" t="s">
        <v>307</v>
      </c>
      <c r="BM143" s="225" t="s">
        <v>473</v>
      </c>
    </row>
    <row r="144" s="2" customFormat="1">
      <c r="A144" s="40"/>
      <c r="B144" s="41"/>
      <c r="C144" s="42"/>
      <c r="D144" s="227" t="s">
        <v>141</v>
      </c>
      <c r="E144" s="42"/>
      <c r="F144" s="228" t="s">
        <v>1146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141</v>
      </c>
      <c r="AU144" s="19" t="s">
        <v>85</v>
      </c>
    </row>
    <row r="145" s="2" customFormat="1" ht="24.15" customHeight="1">
      <c r="A145" s="40"/>
      <c r="B145" s="41"/>
      <c r="C145" s="269" t="s">
        <v>351</v>
      </c>
      <c r="D145" s="269" t="s">
        <v>297</v>
      </c>
      <c r="E145" s="270" t="s">
        <v>1150</v>
      </c>
      <c r="F145" s="271" t="s">
        <v>1151</v>
      </c>
      <c r="G145" s="272" t="s">
        <v>221</v>
      </c>
      <c r="H145" s="273">
        <v>92</v>
      </c>
      <c r="I145" s="274"/>
      <c r="J145" s="275">
        <f>ROUND(I145*H145,2)</f>
        <v>0</v>
      </c>
      <c r="K145" s="271" t="s">
        <v>138</v>
      </c>
      <c r="L145" s="276"/>
      <c r="M145" s="277" t="s">
        <v>19</v>
      </c>
      <c r="N145" s="278" t="s">
        <v>46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410</v>
      </c>
      <c r="AT145" s="225" t="s">
        <v>297</v>
      </c>
      <c r="AU145" s="225" t="s">
        <v>85</v>
      </c>
      <c r="AY145" s="19" t="s">
        <v>131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83</v>
      </c>
      <c r="BK145" s="226">
        <f>ROUND(I145*H145,2)</f>
        <v>0</v>
      </c>
      <c r="BL145" s="19" t="s">
        <v>307</v>
      </c>
      <c r="BM145" s="225" t="s">
        <v>485</v>
      </c>
    </row>
    <row r="146" s="14" customFormat="1">
      <c r="A146" s="14"/>
      <c r="B146" s="247"/>
      <c r="C146" s="248"/>
      <c r="D146" s="238" t="s">
        <v>214</v>
      </c>
      <c r="E146" s="249" t="s">
        <v>19</v>
      </c>
      <c r="F146" s="250" t="s">
        <v>1152</v>
      </c>
      <c r="G146" s="248"/>
      <c r="H146" s="251">
        <v>92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214</v>
      </c>
      <c r="AU146" s="257" t="s">
        <v>85</v>
      </c>
      <c r="AV146" s="14" t="s">
        <v>85</v>
      </c>
      <c r="AW146" s="14" t="s">
        <v>35</v>
      </c>
      <c r="AX146" s="14" t="s">
        <v>75</v>
      </c>
      <c r="AY146" s="257" t="s">
        <v>131</v>
      </c>
    </row>
    <row r="147" s="15" customFormat="1">
      <c r="A147" s="15"/>
      <c r="B147" s="258"/>
      <c r="C147" s="259"/>
      <c r="D147" s="238" t="s">
        <v>214</v>
      </c>
      <c r="E147" s="260" t="s">
        <v>19</v>
      </c>
      <c r="F147" s="261" t="s">
        <v>218</v>
      </c>
      <c r="G147" s="259"/>
      <c r="H147" s="262">
        <v>92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8" t="s">
        <v>214</v>
      </c>
      <c r="AU147" s="268" t="s">
        <v>85</v>
      </c>
      <c r="AV147" s="15" t="s">
        <v>153</v>
      </c>
      <c r="AW147" s="15" t="s">
        <v>35</v>
      </c>
      <c r="AX147" s="15" t="s">
        <v>83</v>
      </c>
      <c r="AY147" s="268" t="s">
        <v>131</v>
      </c>
    </row>
    <row r="148" s="2" customFormat="1" ht="21.75" customHeight="1">
      <c r="A148" s="40"/>
      <c r="B148" s="41"/>
      <c r="C148" s="214" t="s">
        <v>357</v>
      </c>
      <c r="D148" s="214" t="s">
        <v>134</v>
      </c>
      <c r="E148" s="215" t="s">
        <v>1153</v>
      </c>
      <c r="F148" s="216" t="s">
        <v>1154</v>
      </c>
      <c r="G148" s="217" t="s">
        <v>292</v>
      </c>
      <c r="H148" s="218">
        <v>1</v>
      </c>
      <c r="I148" s="219"/>
      <c r="J148" s="220">
        <f>ROUND(I148*H148,2)</f>
        <v>0</v>
      </c>
      <c r="K148" s="216" t="s">
        <v>138</v>
      </c>
      <c r="L148" s="46"/>
      <c r="M148" s="221" t="s">
        <v>19</v>
      </c>
      <c r="N148" s="222" t="s">
        <v>46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307</v>
      </c>
      <c r="AT148" s="225" t="s">
        <v>134</v>
      </c>
      <c r="AU148" s="225" t="s">
        <v>85</v>
      </c>
      <c r="AY148" s="19" t="s">
        <v>131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83</v>
      </c>
      <c r="BK148" s="226">
        <f>ROUND(I148*H148,2)</f>
        <v>0</v>
      </c>
      <c r="BL148" s="19" t="s">
        <v>307</v>
      </c>
      <c r="BM148" s="225" t="s">
        <v>495</v>
      </c>
    </row>
    <row r="149" s="2" customFormat="1">
      <c r="A149" s="40"/>
      <c r="B149" s="41"/>
      <c r="C149" s="42"/>
      <c r="D149" s="227" t="s">
        <v>141</v>
      </c>
      <c r="E149" s="42"/>
      <c r="F149" s="228" t="s">
        <v>1155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141</v>
      </c>
      <c r="AU149" s="19" t="s">
        <v>85</v>
      </c>
    </row>
    <row r="150" s="2" customFormat="1" ht="16.5" customHeight="1">
      <c r="A150" s="40"/>
      <c r="B150" s="41"/>
      <c r="C150" s="269" t="s">
        <v>363</v>
      </c>
      <c r="D150" s="269" t="s">
        <v>297</v>
      </c>
      <c r="E150" s="270" t="s">
        <v>1156</v>
      </c>
      <c r="F150" s="271" t="s">
        <v>1157</v>
      </c>
      <c r="G150" s="272" t="s">
        <v>292</v>
      </c>
      <c r="H150" s="273">
        <v>1</v>
      </c>
      <c r="I150" s="274"/>
      <c r="J150" s="275">
        <f>ROUND(I150*H150,2)</f>
        <v>0</v>
      </c>
      <c r="K150" s="271" t="s">
        <v>19</v>
      </c>
      <c r="L150" s="276"/>
      <c r="M150" s="277" t="s">
        <v>19</v>
      </c>
      <c r="N150" s="278" t="s">
        <v>46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410</v>
      </c>
      <c r="AT150" s="225" t="s">
        <v>297</v>
      </c>
      <c r="AU150" s="225" t="s">
        <v>85</v>
      </c>
      <c r="AY150" s="19" t="s">
        <v>131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83</v>
      </c>
      <c r="BK150" s="226">
        <f>ROUND(I150*H150,2)</f>
        <v>0</v>
      </c>
      <c r="BL150" s="19" t="s">
        <v>307</v>
      </c>
      <c r="BM150" s="225" t="s">
        <v>509</v>
      </c>
    </row>
    <row r="151" s="2" customFormat="1" ht="21.75" customHeight="1">
      <c r="A151" s="40"/>
      <c r="B151" s="41"/>
      <c r="C151" s="214" t="s">
        <v>372</v>
      </c>
      <c r="D151" s="214" t="s">
        <v>134</v>
      </c>
      <c r="E151" s="215" t="s">
        <v>1158</v>
      </c>
      <c r="F151" s="216" t="s">
        <v>1159</v>
      </c>
      <c r="G151" s="217" t="s">
        <v>292</v>
      </c>
      <c r="H151" s="218">
        <v>1</v>
      </c>
      <c r="I151" s="219"/>
      <c r="J151" s="220">
        <f>ROUND(I151*H151,2)</f>
        <v>0</v>
      </c>
      <c r="K151" s="216" t="s">
        <v>138</v>
      </c>
      <c r="L151" s="46"/>
      <c r="M151" s="221" t="s">
        <v>19</v>
      </c>
      <c r="N151" s="222" t="s">
        <v>46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307</v>
      </c>
      <c r="AT151" s="225" t="s">
        <v>134</v>
      </c>
      <c r="AU151" s="225" t="s">
        <v>85</v>
      </c>
      <c r="AY151" s="19" t="s">
        <v>131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83</v>
      </c>
      <c r="BK151" s="226">
        <f>ROUND(I151*H151,2)</f>
        <v>0</v>
      </c>
      <c r="BL151" s="19" t="s">
        <v>307</v>
      </c>
      <c r="BM151" s="225" t="s">
        <v>362</v>
      </c>
    </row>
    <row r="152" s="2" customFormat="1">
      <c r="A152" s="40"/>
      <c r="B152" s="41"/>
      <c r="C152" s="42"/>
      <c r="D152" s="227" t="s">
        <v>141</v>
      </c>
      <c r="E152" s="42"/>
      <c r="F152" s="228" t="s">
        <v>1160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141</v>
      </c>
      <c r="AU152" s="19" t="s">
        <v>85</v>
      </c>
    </row>
    <row r="153" s="2" customFormat="1" ht="16.5" customHeight="1">
      <c r="A153" s="40"/>
      <c r="B153" s="41"/>
      <c r="C153" s="269" t="s">
        <v>379</v>
      </c>
      <c r="D153" s="269" t="s">
        <v>297</v>
      </c>
      <c r="E153" s="270" t="s">
        <v>1161</v>
      </c>
      <c r="F153" s="271" t="s">
        <v>1162</v>
      </c>
      <c r="G153" s="272" t="s">
        <v>19</v>
      </c>
      <c r="H153" s="273">
        <v>1</v>
      </c>
      <c r="I153" s="274"/>
      <c r="J153" s="275">
        <f>ROUND(I153*H153,2)</f>
        <v>0</v>
      </c>
      <c r="K153" s="271" t="s">
        <v>19</v>
      </c>
      <c r="L153" s="276"/>
      <c r="M153" s="277" t="s">
        <v>19</v>
      </c>
      <c r="N153" s="278" t="s">
        <v>46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410</v>
      </c>
      <c r="AT153" s="225" t="s">
        <v>297</v>
      </c>
      <c r="AU153" s="225" t="s">
        <v>85</v>
      </c>
      <c r="AY153" s="19" t="s">
        <v>131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83</v>
      </c>
      <c r="BK153" s="226">
        <f>ROUND(I153*H153,2)</f>
        <v>0</v>
      </c>
      <c r="BL153" s="19" t="s">
        <v>307</v>
      </c>
      <c r="BM153" s="225" t="s">
        <v>809</v>
      </c>
    </row>
    <row r="154" s="2" customFormat="1" ht="24.15" customHeight="1">
      <c r="A154" s="40"/>
      <c r="B154" s="41"/>
      <c r="C154" s="214" t="s">
        <v>385</v>
      </c>
      <c r="D154" s="214" t="s">
        <v>134</v>
      </c>
      <c r="E154" s="215" t="s">
        <v>1163</v>
      </c>
      <c r="F154" s="216" t="s">
        <v>1164</v>
      </c>
      <c r="G154" s="217" t="s">
        <v>292</v>
      </c>
      <c r="H154" s="218">
        <v>3</v>
      </c>
      <c r="I154" s="219"/>
      <c r="J154" s="220">
        <f>ROUND(I154*H154,2)</f>
        <v>0</v>
      </c>
      <c r="K154" s="216" t="s">
        <v>138</v>
      </c>
      <c r="L154" s="46"/>
      <c r="M154" s="221" t="s">
        <v>19</v>
      </c>
      <c r="N154" s="222" t="s">
        <v>46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307</v>
      </c>
      <c r="AT154" s="225" t="s">
        <v>134</v>
      </c>
      <c r="AU154" s="225" t="s">
        <v>85</v>
      </c>
      <c r="AY154" s="19" t="s">
        <v>131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83</v>
      </c>
      <c r="BK154" s="226">
        <f>ROUND(I154*H154,2)</f>
        <v>0</v>
      </c>
      <c r="BL154" s="19" t="s">
        <v>307</v>
      </c>
      <c r="BM154" s="225" t="s">
        <v>820</v>
      </c>
    </row>
    <row r="155" s="2" customFormat="1">
      <c r="A155" s="40"/>
      <c r="B155" s="41"/>
      <c r="C155" s="42"/>
      <c r="D155" s="227" t="s">
        <v>141</v>
      </c>
      <c r="E155" s="42"/>
      <c r="F155" s="228" t="s">
        <v>1165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85</v>
      </c>
    </row>
    <row r="156" s="2" customFormat="1" ht="16.5" customHeight="1">
      <c r="A156" s="40"/>
      <c r="B156" s="41"/>
      <c r="C156" s="269" t="s">
        <v>390</v>
      </c>
      <c r="D156" s="269" t="s">
        <v>297</v>
      </c>
      <c r="E156" s="270" t="s">
        <v>1166</v>
      </c>
      <c r="F156" s="271" t="s">
        <v>1167</v>
      </c>
      <c r="G156" s="272" t="s">
        <v>292</v>
      </c>
      <c r="H156" s="273">
        <v>3</v>
      </c>
      <c r="I156" s="274"/>
      <c r="J156" s="275">
        <f>ROUND(I156*H156,2)</f>
        <v>0</v>
      </c>
      <c r="K156" s="271" t="s">
        <v>138</v>
      </c>
      <c r="L156" s="276"/>
      <c r="M156" s="277" t="s">
        <v>19</v>
      </c>
      <c r="N156" s="278" t="s">
        <v>46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410</v>
      </c>
      <c r="AT156" s="225" t="s">
        <v>297</v>
      </c>
      <c r="AU156" s="225" t="s">
        <v>85</v>
      </c>
      <c r="AY156" s="19" t="s">
        <v>131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83</v>
      </c>
      <c r="BK156" s="226">
        <f>ROUND(I156*H156,2)</f>
        <v>0</v>
      </c>
      <c r="BL156" s="19" t="s">
        <v>307</v>
      </c>
      <c r="BM156" s="225" t="s">
        <v>832</v>
      </c>
    </row>
    <row r="157" s="2" customFormat="1" ht="16.5" customHeight="1">
      <c r="A157" s="40"/>
      <c r="B157" s="41"/>
      <c r="C157" s="214" t="s">
        <v>396</v>
      </c>
      <c r="D157" s="214" t="s">
        <v>134</v>
      </c>
      <c r="E157" s="215" t="s">
        <v>1168</v>
      </c>
      <c r="F157" s="216" t="s">
        <v>1169</v>
      </c>
      <c r="G157" s="217" t="s">
        <v>292</v>
      </c>
      <c r="H157" s="218">
        <v>1</v>
      </c>
      <c r="I157" s="219"/>
      <c r="J157" s="220">
        <f>ROUND(I157*H157,2)</f>
        <v>0</v>
      </c>
      <c r="K157" s="216" t="s">
        <v>138</v>
      </c>
      <c r="L157" s="46"/>
      <c r="M157" s="221" t="s">
        <v>19</v>
      </c>
      <c r="N157" s="222" t="s">
        <v>46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307</v>
      </c>
      <c r="AT157" s="225" t="s">
        <v>134</v>
      </c>
      <c r="AU157" s="225" t="s">
        <v>85</v>
      </c>
      <c r="AY157" s="19" t="s">
        <v>131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83</v>
      </c>
      <c r="BK157" s="226">
        <f>ROUND(I157*H157,2)</f>
        <v>0</v>
      </c>
      <c r="BL157" s="19" t="s">
        <v>307</v>
      </c>
      <c r="BM157" s="225" t="s">
        <v>593</v>
      </c>
    </row>
    <row r="158" s="2" customFormat="1">
      <c r="A158" s="40"/>
      <c r="B158" s="41"/>
      <c r="C158" s="42"/>
      <c r="D158" s="227" t="s">
        <v>141</v>
      </c>
      <c r="E158" s="42"/>
      <c r="F158" s="228" t="s">
        <v>1170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141</v>
      </c>
      <c r="AU158" s="19" t="s">
        <v>85</v>
      </c>
    </row>
    <row r="159" s="2" customFormat="1" ht="16.5" customHeight="1">
      <c r="A159" s="40"/>
      <c r="B159" s="41"/>
      <c r="C159" s="269" t="s">
        <v>401</v>
      </c>
      <c r="D159" s="269" t="s">
        <v>297</v>
      </c>
      <c r="E159" s="270" t="s">
        <v>1171</v>
      </c>
      <c r="F159" s="271" t="s">
        <v>1172</v>
      </c>
      <c r="G159" s="272" t="s">
        <v>292</v>
      </c>
      <c r="H159" s="273">
        <v>1</v>
      </c>
      <c r="I159" s="274"/>
      <c r="J159" s="275">
        <f>ROUND(I159*H159,2)</f>
        <v>0</v>
      </c>
      <c r="K159" s="271" t="s">
        <v>138</v>
      </c>
      <c r="L159" s="276"/>
      <c r="M159" s="277" t="s">
        <v>19</v>
      </c>
      <c r="N159" s="278" t="s">
        <v>46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410</v>
      </c>
      <c r="AT159" s="225" t="s">
        <v>297</v>
      </c>
      <c r="AU159" s="225" t="s">
        <v>85</v>
      </c>
      <c r="AY159" s="19" t="s">
        <v>131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83</v>
      </c>
      <c r="BK159" s="226">
        <f>ROUND(I159*H159,2)</f>
        <v>0</v>
      </c>
      <c r="BL159" s="19" t="s">
        <v>307</v>
      </c>
      <c r="BM159" s="225" t="s">
        <v>852</v>
      </c>
    </row>
    <row r="160" s="2" customFormat="1" ht="16.5" customHeight="1">
      <c r="A160" s="40"/>
      <c r="B160" s="41"/>
      <c r="C160" s="214" t="s">
        <v>410</v>
      </c>
      <c r="D160" s="214" t="s">
        <v>134</v>
      </c>
      <c r="E160" s="215" t="s">
        <v>1173</v>
      </c>
      <c r="F160" s="216" t="s">
        <v>1174</v>
      </c>
      <c r="G160" s="217" t="s">
        <v>292</v>
      </c>
      <c r="H160" s="218">
        <v>1</v>
      </c>
      <c r="I160" s="219"/>
      <c r="J160" s="220">
        <f>ROUND(I160*H160,2)</f>
        <v>0</v>
      </c>
      <c r="K160" s="216" t="s">
        <v>138</v>
      </c>
      <c r="L160" s="46"/>
      <c r="M160" s="221" t="s">
        <v>19</v>
      </c>
      <c r="N160" s="222" t="s">
        <v>46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307</v>
      </c>
      <c r="AT160" s="225" t="s">
        <v>134</v>
      </c>
      <c r="AU160" s="225" t="s">
        <v>85</v>
      </c>
      <c r="AY160" s="19" t="s">
        <v>131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83</v>
      </c>
      <c r="BK160" s="226">
        <f>ROUND(I160*H160,2)</f>
        <v>0</v>
      </c>
      <c r="BL160" s="19" t="s">
        <v>307</v>
      </c>
      <c r="BM160" s="225" t="s">
        <v>865</v>
      </c>
    </row>
    <row r="161" s="2" customFormat="1">
      <c r="A161" s="40"/>
      <c r="B161" s="41"/>
      <c r="C161" s="42"/>
      <c r="D161" s="227" t="s">
        <v>141</v>
      </c>
      <c r="E161" s="42"/>
      <c r="F161" s="228" t="s">
        <v>1175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141</v>
      </c>
      <c r="AU161" s="19" t="s">
        <v>85</v>
      </c>
    </row>
    <row r="162" s="2" customFormat="1" ht="16.5" customHeight="1">
      <c r="A162" s="40"/>
      <c r="B162" s="41"/>
      <c r="C162" s="214" t="s">
        <v>419</v>
      </c>
      <c r="D162" s="214" t="s">
        <v>134</v>
      </c>
      <c r="E162" s="215" t="s">
        <v>1176</v>
      </c>
      <c r="F162" s="216" t="s">
        <v>1177</v>
      </c>
      <c r="G162" s="217" t="s">
        <v>292</v>
      </c>
      <c r="H162" s="218">
        <v>1</v>
      </c>
      <c r="I162" s="219"/>
      <c r="J162" s="220">
        <f>ROUND(I162*H162,2)</f>
        <v>0</v>
      </c>
      <c r="K162" s="216" t="s">
        <v>138</v>
      </c>
      <c r="L162" s="46"/>
      <c r="M162" s="221" t="s">
        <v>19</v>
      </c>
      <c r="N162" s="222" t="s">
        <v>46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307</v>
      </c>
      <c r="AT162" s="225" t="s">
        <v>134</v>
      </c>
      <c r="AU162" s="225" t="s">
        <v>85</v>
      </c>
      <c r="AY162" s="19" t="s">
        <v>131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83</v>
      </c>
      <c r="BK162" s="226">
        <f>ROUND(I162*H162,2)</f>
        <v>0</v>
      </c>
      <c r="BL162" s="19" t="s">
        <v>307</v>
      </c>
      <c r="BM162" s="225" t="s">
        <v>878</v>
      </c>
    </row>
    <row r="163" s="2" customFormat="1">
      <c r="A163" s="40"/>
      <c r="B163" s="41"/>
      <c r="C163" s="42"/>
      <c r="D163" s="227" t="s">
        <v>141</v>
      </c>
      <c r="E163" s="42"/>
      <c r="F163" s="228" t="s">
        <v>1178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85</v>
      </c>
    </row>
    <row r="164" s="2" customFormat="1" ht="16.5" customHeight="1">
      <c r="A164" s="40"/>
      <c r="B164" s="41"/>
      <c r="C164" s="269" t="s">
        <v>424</v>
      </c>
      <c r="D164" s="269" t="s">
        <v>297</v>
      </c>
      <c r="E164" s="270" t="s">
        <v>1179</v>
      </c>
      <c r="F164" s="271" t="s">
        <v>1180</v>
      </c>
      <c r="G164" s="272" t="s">
        <v>292</v>
      </c>
      <c r="H164" s="273">
        <v>1</v>
      </c>
      <c r="I164" s="274"/>
      <c r="J164" s="275">
        <f>ROUND(I164*H164,2)</f>
        <v>0</v>
      </c>
      <c r="K164" s="271" t="s">
        <v>138</v>
      </c>
      <c r="L164" s="276"/>
      <c r="M164" s="277" t="s">
        <v>19</v>
      </c>
      <c r="N164" s="278" t="s">
        <v>46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410</v>
      </c>
      <c r="AT164" s="225" t="s">
        <v>297</v>
      </c>
      <c r="AU164" s="225" t="s">
        <v>85</v>
      </c>
      <c r="AY164" s="19" t="s">
        <v>131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83</v>
      </c>
      <c r="BK164" s="226">
        <f>ROUND(I164*H164,2)</f>
        <v>0</v>
      </c>
      <c r="BL164" s="19" t="s">
        <v>307</v>
      </c>
      <c r="BM164" s="225" t="s">
        <v>890</v>
      </c>
    </row>
    <row r="165" s="2" customFormat="1" ht="24.15" customHeight="1">
      <c r="A165" s="40"/>
      <c r="B165" s="41"/>
      <c r="C165" s="214" t="s">
        <v>430</v>
      </c>
      <c r="D165" s="214" t="s">
        <v>134</v>
      </c>
      <c r="E165" s="215" t="s">
        <v>1181</v>
      </c>
      <c r="F165" s="216" t="s">
        <v>1182</v>
      </c>
      <c r="G165" s="217" t="s">
        <v>292</v>
      </c>
      <c r="H165" s="218">
        <v>2</v>
      </c>
      <c r="I165" s="219"/>
      <c r="J165" s="220">
        <f>ROUND(I165*H165,2)</f>
        <v>0</v>
      </c>
      <c r="K165" s="216" t="s">
        <v>138</v>
      </c>
      <c r="L165" s="46"/>
      <c r="M165" s="221" t="s">
        <v>19</v>
      </c>
      <c r="N165" s="222" t="s">
        <v>46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307</v>
      </c>
      <c r="AT165" s="225" t="s">
        <v>134</v>
      </c>
      <c r="AU165" s="225" t="s">
        <v>85</v>
      </c>
      <c r="AY165" s="19" t="s">
        <v>131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83</v>
      </c>
      <c r="BK165" s="226">
        <f>ROUND(I165*H165,2)</f>
        <v>0</v>
      </c>
      <c r="BL165" s="19" t="s">
        <v>307</v>
      </c>
      <c r="BM165" s="225" t="s">
        <v>900</v>
      </c>
    </row>
    <row r="166" s="2" customFormat="1">
      <c r="A166" s="40"/>
      <c r="B166" s="41"/>
      <c r="C166" s="42"/>
      <c r="D166" s="227" t="s">
        <v>141</v>
      </c>
      <c r="E166" s="42"/>
      <c r="F166" s="228" t="s">
        <v>1183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141</v>
      </c>
      <c r="AU166" s="19" t="s">
        <v>85</v>
      </c>
    </row>
    <row r="167" s="2" customFormat="1" ht="16.5" customHeight="1">
      <c r="A167" s="40"/>
      <c r="B167" s="41"/>
      <c r="C167" s="269" t="s">
        <v>437</v>
      </c>
      <c r="D167" s="269" t="s">
        <v>297</v>
      </c>
      <c r="E167" s="270" t="s">
        <v>1184</v>
      </c>
      <c r="F167" s="271" t="s">
        <v>1185</v>
      </c>
      <c r="G167" s="272" t="s">
        <v>292</v>
      </c>
      <c r="H167" s="273">
        <v>2</v>
      </c>
      <c r="I167" s="274"/>
      <c r="J167" s="275">
        <f>ROUND(I167*H167,2)</f>
        <v>0</v>
      </c>
      <c r="K167" s="271" t="s">
        <v>138</v>
      </c>
      <c r="L167" s="276"/>
      <c r="M167" s="277" t="s">
        <v>19</v>
      </c>
      <c r="N167" s="278" t="s">
        <v>46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410</v>
      </c>
      <c r="AT167" s="225" t="s">
        <v>297</v>
      </c>
      <c r="AU167" s="225" t="s">
        <v>85</v>
      </c>
      <c r="AY167" s="19" t="s">
        <v>131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83</v>
      </c>
      <c r="BK167" s="226">
        <f>ROUND(I167*H167,2)</f>
        <v>0</v>
      </c>
      <c r="BL167" s="19" t="s">
        <v>307</v>
      </c>
      <c r="BM167" s="225" t="s">
        <v>913</v>
      </c>
    </row>
    <row r="168" s="2" customFormat="1" ht="21.75" customHeight="1">
      <c r="A168" s="40"/>
      <c r="B168" s="41"/>
      <c r="C168" s="214" t="s">
        <v>442</v>
      </c>
      <c r="D168" s="214" t="s">
        <v>134</v>
      </c>
      <c r="E168" s="215" t="s">
        <v>1186</v>
      </c>
      <c r="F168" s="216" t="s">
        <v>1187</v>
      </c>
      <c r="G168" s="217" t="s">
        <v>292</v>
      </c>
      <c r="H168" s="218">
        <v>4</v>
      </c>
      <c r="I168" s="219"/>
      <c r="J168" s="220">
        <f>ROUND(I168*H168,2)</f>
        <v>0</v>
      </c>
      <c r="K168" s="216" t="s">
        <v>138</v>
      </c>
      <c r="L168" s="46"/>
      <c r="M168" s="221" t="s">
        <v>19</v>
      </c>
      <c r="N168" s="222" t="s">
        <v>46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307</v>
      </c>
      <c r="AT168" s="225" t="s">
        <v>134</v>
      </c>
      <c r="AU168" s="225" t="s">
        <v>85</v>
      </c>
      <c r="AY168" s="19" t="s">
        <v>131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83</v>
      </c>
      <c r="BK168" s="226">
        <f>ROUND(I168*H168,2)</f>
        <v>0</v>
      </c>
      <c r="BL168" s="19" t="s">
        <v>307</v>
      </c>
      <c r="BM168" s="225" t="s">
        <v>925</v>
      </c>
    </row>
    <row r="169" s="2" customFormat="1">
      <c r="A169" s="40"/>
      <c r="B169" s="41"/>
      <c r="C169" s="42"/>
      <c r="D169" s="227" t="s">
        <v>141</v>
      </c>
      <c r="E169" s="42"/>
      <c r="F169" s="228" t="s">
        <v>1188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141</v>
      </c>
      <c r="AU169" s="19" t="s">
        <v>85</v>
      </c>
    </row>
    <row r="170" s="2" customFormat="1" ht="16.5" customHeight="1">
      <c r="A170" s="40"/>
      <c r="B170" s="41"/>
      <c r="C170" s="269" t="s">
        <v>446</v>
      </c>
      <c r="D170" s="269" t="s">
        <v>297</v>
      </c>
      <c r="E170" s="270" t="s">
        <v>1189</v>
      </c>
      <c r="F170" s="271" t="s">
        <v>1190</v>
      </c>
      <c r="G170" s="272" t="s">
        <v>292</v>
      </c>
      <c r="H170" s="273">
        <v>4</v>
      </c>
      <c r="I170" s="274"/>
      <c r="J170" s="275">
        <f>ROUND(I170*H170,2)</f>
        <v>0</v>
      </c>
      <c r="K170" s="271" t="s">
        <v>138</v>
      </c>
      <c r="L170" s="276"/>
      <c r="M170" s="277" t="s">
        <v>19</v>
      </c>
      <c r="N170" s="278" t="s">
        <v>46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410</v>
      </c>
      <c r="AT170" s="225" t="s">
        <v>297</v>
      </c>
      <c r="AU170" s="225" t="s">
        <v>85</v>
      </c>
      <c r="AY170" s="19" t="s">
        <v>131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83</v>
      </c>
      <c r="BK170" s="226">
        <f>ROUND(I170*H170,2)</f>
        <v>0</v>
      </c>
      <c r="BL170" s="19" t="s">
        <v>307</v>
      </c>
      <c r="BM170" s="225" t="s">
        <v>936</v>
      </c>
    </row>
    <row r="171" s="2" customFormat="1" ht="24.15" customHeight="1">
      <c r="A171" s="40"/>
      <c r="B171" s="41"/>
      <c r="C171" s="214" t="s">
        <v>451</v>
      </c>
      <c r="D171" s="214" t="s">
        <v>134</v>
      </c>
      <c r="E171" s="215" t="s">
        <v>1191</v>
      </c>
      <c r="F171" s="216" t="s">
        <v>1192</v>
      </c>
      <c r="G171" s="217" t="s">
        <v>292</v>
      </c>
      <c r="H171" s="218">
        <v>5</v>
      </c>
      <c r="I171" s="219"/>
      <c r="J171" s="220">
        <f>ROUND(I171*H171,2)</f>
        <v>0</v>
      </c>
      <c r="K171" s="216" t="s">
        <v>138</v>
      </c>
      <c r="L171" s="46"/>
      <c r="M171" s="221" t="s">
        <v>19</v>
      </c>
      <c r="N171" s="222" t="s">
        <v>46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307</v>
      </c>
      <c r="AT171" s="225" t="s">
        <v>134</v>
      </c>
      <c r="AU171" s="225" t="s">
        <v>85</v>
      </c>
      <c r="AY171" s="19" t="s">
        <v>131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83</v>
      </c>
      <c r="BK171" s="226">
        <f>ROUND(I171*H171,2)</f>
        <v>0</v>
      </c>
      <c r="BL171" s="19" t="s">
        <v>307</v>
      </c>
      <c r="BM171" s="225" t="s">
        <v>948</v>
      </c>
    </row>
    <row r="172" s="2" customFormat="1">
      <c r="A172" s="40"/>
      <c r="B172" s="41"/>
      <c r="C172" s="42"/>
      <c r="D172" s="227" t="s">
        <v>141</v>
      </c>
      <c r="E172" s="42"/>
      <c r="F172" s="228" t="s">
        <v>1193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141</v>
      </c>
      <c r="AU172" s="19" t="s">
        <v>85</v>
      </c>
    </row>
    <row r="173" s="12" customFormat="1" ht="22.8" customHeight="1">
      <c r="A173" s="12"/>
      <c r="B173" s="198"/>
      <c r="C173" s="199"/>
      <c r="D173" s="200" t="s">
        <v>74</v>
      </c>
      <c r="E173" s="212" t="s">
        <v>1194</v>
      </c>
      <c r="F173" s="212" t="s">
        <v>1195</v>
      </c>
      <c r="G173" s="199"/>
      <c r="H173" s="199"/>
      <c r="I173" s="202"/>
      <c r="J173" s="213">
        <f>BK173</f>
        <v>0</v>
      </c>
      <c r="K173" s="199"/>
      <c r="L173" s="204"/>
      <c r="M173" s="205"/>
      <c r="N173" s="206"/>
      <c r="O173" s="206"/>
      <c r="P173" s="207">
        <f>SUM(P174:P209)</f>
        <v>0</v>
      </c>
      <c r="Q173" s="206"/>
      <c r="R173" s="207">
        <f>SUM(R174:R209)</f>
        <v>0</v>
      </c>
      <c r="S173" s="206"/>
      <c r="T173" s="208">
        <f>SUM(T174:T209)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85</v>
      </c>
      <c r="AT173" s="210" t="s">
        <v>74</v>
      </c>
      <c r="AU173" s="210" t="s">
        <v>83</v>
      </c>
      <c r="AY173" s="209" t="s">
        <v>131</v>
      </c>
      <c r="BK173" s="211">
        <f>SUM(BK174:BK209)</f>
        <v>0</v>
      </c>
    </row>
    <row r="174" s="2" customFormat="1" ht="16.5" customHeight="1">
      <c r="A174" s="40"/>
      <c r="B174" s="41"/>
      <c r="C174" s="214" t="s">
        <v>455</v>
      </c>
      <c r="D174" s="214" t="s">
        <v>134</v>
      </c>
      <c r="E174" s="215" t="s">
        <v>1196</v>
      </c>
      <c r="F174" s="216" t="s">
        <v>1197</v>
      </c>
      <c r="G174" s="217" t="s">
        <v>292</v>
      </c>
      <c r="H174" s="218">
        <v>2</v>
      </c>
      <c r="I174" s="219"/>
      <c r="J174" s="220">
        <f>ROUND(I174*H174,2)</f>
        <v>0</v>
      </c>
      <c r="K174" s="216" t="s">
        <v>19</v>
      </c>
      <c r="L174" s="46"/>
      <c r="M174" s="221" t="s">
        <v>19</v>
      </c>
      <c r="N174" s="222" t="s">
        <v>46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307</v>
      </c>
      <c r="AT174" s="225" t="s">
        <v>134</v>
      </c>
      <c r="AU174" s="225" t="s">
        <v>85</v>
      </c>
      <c r="AY174" s="19" t="s">
        <v>131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83</v>
      </c>
      <c r="BK174" s="226">
        <f>ROUND(I174*H174,2)</f>
        <v>0</v>
      </c>
      <c r="BL174" s="19" t="s">
        <v>307</v>
      </c>
      <c r="BM174" s="225" t="s">
        <v>961</v>
      </c>
    </row>
    <row r="175" s="2" customFormat="1" ht="16.5" customHeight="1">
      <c r="A175" s="40"/>
      <c r="B175" s="41"/>
      <c r="C175" s="269" t="s">
        <v>460</v>
      </c>
      <c r="D175" s="269" t="s">
        <v>297</v>
      </c>
      <c r="E175" s="270" t="s">
        <v>83</v>
      </c>
      <c r="F175" s="271" t="s">
        <v>1198</v>
      </c>
      <c r="G175" s="272" t="s">
        <v>292</v>
      </c>
      <c r="H175" s="273">
        <v>1</v>
      </c>
      <c r="I175" s="274"/>
      <c r="J175" s="275">
        <f>ROUND(I175*H175,2)</f>
        <v>0</v>
      </c>
      <c r="K175" s="271" t="s">
        <v>19</v>
      </c>
      <c r="L175" s="276"/>
      <c r="M175" s="277" t="s">
        <v>19</v>
      </c>
      <c r="N175" s="278" t="s">
        <v>46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410</v>
      </c>
      <c r="AT175" s="225" t="s">
        <v>297</v>
      </c>
      <c r="AU175" s="225" t="s">
        <v>85</v>
      </c>
      <c r="AY175" s="19" t="s">
        <v>131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83</v>
      </c>
      <c r="BK175" s="226">
        <f>ROUND(I175*H175,2)</f>
        <v>0</v>
      </c>
      <c r="BL175" s="19" t="s">
        <v>307</v>
      </c>
      <c r="BM175" s="225" t="s">
        <v>973</v>
      </c>
    </row>
    <row r="176" s="2" customFormat="1" ht="16.5" customHeight="1">
      <c r="A176" s="40"/>
      <c r="B176" s="41"/>
      <c r="C176" s="269" t="s">
        <v>464</v>
      </c>
      <c r="D176" s="269" t="s">
        <v>297</v>
      </c>
      <c r="E176" s="270" t="s">
        <v>181</v>
      </c>
      <c r="F176" s="271" t="s">
        <v>1199</v>
      </c>
      <c r="G176" s="272" t="s">
        <v>292</v>
      </c>
      <c r="H176" s="273">
        <v>1</v>
      </c>
      <c r="I176" s="274"/>
      <c r="J176" s="275">
        <f>ROUND(I176*H176,2)</f>
        <v>0</v>
      </c>
      <c r="K176" s="271" t="s">
        <v>19</v>
      </c>
      <c r="L176" s="276"/>
      <c r="M176" s="277" t="s">
        <v>19</v>
      </c>
      <c r="N176" s="278" t="s">
        <v>46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410</v>
      </c>
      <c r="AT176" s="225" t="s">
        <v>297</v>
      </c>
      <c r="AU176" s="225" t="s">
        <v>85</v>
      </c>
      <c r="AY176" s="19" t="s">
        <v>131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83</v>
      </c>
      <c r="BK176" s="226">
        <f>ROUND(I176*H176,2)</f>
        <v>0</v>
      </c>
      <c r="BL176" s="19" t="s">
        <v>307</v>
      </c>
      <c r="BM176" s="225" t="s">
        <v>985</v>
      </c>
    </row>
    <row r="177" s="2" customFormat="1" ht="16.5" customHeight="1">
      <c r="A177" s="40"/>
      <c r="B177" s="41"/>
      <c r="C177" s="214" t="s">
        <v>469</v>
      </c>
      <c r="D177" s="214" t="s">
        <v>134</v>
      </c>
      <c r="E177" s="215" t="s">
        <v>1200</v>
      </c>
      <c r="F177" s="216" t="s">
        <v>1201</v>
      </c>
      <c r="G177" s="217" t="s">
        <v>292</v>
      </c>
      <c r="H177" s="218">
        <v>1</v>
      </c>
      <c r="I177" s="219"/>
      <c r="J177" s="220">
        <f>ROUND(I177*H177,2)</f>
        <v>0</v>
      </c>
      <c r="K177" s="216" t="s">
        <v>19</v>
      </c>
      <c r="L177" s="46"/>
      <c r="M177" s="221" t="s">
        <v>19</v>
      </c>
      <c r="N177" s="222" t="s">
        <v>46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307</v>
      </c>
      <c r="AT177" s="225" t="s">
        <v>134</v>
      </c>
      <c r="AU177" s="225" t="s">
        <v>85</v>
      </c>
      <c r="AY177" s="19" t="s">
        <v>131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83</v>
      </c>
      <c r="BK177" s="226">
        <f>ROUND(I177*H177,2)</f>
        <v>0</v>
      </c>
      <c r="BL177" s="19" t="s">
        <v>307</v>
      </c>
      <c r="BM177" s="225" t="s">
        <v>998</v>
      </c>
    </row>
    <row r="178" s="2" customFormat="1" ht="16.5" customHeight="1">
      <c r="A178" s="40"/>
      <c r="B178" s="41"/>
      <c r="C178" s="269" t="s">
        <v>473</v>
      </c>
      <c r="D178" s="269" t="s">
        <v>297</v>
      </c>
      <c r="E178" s="270" t="s">
        <v>1202</v>
      </c>
      <c r="F178" s="271" t="s">
        <v>1203</v>
      </c>
      <c r="G178" s="272" t="s">
        <v>292</v>
      </c>
      <c r="H178" s="273">
        <v>1</v>
      </c>
      <c r="I178" s="274"/>
      <c r="J178" s="275">
        <f>ROUND(I178*H178,2)</f>
        <v>0</v>
      </c>
      <c r="K178" s="271" t="s">
        <v>138</v>
      </c>
      <c r="L178" s="276"/>
      <c r="M178" s="277" t="s">
        <v>19</v>
      </c>
      <c r="N178" s="278" t="s">
        <v>46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410</v>
      </c>
      <c r="AT178" s="225" t="s">
        <v>297</v>
      </c>
      <c r="AU178" s="225" t="s">
        <v>85</v>
      </c>
      <c r="AY178" s="19" t="s">
        <v>131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83</v>
      </c>
      <c r="BK178" s="226">
        <f>ROUND(I178*H178,2)</f>
        <v>0</v>
      </c>
      <c r="BL178" s="19" t="s">
        <v>307</v>
      </c>
      <c r="BM178" s="225" t="s">
        <v>1008</v>
      </c>
    </row>
    <row r="179" s="2" customFormat="1" ht="16.5" customHeight="1">
      <c r="A179" s="40"/>
      <c r="B179" s="41"/>
      <c r="C179" s="214" t="s">
        <v>480</v>
      </c>
      <c r="D179" s="214" t="s">
        <v>134</v>
      </c>
      <c r="E179" s="215" t="s">
        <v>1204</v>
      </c>
      <c r="F179" s="216" t="s">
        <v>1205</v>
      </c>
      <c r="G179" s="217" t="s">
        <v>292</v>
      </c>
      <c r="H179" s="218">
        <v>1</v>
      </c>
      <c r="I179" s="219"/>
      <c r="J179" s="220">
        <f>ROUND(I179*H179,2)</f>
        <v>0</v>
      </c>
      <c r="K179" s="216" t="s">
        <v>19</v>
      </c>
      <c r="L179" s="46"/>
      <c r="M179" s="221" t="s">
        <v>19</v>
      </c>
      <c r="N179" s="222" t="s">
        <v>46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307</v>
      </c>
      <c r="AT179" s="225" t="s">
        <v>134</v>
      </c>
      <c r="AU179" s="225" t="s">
        <v>85</v>
      </c>
      <c r="AY179" s="19" t="s">
        <v>131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83</v>
      </c>
      <c r="BK179" s="226">
        <f>ROUND(I179*H179,2)</f>
        <v>0</v>
      </c>
      <c r="BL179" s="19" t="s">
        <v>307</v>
      </c>
      <c r="BM179" s="225" t="s">
        <v>586</v>
      </c>
    </row>
    <row r="180" s="2" customFormat="1" ht="24.15" customHeight="1">
      <c r="A180" s="40"/>
      <c r="B180" s="41"/>
      <c r="C180" s="214" t="s">
        <v>485</v>
      </c>
      <c r="D180" s="214" t="s">
        <v>134</v>
      </c>
      <c r="E180" s="215" t="s">
        <v>1206</v>
      </c>
      <c r="F180" s="216" t="s">
        <v>1207</v>
      </c>
      <c r="G180" s="217" t="s">
        <v>292</v>
      </c>
      <c r="H180" s="218">
        <v>2</v>
      </c>
      <c r="I180" s="219"/>
      <c r="J180" s="220">
        <f>ROUND(I180*H180,2)</f>
        <v>0</v>
      </c>
      <c r="K180" s="216" t="s">
        <v>19</v>
      </c>
      <c r="L180" s="46"/>
      <c r="M180" s="221" t="s">
        <v>19</v>
      </c>
      <c r="N180" s="222" t="s">
        <v>46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307</v>
      </c>
      <c r="AT180" s="225" t="s">
        <v>134</v>
      </c>
      <c r="AU180" s="225" t="s">
        <v>85</v>
      </c>
      <c r="AY180" s="19" t="s">
        <v>131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83</v>
      </c>
      <c r="BK180" s="226">
        <f>ROUND(I180*H180,2)</f>
        <v>0</v>
      </c>
      <c r="BL180" s="19" t="s">
        <v>307</v>
      </c>
      <c r="BM180" s="225" t="s">
        <v>1027</v>
      </c>
    </row>
    <row r="181" s="2" customFormat="1" ht="16.5" customHeight="1">
      <c r="A181" s="40"/>
      <c r="B181" s="41"/>
      <c r="C181" s="269" t="s">
        <v>490</v>
      </c>
      <c r="D181" s="269" t="s">
        <v>297</v>
      </c>
      <c r="E181" s="270" t="s">
        <v>1208</v>
      </c>
      <c r="F181" s="271" t="s">
        <v>1209</v>
      </c>
      <c r="G181" s="272" t="s">
        <v>292</v>
      </c>
      <c r="H181" s="273">
        <v>1</v>
      </c>
      <c r="I181" s="274"/>
      <c r="J181" s="275">
        <f>ROUND(I181*H181,2)</f>
        <v>0</v>
      </c>
      <c r="K181" s="271" t="s">
        <v>19</v>
      </c>
      <c r="L181" s="276"/>
      <c r="M181" s="277" t="s">
        <v>19</v>
      </c>
      <c r="N181" s="278" t="s">
        <v>46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410</v>
      </c>
      <c r="AT181" s="225" t="s">
        <v>297</v>
      </c>
      <c r="AU181" s="225" t="s">
        <v>85</v>
      </c>
      <c r="AY181" s="19" t="s">
        <v>131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83</v>
      </c>
      <c r="BK181" s="226">
        <f>ROUND(I181*H181,2)</f>
        <v>0</v>
      </c>
      <c r="BL181" s="19" t="s">
        <v>307</v>
      </c>
      <c r="BM181" s="225" t="s">
        <v>1210</v>
      </c>
    </row>
    <row r="182" s="2" customFormat="1" ht="16.5" customHeight="1">
      <c r="A182" s="40"/>
      <c r="B182" s="41"/>
      <c r="C182" s="269" t="s">
        <v>495</v>
      </c>
      <c r="D182" s="269" t="s">
        <v>297</v>
      </c>
      <c r="E182" s="270" t="s">
        <v>1211</v>
      </c>
      <c r="F182" s="271" t="s">
        <v>1212</v>
      </c>
      <c r="G182" s="272" t="s">
        <v>292</v>
      </c>
      <c r="H182" s="273">
        <v>1</v>
      </c>
      <c r="I182" s="274"/>
      <c r="J182" s="275">
        <f>ROUND(I182*H182,2)</f>
        <v>0</v>
      </c>
      <c r="K182" s="271" t="s">
        <v>19</v>
      </c>
      <c r="L182" s="276"/>
      <c r="M182" s="277" t="s">
        <v>19</v>
      </c>
      <c r="N182" s="278" t="s">
        <v>46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410</v>
      </c>
      <c r="AT182" s="225" t="s">
        <v>297</v>
      </c>
      <c r="AU182" s="225" t="s">
        <v>85</v>
      </c>
      <c r="AY182" s="19" t="s">
        <v>131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83</v>
      </c>
      <c r="BK182" s="226">
        <f>ROUND(I182*H182,2)</f>
        <v>0</v>
      </c>
      <c r="BL182" s="19" t="s">
        <v>307</v>
      </c>
      <c r="BM182" s="225" t="s">
        <v>1213</v>
      </c>
    </row>
    <row r="183" s="2" customFormat="1" ht="16.5" customHeight="1">
      <c r="A183" s="40"/>
      <c r="B183" s="41"/>
      <c r="C183" s="269" t="s">
        <v>504</v>
      </c>
      <c r="D183" s="269" t="s">
        <v>297</v>
      </c>
      <c r="E183" s="270" t="s">
        <v>1214</v>
      </c>
      <c r="F183" s="271" t="s">
        <v>1215</v>
      </c>
      <c r="G183" s="272" t="s">
        <v>292</v>
      </c>
      <c r="H183" s="273">
        <v>1</v>
      </c>
      <c r="I183" s="274"/>
      <c r="J183" s="275">
        <f>ROUND(I183*H183,2)</f>
        <v>0</v>
      </c>
      <c r="K183" s="271" t="s">
        <v>19</v>
      </c>
      <c r="L183" s="276"/>
      <c r="M183" s="277" t="s">
        <v>19</v>
      </c>
      <c r="N183" s="278" t="s">
        <v>46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410</v>
      </c>
      <c r="AT183" s="225" t="s">
        <v>297</v>
      </c>
      <c r="AU183" s="225" t="s">
        <v>85</v>
      </c>
      <c r="AY183" s="19" t="s">
        <v>131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83</v>
      </c>
      <c r="BK183" s="226">
        <f>ROUND(I183*H183,2)</f>
        <v>0</v>
      </c>
      <c r="BL183" s="19" t="s">
        <v>307</v>
      </c>
      <c r="BM183" s="225" t="s">
        <v>1216</v>
      </c>
    </row>
    <row r="184" s="2" customFormat="1" ht="16.5" customHeight="1">
      <c r="A184" s="40"/>
      <c r="B184" s="41"/>
      <c r="C184" s="269" t="s">
        <v>509</v>
      </c>
      <c r="D184" s="269" t="s">
        <v>297</v>
      </c>
      <c r="E184" s="270" t="s">
        <v>1217</v>
      </c>
      <c r="F184" s="271" t="s">
        <v>1218</v>
      </c>
      <c r="G184" s="272" t="s">
        <v>292</v>
      </c>
      <c r="H184" s="273">
        <v>1</v>
      </c>
      <c r="I184" s="274"/>
      <c r="J184" s="275">
        <f>ROUND(I184*H184,2)</f>
        <v>0</v>
      </c>
      <c r="K184" s="271" t="s">
        <v>19</v>
      </c>
      <c r="L184" s="276"/>
      <c r="M184" s="277" t="s">
        <v>19</v>
      </c>
      <c r="N184" s="278" t="s">
        <v>46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410</v>
      </c>
      <c r="AT184" s="225" t="s">
        <v>297</v>
      </c>
      <c r="AU184" s="225" t="s">
        <v>85</v>
      </c>
      <c r="AY184" s="19" t="s">
        <v>131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83</v>
      </c>
      <c r="BK184" s="226">
        <f>ROUND(I184*H184,2)</f>
        <v>0</v>
      </c>
      <c r="BL184" s="19" t="s">
        <v>307</v>
      </c>
      <c r="BM184" s="225" t="s">
        <v>1208</v>
      </c>
    </row>
    <row r="185" s="2" customFormat="1" ht="16.5" customHeight="1">
      <c r="A185" s="40"/>
      <c r="B185" s="41"/>
      <c r="C185" s="269" t="s">
        <v>514</v>
      </c>
      <c r="D185" s="269" t="s">
        <v>297</v>
      </c>
      <c r="E185" s="270" t="s">
        <v>1219</v>
      </c>
      <c r="F185" s="271" t="s">
        <v>1220</v>
      </c>
      <c r="G185" s="272" t="s">
        <v>292</v>
      </c>
      <c r="H185" s="273">
        <v>1</v>
      </c>
      <c r="I185" s="274"/>
      <c r="J185" s="275">
        <f>ROUND(I185*H185,2)</f>
        <v>0</v>
      </c>
      <c r="K185" s="271" t="s">
        <v>19</v>
      </c>
      <c r="L185" s="276"/>
      <c r="M185" s="277" t="s">
        <v>19</v>
      </c>
      <c r="N185" s="278" t="s">
        <v>46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410</v>
      </c>
      <c r="AT185" s="225" t="s">
        <v>297</v>
      </c>
      <c r="AU185" s="225" t="s">
        <v>85</v>
      </c>
      <c r="AY185" s="19" t="s">
        <v>131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83</v>
      </c>
      <c r="BK185" s="226">
        <f>ROUND(I185*H185,2)</f>
        <v>0</v>
      </c>
      <c r="BL185" s="19" t="s">
        <v>307</v>
      </c>
      <c r="BM185" s="225" t="s">
        <v>1221</v>
      </c>
    </row>
    <row r="186" s="2" customFormat="1" ht="16.5" customHeight="1">
      <c r="A186" s="40"/>
      <c r="B186" s="41"/>
      <c r="C186" s="269" t="s">
        <v>362</v>
      </c>
      <c r="D186" s="269" t="s">
        <v>297</v>
      </c>
      <c r="E186" s="270" t="s">
        <v>1222</v>
      </c>
      <c r="F186" s="271" t="s">
        <v>1223</v>
      </c>
      <c r="G186" s="272" t="s">
        <v>292</v>
      </c>
      <c r="H186" s="273">
        <v>215</v>
      </c>
      <c r="I186" s="274"/>
      <c r="J186" s="275">
        <f>ROUND(I186*H186,2)</f>
        <v>0</v>
      </c>
      <c r="K186" s="271" t="s">
        <v>19</v>
      </c>
      <c r="L186" s="276"/>
      <c r="M186" s="277" t="s">
        <v>19</v>
      </c>
      <c r="N186" s="278" t="s">
        <v>46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410</v>
      </c>
      <c r="AT186" s="225" t="s">
        <v>297</v>
      </c>
      <c r="AU186" s="225" t="s">
        <v>85</v>
      </c>
      <c r="AY186" s="19" t="s">
        <v>131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83</v>
      </c>
      <c r="BK186" s="226">
        <f>ROUND(I186*H186,2)</f>
        <v>0</v>
      </c>
      <c r="BL186" s="19" t="s">
        <v>307</v>
      </c>
      <c r="BM186" s="225" t="s">
        <v>1224</v>
      </c>
    </row>
    <row r="187" s="2" customFormat="1" ht="16.5" customHeight="1">
      <c r="A187" s="40"/>
      <c r="B187" s="41"/>
      <c r="C187" s="269" t="s">
        <v>804</v>
      </c>
      <c r="D187" s="269" t="s">
        <v>297</v>
      </c>
      <c r="E187" s="270" t="s">
        <v>1225</v>
      </c>
      <c r="F187" s="271" t="s">
        <v>1226</v>
      </c>
      <c r="G187" s="272" t="s">
        <v>292</v>
      </c>
      <c r="H187" s="273">
        <v>215</v>
      </c>
      <c r="I187" s="274"/>
      <c r="J187" s="275">
        <f>ROUND(I187*H187,2)</f>
        <v>0</v>
      </c>
      <c r="K187" s="271" t="s">
        <v>19</v>
      </c>
      <c r="L187" s="276"/>
      <c r="M187" s="277" t="s">
        <v>19</v>
      </c>
      <c r="N187" s="278" t="s">
        <v>46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410</v>
      </c>
      <c r="AT187" s="225" t="s">
        <v>297</v>
      </c>
      <c r="AU187" s="225" t="s">
        <v>85</v>
      </c>
      <c r="AY187" s="19" t="s">
        <v>131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83</v>
      </c>
      <c r="BK187" s="226">
        <f>ROUND(I187*H187,2)</f>
        <v>0</v>
      </c>
      <c r="BL187" s="19" t="s">
        <v>307</v>
      </c>
      <c r="BM187" s="225" t="s">
        <v>1227</v>
      </c>
    </row>
    <row r="188" s="2" customFormat="1" ht="16.5" customHeight="1">
      <c r="A188" s="40"/>
      <c r="B188" s="41"/>
      <c r="C188" s="269" t="s">
        <v>809</v>
      </c>
      <c r="D188" s="269" t="s">
        <v>297</v>
      </c>
      <c r="E188" s="270" t="s">
        <v>1228</v>
      </c>
      <c r="F188" s="271" t="s">
        <v>1229</v>
      </c>
      <c r="G188" s="272" t="s">
        <v>292</v>
      </c>
      <c r="H188" s="273">
        <v>215</v>
      </c>
      <c r="I188" s="274"/>
      <c r="J188" s="275">
        <f>ROUND(I188*H188,2)</f>
        <v>0</v>
      </c>
      <c r="K188" s="271" t="s">
        <v>19</v>
      </c>
      <c r="L188" s="276"/>
      <c r="M188" s="277" t="s">
        <v>19</v>
      </c>
      <c r="N188" s="278" t="s">
        <v>46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410</v>
      </c>
      <c r="AT188" s="225" t="s">
        <v>297</v>
      </c>
      <c r="AU188" s="225" t="s">
        <v>85</v>
      </c>
      <c r="AY188" s="19" t="s">
        <v>131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83</v>
      </c>
      <c r="BK188" s="226">
        <f>ROUND(I188*H188,2)</f>
        <v>0</v>
      </c>
      <c r="BL188" s="19" t="s">
        <v>307</v>
      </c>
      <c r="BM188" s="225" t="s">
        <v>581</v>
      </c>
    </row>
    <row r="189" s="2" customFormat="1" ht="16.5" customHeight="1">
      <c r="A189" s="40"/>
      <c r="B189" s="41"/>
      <c r="C189" s="269" t="s">
        <v>814</v>
      </c>
      <c r="D189" s="269" t="s">
        <v>297</v>
      </c>
      <c r="E189" s="270" t="s">
        <v>1230</v>
      </c>
      <c r="F189" s="271" t="s">
        <v>1231</v>
      </c>
      <c r="G189" s="272" t="s">
        <v>292</v>
      </c>
      <c r="H189" s="273">
        <v>215</v>
      </c>
      <c r="I189" s="274"/>
      <c r="J189" s="275">
        <f>ROUND(I189*H189,2)</f>
        <v>0</v>
      </c>
      <c r="K189" s="271" t="s">
        <v>19</v>
      </c>
      <c r="L189" s="276"/>
      <c r="M189" s="277" t="s">
        <v>19</v>
      </c>
      <c r="N189" s="278" t="s">
        <v>46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410</v>
      </c>
      <c r="AT189" s="225" t="s">
        <v>297</v>
      </c>
      <c r="AU189" s="225" t="s">
        <v>85</v>
      </c>
      <c r="AY189" s="19" t="s">
        <v>131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83</v>
      </c>
      <c r="BK189" s="226">
        <f>ROUND(I189*H189,2)</f>
        <v>0</v>
      </c>
      <c r="BL189" s="19" t="s">
        <v>307</v>
      </c>
      <c r="BM189" s="225" t="s">
        <v>1214</v>
      </c>
    </row>
    <row r="190" s="2" customFormat="1" ht="16.5" customHeight="1">
      <c r="A190" s="40"/>
      <c r="B190" s="41"/>
      <c r="C190" s="214" t="s">
        <v>820</v>
      </c>
      <c r="D190" s="214" t="s">
        <v>134</v>
      </c>
      <c r="E190" s="215" t="s">
        <v>1232</v>
      </c>
      <c r="F190" s="216" t="s">
        <v>1233</v>
      </c>
      <c r="G190" s="217" t="s">
        <v>292</v>
      </c>
      <c r="H190" s="218">
        <v>14</v>
      </c>
      <c r="I190" s="219"/>
      <c r="J190" s="220">
        <f>ROUND(I190*H190,2)</f>
        <v>0</v>
      </c>
      <c r="K190" s="216" t="s">
        <v>19</v>
      </c>
      <c r="L190" s="46"/>
      <c r="M190" s="221" t="s">
        <v>19</v>
      </c>
      <c r="N190" s="222" t="s">
        <v>46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307</v>
      </c>
      <c r="AT190" s="225" t="s">
        <v>134</v>
      </c>
      <c r="AU190" s="225" t="s">
        <v>85</v>
      </c>
      <c r="AY190" s="19" t="s">
        <v>131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83</v>
      </c>
      <c r="BK190" s="226">
        <f>ROUND(I190*H190,2)</f>
        <v>0</v>
      </c>
      <c r="BL190" s="19" t="s">
        <v>307</v>
      </c>
      <c r="BM190" s="225" t="s">
        <v>1234</v>
      </c>
    </row>
    <row r="191" s="2" customFormat="1" ht="16.5" customHeight="1">
      <c r="A191" s="40"/>
      <c r="B191" s="41"/>
      <c r="C191" s="269" t="s">
        <v>826</v>
      </c>
      <c r="D191" s="269" t="s">
        <v>297</v>
      </c>
      <c r="E191" s="270" t="s">
        <v>130</v>
      </c>
      <c r="F191" s="271" t="s">
        <v>1235</v>
      </c>
      <c r="G191" s="272" t="s">
        <v>292</v>
      </c>
      <c r="H191" s="273">
        <v>2</v>
      </c>
      <c r="I191" s="274"/>
      <c r="J191" s="275">
        <f>ROUND(I191*H191,2)</f>
        <v>0</v>
      </c>
      <c r="K191" s="271" t="s">
        <v>19</v>
      </c>
      <c r="L191" s="276"/>
      <c r="M191" s="277" t="s">
        <v>19</v>
      </c>
      <c r="N191" s="278" t="s">
        <v>46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410</v>
      </c>
      <c r="AT191" s="225" t="s">
        <v>297</v>
      </c>
      <c r="AU191" s="225" t="s">
        <v>85</v>
      </c>
      <c r="AY191" s="19" t="s">
        <v>131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83</v>
      </c>
      <c r="BK191" s="226">
        <f>ROUND(I191*H191,2)</f>
        <v>0</v>
      </c>
      <c r="BL191" s="19" t="s">
        <v>307</v>
      </c>
      <c r="BM191" s="225" t="s">
        <v>1236</v>
      </c>
    </row>
    <row r="192" s="2" customFormat="1" ht="16.5" customHeight="1">
      <c r="A192" s="40"/>
      <c r="B192" s="41"/>
      <c r="C192" s="269" t="s">
        <v>832</v>
      </c>
      <c r="D192" s="269" t="s">
        <v>297</v>
      </c>
      <c r="E192" s="270" t="s">
        <v>814</v>
      </c>
      <c r="F192" s="271" t="s">
        <v>1237</v>
      </c>
      <c r="G192" s="272" t="s">
        <v>292</v>
      </c>
      <c r="H192" s="273">
        <v>8</v>
      </c>
      <c r="I192" s="274"/>
      <c r="J192" s="275">
        <f>ROUND(I192*H192,2)</f>
        <v>0</v>
      </c>
      <c r="K192" s="271" t="s">
        <v>19</v>
      </c>
      <c r="L192" s="276"/>
      <c r="M192" s="277" t="s">
        <v>19</v>
      </c>
      <c r="N192" s="278" t="s">
        <v>46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410</v>
      </c>
      <c r="AT192" s="225" t="s">
        <v>297</v>
      </c>
      <c r="AU192" s="225" t="s">
        <v>85</v>
      </c>
      <c r="AY192" s="19" t="s">
        <v>131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83</v>
      </c>
      <c r="BK192" s="226">
        <f>ROUND(I192*H192,2)</f>
        <v>0</v>
      </c>
      <c r="BL192" s="19" t="s">
        <v>307</v>
      </c>
      <c r="BM192" s="225" t="s">
        <v>1238</v>
      </c>
    </row>
    <row r="193" s="2" customFormat="1" ht="16.5" customHeight="1">
      <c r="A193" s="40"/>
      <c r="B193" s="41"/>
      <c r="C193" s="269" t="s">
        <v>838</v>
      </c>
      <c r="D193" s="269" t="s">
        <v>297</v>
      </c>
      <c r="E193" s="270" t="s">
        <v>514</v>
      </c>
      <c r="F193" s="271" t="s">
        <v>1239</v>
      </c>
      <c r="G193" s="272" t="s">
        <v>292</v>
      </c>
      <c r="H193" s="273">
        <v>4</v>
      </c>
      <c r="I193" s="274"/>
      <c r="J193" s="275">
        <f>ROUND(I193*H193,2)</f>
        <v>0</v>
      </c>
      <c r="K193" s="271" t="s">
        <v>19</v>
      </c>
      <c r="L193" s="276"/>
      <c r="M193" s="277" t="s">
        <v>19</v>
      </c>
      <c r="N193" s="278" t="s">
        <v>46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410</v>
      </c>
      <c r="AT193" s="225" t="s">
        <v>297</v>
      </c>
      <c r="AU193" s="225" t="s">
        <v>85</v>
      </c>
      <c r="AY193" s="19" t="s">
        <v>131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83</v>
      </c>
      <c r="BK193" s="226">
        <f>ROUND(I193*H193,2)</f>
        <v>0</v>
      </c>
      <c r="BL193" s="19" t="s">
        <v>307</v>
      </c>
      <c r="BM193" s="225" t="s">
        <v>1240</v>
      </c>
    </row>
    <row r="194" s="2" customFormat="1" ht="16.5" customHeight="1">
      <c r="A194" s="40"/>
      <c r="B194" s="41"/>
      <c r="C194" s="269" t="s">
        <v>593</v>
      </c>
      <c r="D194" s="269" t="s">
        <v>297</v>
      </c>
      <c r="E194" s="270" t="s">
        <v>1241</v>
      </c>
      <c r="F194" s="271" t="s">
        <v>1242</v>
      </c>
      <c r="G194" s="272" t="s">
        <v>292</v>
      </c>
      <c r="H194" s="273">
        <v>5</v>
      </c>
      <c r="I194" s="274"/>
      <c r="J194" s="275">
        <f>ROUND(I194*H194,2)</f>
        <v>0</v>
      </c>
      <c r="K194" s="271" t="s">
        <v>19</v>
      </c>
      <c r="L194" s="276"/>
      <c r="M194" s="277" t="s">
        <v>19</v>
      </c>
      <c r="N194" s="278" t="s">
        <v>46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410</v>
      </c>
      <c r="AT194" s="225" t="s">
        <v>297</v>
      </c>
      <c r="AU194" s="225" t="s">
        <v>85</v>
      </c>
      <c r="AY194" s="19" t="s">
        <v>131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83</v>
      </c>
      <c r="BK194" s="226">
        <f>ROUND(I194*H194,2)</f>
        <v>0</v>
      </c>
      <c r="BL194" s="19" t="s">
        <v>307</v>
      </c>
      <c r="BM194" s="225" t="s">
        <v>1243</v>
      </c>
    </row>
    <row r="195" s="2" customFormat="1" ht="16.5" customHeight="1">
      <c r="A195" s="40"/>
      <c r="B195" s="41"/>
      <c r="C195" s="214" t="s">
        <v>847</v>
      </c>
      <c r="D195" s="214" t="s">
        <v>134</v>
      </c>
      <c r="E195" s="215" t="s">
        <v>1244</v>
      </c>
      <c r="F195" s="216" t="s">
        <v>1245</v>
      </c>
      <c r="G195" s="217" t="s">
        <v>221</v>
      </c>
      <c r="H195" s="218">
        <v>50</v>
      </c>
      <c r="I195" s="219"/>
      <c r="J195" s="220">
        <f>ROUND(I195*H195,2)</f>
        <v>0</v>
      </c>
      <c r="K195" s="216" t="s">
        <v>138</v>
      </c>
      <c r="L195" s="46"/>
      <c r="M195" s="221" t="s">
        <v>19</v>
      </c>
      <c r="N195" s="222" t="s">
        <v>46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307</v>
      </c>
      <c r="AT195" s="225" t="s">
        <v>134</v>
      </c>
      <c r="AU195" s="225" t="s">
        <v>85</v>
      </c>
      <c r="AY195" s="19" t="s">
        <v>131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83</v>
      </c>
      <c r="BK195" s="226">
        <f>ROUND(I195*H195,2)</f>
        <v>0</v>
      </c>
      <c r="BL195" s="19" t="s">
        <v>307</v>
      </c>
      <c r="BM195" s="225" t="s">
        <v>1246</v>
      </c>
    </row>
    <row r="196" s="2" customFormat="1">
      <c r="A196" s="40"/>
      <c r="B196" s="41"/>
      <c r="C196" s="42"/>
      <c r="D196" s="227" t="s">
        <v>141</v>
      </c>
      <c r="E196" s="42"/>
      <c r="F196" s="228" t="s">
        <v>1247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141</v>
      </c>
      <c r="AU196" s="19" t="s">
        <v>85</v>
      </c>
    </row>
    <row r="197" s="2" customFormat="1" ht="16.5" customHeight="1">
      <c r="A197" s="40"/>
      <c r="B197" s="41"/>
      <c r="C197" s="269" t="s">
        <v>852</v>
      </c>
      <c r="D197" s="269" t="s">
        <v>297</v>
      </c>
      <c r="E197" s="270" t="s">
        <v>1248</v>
      </c>
      <c r="F197" s="271" t="s">
        <v>1249</v>
      </c>
      <c r="G197" s="272" t="s">
        <v>221</v>
      </c>
      <c r="H197" s="273">
        <v>22</v>
      </c>
      <c r="I197" s="274"/>
      <c r="J197" s="275">
        <f>ROUND(I197*H197,2)</f>
        <v>0</v>
      </c>
      <c r="K197" s="271" t="s">
        <v>19</v>
      </c>
      <c r="L197" s="276"/>
      <c r="M197" s="277" t="s">
        <v>19</v>
      </c>
      <c r="N197" s="278" t="s">
        <v>46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410</v>
      </c>
      <c r="AT197" s="225" t="s">
        <v>297</v>
      </c>
      <c r="AU197" s="225" t="s">
        <v>85</v>
      </c>
      <c r="AY197" s="19" t="s">
        <v>131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83</v>
      </c>
      <c r="BK197" s="226">
        <f>ROUND(I197*H197,2)</f>
        <v>0</v>
      </c>
      <c r="BL197" s="19" t="s">
        <v>307</v>
      </c>
      <c r="BM197" s="225" t="s">
        <v>1250</v>
      </c>
    </row>
    <row r="198" s="2" customFormat="1" ht="16.5" customHeight="1">
      <c r="A198" s="40"/>
      <c r="B198" s="41"/>
      <c r="C198" s="269" t="s">
        <v>859</v>
      </c>
      <c r="D198" s="269" t="s">
        <v>297</v>
      </c>
      <c r="E198" s="270" t="s">
        <v>1251</v>
      </c>
      <c r="F198" s="271" t="s">
        <v>1252</v>
      </c>
      <c r="G198" s="272" t="s">
        <v>221</v>
      </c>
      <c r="H198" s="273">
        <v>28</v>
      </c>
      <c r="I198" s="274"/>
      <c r="J198" s="275">
        <f>ROUND(I198*H198,2)</f>
        <v>0</v>
      </c>
      <c r="K198" s="271" t="s">
        <v>19</v>
      </c>
      <c r="L198" s="276"/>
      <c r="M198" s="277" t="s">
        <v>19</v>
      </c>
      <c r="N198" s="278" t="s">
        <v>46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410</v>
      </c>
      <c r="AT198" s="225" t="s">
        <v>297</v>
      </c>
      <c r="AU198" s="225" t="s">
        <v>85</v>
      </c>
      <c r="AY198" s="19" t="s">
        <v>131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83</v>
      </c>
      <c r="BK198" s="226">
        <f>ROUND(I198*H198,2)</f>
        <v>0</v>
      </c>
      <c r="BL198" s="19" t="s">
        <v>307</v>
      </c>
      <c r="BM198" s="225" t="s">
        <v>1253</v>
      </c>
    </row>
    <row r="199" s="2" customFormat="1" ht="16.5" customHeight="1">
      <c r="A199" s="40"/>
      <c r="B199" s="41"/>
      <c r="C199" s="214" t="s">
        <v>865</v>
      </c>
      <c r="D199" s="214" t="s">
        <v>134</v>
      </c>
      <c r="E199" s="215" t="s">
        <v>1254</v>
      </c>
      <c r="F199" s="216" t="s">
        <v>1255</v>
      </c>
      <c r="G199" s="217" t="s">
        <v>292</v>
      </c>
      <c r="H199" s="218">
        <v>12</v>
      </c>
      <c r="I199" s="219"/>
      <c r="J199" s="220">
        <f>ROUND(I199*H199,2)</f>
        <v>0</v>
      </c>
      <c r="K199" s="216" t="s">
        <v>138</v>
      </c>
      <c r="L199" s="46"/>
      <c r="M199" s="221" t="s">
        <v>19</v>
      </c>
      <c r="N199" s="222" t="s">
        <v>46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307</v>
      </c>
      <c r="AT199" s="225" t="s">
        <v>134</v>
      </c>
      <c r="AU199" s="225" t="s">
        <v>85</v>
      </c>
      <c r="AY199" s="19" t="s">
        <v>131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83</v>
      </c>
      <c r="BK199" s="226">
        <f>ROUND(I199*H199,2)</f>
        <v>0</v>
      </c>
      <c r="BL199" s="19" t="s">
        <v>307</v>
      </c>
      <c r="BM199" s="225" t="s">
        <v>1256</v>
      </c>
    </row>
    <row r="200" s="2" customFormat="1">
      <c r="A200" s="40"/>
      <c r="B200" s="41"/>
      <c r="C200" s="42"/>
      <c r="D200" s="227" t="s">
        <v>141</v>
      </c>
      <c r="E200" s="42"/>
      <c r="F200" s="228" t="s">
        <v>1257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141</v>
      </c>
      <c r="AU200" s="19" t="s">
        <v>85</v>
      </c>
    </row>
    <row r="201" s="2" customFormat="1" ht="16.5" customHeight="1">
      <c r="A201" s="40"/>
      <c r="B201" s="41"/>
      <c r="C201" s="269" t="s">
        <v>871</v>
      </c>
      <c r="D201" s="269" t="s">
        <v>297</v>
      </c>
      <c r="E201" s="270" t="s">
        <v>1258</v>
      </c>
      <c r="F201" s="271" t="s">
        <v>1259</v>
      </c>
      <c r="G201" s="272" t="s">
        <v>221</v>
      </c>
      <c r="H201" s="273">
        <v>4.7999999999999998</v>
      </c>
      <c r="I201" s="274"/>
      <c r="J201" s="275">
        <f>ROUND(I201*H201,2)</f>
        <v>0</v>
      </c>
      <c r="K201" s="271" t="s">
        <v>138</v>
      </c>
      <c r="L201" s="276"/>
      <c r="M201" s="277" t="s">
        <v>19</v>
      </c>
      <c r="N201" s="278" t="s">
        <v>46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410</v>
      </c>
      <c r="AT201" s="225" t="s">
        <v>297</v>
      </c>
      <c r="AU201" s="225" t="s">
        <v>85</v>
      </c>
      <c r="AY201" s="19" t="s">
        <v>131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83</v>
      </c>
      <c r="BK201" s="226">
        <f>ROUND(I201*H201,2)</f>
        <v>0</v>
      </c>
      <c r="BL201" s="19" t="s">
        <v>307</v>
      </c>
      <c r="BM201" s="225" t="s">
        <v>1260</v>
      </c>
    </row>
    <row r="202" s="14" customFormat="1">
      <c r="A202" s="14"/>
      <c r="B202" s="247"/>
      <c r="C202" s="248"/>
      <c r="D202" s="238" t="s">
        <v>214</v>
      </c>
      <c r="E202" s="249" t="s">
        <v>19</v>
      </c>
      <c r="F202" s="250" t="s">
        <v>1261</v>
      </c>
      <c r="G202" s="248"/>
      <c r="H202" s="251">
        <v>4.7999999999999998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214</v>
      </c>
      <c r="AU202" s="257" t="s">
        <v>85</v>
      </c>
      <c r="AV202" s="14" t="s">
        <v>85</v>
      </c>
      <c r="AW202" s="14" t="s">
        <v>35</v>
      </c>
      <c r="AX202" s="14" t="s">
        <v>75</v>
      </c>
      <c r="AY202" s="257" t="s">
        <v>131</v>
      </c>
    </row>
    <row r="203" s="15" customFormat="1">
      <c r="A203" s="15"/>
      <c r="B203" s="258"/>
      <c r="C203" s="259"/>
      <c r="D203" s="238" t="s">
        <v>214</v>
      </c>
      <c r="E203" s="260" t="s">
        <v>19</v>
      </c>
      <c r="F203" s="261" t="s">
        <v>218</v>
      </c>
      <c r="G203" s="259"/>
      <c r="H203" s="262">
        <v>4.7999999999999998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214</v>
      </c>
      <c r="AU203" s="268" t="s">
        <v>85</v>
      </c>
      <c r="AV203" s="15" t="s">
        <v>153</v>
      </c>
      <c r="AW203" s="15" t="s">
        <v>35</v>
      </c>
      <c r="AX203" s="15" t="s">
        <v>83</v>
      </c>
      <c r="AY203" s="268" t="s">
        <v>131</v>
      </c>
    </row>
    <row r="204" s="2" customFormat="1" ht="16.5" customHeight="1">
      <c r="A204" s="40"/>
      <c r="B204" s="41"/>
      <c r="C204" s="214" t="s">
        <v>878</v>
      </c>
      <c r="D204" s="214" t="s">
        <v>134</v>
      </c>
      <c r="E204" s="215" t="s">
        <v>1262</v>
      </c>
      <c r="F204" s="216" t="s">
        <v>1263</v>
      </c>
      <c r="G204" s="217" t="s">
        <v>292</v>
      </c>
      <c r="H204" s="218">
        <v>2</v>
      </c>
      <c r="I204" s="219"/>
      <c r="J204" s="220">
        <f>ROUND(I204*H204,2)</f>
        <v>0</v>
      </c>
      <c r="K204" s="216" t="s">
        <v>138</v>
      </c>
      <c r="L204" s="46"/>
      <c r="M204" s="221" t="s">
        <v>19</v>
      </c>
      <c r="N204" s="222" t="s">
        <v>46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307</v>
      </c>
      <c r="AT204" s="225" t="s">
        <v>134</v>
      </c>
      <c r="AU204" s="225" t="s">
        <v>85</v>
      </c>
      <c r="AY204" s="19" t="s">
        <v>131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83</v>
      </c>
      <c r="BK204" s="226">
        <f>ROUND(I204*H204,2)</f>
        <v>0</v>
      </c>
      <c r="BL204" s="19" t="s">
        <v>307</v>
      </c>
      <c r="BM204" s="225" t="s">
        <v>1264</v>
      </c>
    </row>
    <row r="205" s="2" customFormat="1">
      <c r="A205" s="40"/>
      <c r="B205" s="41"/>
      <c r="C205" s="42"/>
      <c r="D205" s="227" t="s">
        <v>141</v>
      </c>
      <c r="E205" s="42"/>
      <c r="F205" s="228" t="s">
        <v>1265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85</v>
      </c>
    </row>
    <row r="206" s="2" customFormat="1" ht="16.5" customHeight="1">
      <c r="A206" s="40"/>
      <c r="B206" s="41"/>
      <c r="C206" s="269" t="s">
        <v>884</v>
      </c>
      <c r="D206" s="269" t="s">
        <v>297</v>
      </c>
      <c r="E206" s="270" t="s">
        <v>1266</v>
      </c>
      <c r="F206" s="271" t="s">
        <v>1267</v>
      </c>
      <c r="G206" s="272" t="s">
        <v>292</v>
      </c>
      <c r="H206" s="273">
        <v>2</v>
      </c>
      <c r="I206" s="274"/>
      <c r="J206" s="275">
        <f>ROUND(I206*H206,2)</f>
        <v>0</v>
      </c>
      <c r="K206" s="271" t="s">
        <v>19</v>
      </c>
      <c r="L206" s="276"/>
      <c r="M206" s="277" t="s">
        <v>19</v>
      </c>
      <c r="N206" s="278" t="s">
        <v>46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410</v>
      </c>
      <c r="AT206" s="225" t="s">
        <v>297</v>
      </c>
      <c r="AU206" s="225" t="s">
        <v>85</v>
      </c>
      <c r="AY206" s="19" t="s">
        <v>131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83</v>
      </c>
      <c r="BK206" s="226">
        <f>ROUND(I206*H206,2)</f>
        <v>0</v>
      </c>
      <c r="BL206" s="19" t="s">
        <v>307</v>
      </c>
      <c r="BM206" s="225" t="s">
        <v>1268</v>
      </c>
    </row>
    <row r="207" s="2" customFormat="1" ht="16.5" customHeight="1">
      <c r="A207" s="40"/>
      <c r="B207" s="41"/>
      <c r="C207" s="214" t="s">
        <v>890</v>
      </c>
      <c r="D207" s="214" t="s">
        <v>134</v>
      </c>
      <c r="E207" s="215" t="s">
        <v>1269</v>
      </c>
      <c r="F207" s="216" t="s">
        <v>1270</v>
      </c>
      <c r="G207" s="217" t="s">
        <v>292</v>
      </c>
      <c r="H207" s="218">
        <v>3</v>
      </c>
      <c r="I207" s="219"/>
      <c r="J207" s="220">
        <f>ROUND(I207*H207,2)</f>
        <v>0</v>
      </c>
      <c r="K207" s="216" t="s">
        <v>138</v>
      </c>
      <c r="L207" s="46"/>
      <c r="M207" s="221" t="s">
        <v>19</v>
      </c>
      <c r="N207" s="222" t="s">
        <v>46</v>
      </c>
      <c r="O207" s="86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307</v>
      </c>
      <c r="AT207" s="225" t="s">
        <v>134</v>
      </c>
      <c r="AU207" s="225" t="s">
        <v>85</v>
      </c>
      <c r="AY207" s="19" t="s">
        <v>131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83</v>
      </c>
      <c r="BK207" s="226">
        <f>ROUND(I207*H207,2)</f>
        <v>0</v>
      </c>
      <c r="BL207" s="19" t="s">
        <v>307</v>
      </c>
      <c r="BM207" s="225" t="s">
        <v>1271</v>
      </c>
    </row>
    <row r="208" s="2" customFormat="1">
      <c r="A208" s="40"/>
      <c r="B208" s="41"/>
      <c r="C208" s="42"/>
      <c r="D208" s="227" t="s">
        <v>141</v>
      </c>
      <c r="E208" s="42"/>
      <c r="F208" s="228" t="s">
        <v>1272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141</v>
      </c>
      <c r="AU208" s="19" t="s">
        <v>85</v>
      </c>
    </row>
    <row r="209" s="2" customFormat="1" ht="16.5" customHeight="1">
      <c r="A209" s="40"/>
      <c r="B209" s="41"/>
      <c r="C209" s="269" t="s">
        <v>894</v>
      </c>
      <c r="D209" s="269" t="s">
        <v>297</v>
      </c>
      <c r="E209" s="270" t="s">
        <v>1273</v>
      </c>
      <c r="F209" s="271" t="s">
        <v>1274</v>
      </c>
      <c r="G209" s="272" t="s">
        <v>292</v>
      </c>
      <c r="H209" s="273">
        <v>3</v>
      </c>
      <c r="I209" s="274"/>
      <c r="J209" s="275">
        <f>ROUND(I209*H209,2)</f>
        <v>0</v>
      </c>
      <c r="K209" s="271" t="s">
        <v>19</v>
      </c>
      <c r="L209" s="276"/>
      <c r="M209" s="277" t="s">
        <v>19</v>
      </c>
      <c r="N209" s="278" t="s">
        <v>46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410</v>
      </c>
      <c r="AT209" s="225" t="s">
        <v>297</v>
      </c>
      <c r="AU209" s="225" t="s">
        <v>85</v>
      </c>
      <c r="AY209" s="19" t="s">
        <v>131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83</v>
      </c>
      <c r="BK209" s="226">
        <f>ROUND(I209*H209,2)</f>
        <v>0</v>
      </c>
      <c r="BL209" s="19" t="s">
        <v>307</v>
      </c>
      <c r="BM209" s="225" t="s">
        <v>1275</v>
      </c>
    </row>
    <row r="210" s="12" customFormat="1" ht="25.92" customHeight="1">
      <c r="A210" s="12"/>
      <c r="B210" s="198"/>
      <c r="C210" s="199"/>
      <c r="D210" s="200" t="s">
        <v>74</v>
      </c>
      <c r="E210" s="201" t="s">
        <v>297</v>
      </c>
      <c r="F210" s="201" t="s">
        <v>1276</v>
      </c>
      <c r="G210" s="199"/>
      <c r="H210" s="199"/>
      <c r="I210" s="202"/>
      <c r="J210" s="203">
        <f>BK210</f>
        <v>0</v>
      </c>
      <c r="K210" s="199"/>
      <c r="L210" s="204"/>
      <c r="M210" s="205"/>
      <c r="N210" s="206"/>
      <c r="O210" s="206"/>
      <c r="P210" s="207">
        <f>P211</f>
        <v>0</v>
      </c>
      <c r="Q210" s="206"/>
      <c r="R210" s="207">
        <f>R211</f>
        <v>0</v>
      </c>
      <c r="S210" s="206"/>
      <c r="T210" s="208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9" t="s">
        <v>149</v>
      </c>
      <c r="AT210" s="210" t="s">
        <v>74</v>
      </c>
      <c r="AU210" s="210" t="s">
        <v>75</v>
      </c>
      <c r="AY210" s="209" t="s">
        <v>131</v>
      </c>
      <c r="BK210" s="211">
        <f>BK211</f>
        <v>0</v>
      </c>
    </row>
    <row r="211" s="12" customFormat="1" ht="22.8" customHeight="1">
      <c r="A211" s="12"/>
      <c r="B211" s="198"/>
      <c r="C211" s="199"/>
      <c r="D211" s="200" t="s">
        <v>74</v>
      </c>
      <c r="E211" s="212" t="s">
        <v>1277</v>
      </c>
      <c r="F211" s="212" t="s">
        <v>1278</v>
      </c>
      <c r="G211" s="199"/>
      <c r="H211" s="199"/>
      <c r="I211" s="202"/>
      <c r="J211" s="213">
        <f>BK211</f>
        <v>0</v>
      </c>
      <c r="K211" s="199"/>
      <c r="L211" s="204"/>
      <c r="M211" s="205"/>
      <c r="N211" s="206"/>
      <c r="O211" s="206"/>
      <c r="P211" s="207">
        <f>SUM(P212:P214)</f>
        <v>0</v>
      </c>
      <c r="Q211" s="206"/>
      <c r="R211" s="207">
        <f>SUM(R212:R214)</f>
        <v>0</v>
      </c>
      <c r="S211" s="206"/>
      <c r="T211" s="208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9" t="s">
        <v>149</v>
      </c>
      <c r="AT211" s="210" t="s">
        <v>74</v>
      </c>
      <c r="AU211" s="210" t="s">
        <v>83</v>
      </c>
      <c r="AY211" s="209" t="s">
        <v>131</v>
      </c>
      <c r="BK211" s="211">
        <f>SUM(BK212:BK214)</f>
        <v>0</v>
      </c>
    </row>
    <row r="212" s="2" customFormat="1" ht="21.75" customHeight="1">
      <c r="A212" s="40"/>
      <c r="B212" s="41"/>
      <c r="C212" s="214" t="s">
        <v>900</v>
      </c>
      <c r="D212" s="214" t="s">
        <v>134</v>
      </c>
      <c r="E212" s="215" t="s">
        <v>1279</v>
      </c>
      <c r="F212" s="216" t="s">
        <v>1280</v>
      </c>
      <c r="G212" s="217" t="s">
        <v>221</v>
      </c>
      <c r="H212" s="218">
        <v>38</v>
      </c>
      <c r="I212" s="219"/>
      <c r="J212" s="220">
        <f>ROUND(I212*H212,2)</f>
        <v>0</v>
      </c>
      <c r="K212" s="216" t="s">
        <v>138</v>
      </c>
      <c r="L212" s="46"/>
      <c r="M212" s="221" t="s">
        <v>19</v>
      </c>
      <c r="N212" s="222" t="s">
        <v>46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865</v>
      </c>
      <c r="AT212" s="225" t="s">
        <v>134</v>
      </c>
      <c r="AU212" s="225" t="s">
        <v>85</v>
      </c>
      <c r="AY212" s="19" t="s">
        <v>131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83</v>
      </c>
      <c r="BK212" s="226">
        <f>ROUND(I212*H212,2)</f>
        <v>0</v>
      </c>
      <c r="BL212" s="19" t="s">
        <v>865</v>
      </c>
      <c r="BM212" s="225" t="s">
        <v>1281</v>
      </c>
    </row>
    <row r="213" s="2" customFormat="1">
      <c r="A213" s="40"/>
      <c r="B213" s="41"/>
      <c r="C213" s="42"/>
      <c r="D213" s="227" t="s">
        <v>141</v>
      </c>
      <c r="E213" s="42"/>
      <c r="F213" s="228" t="s">
        <v>1282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85</v>
      </c>
    </row>
    <row r="214" s="2" customFormat="1" ht="16.5" customHeight="1">
      <c r="A214" s="40"/>
      <c r="B214" s="41"/>
      <c r="C214" s="269" t="s">
        <v>907</v>
      </c>
      <c r="D214" s="269" t="s">
        <v>297</v>
      </c>
      <c r="E214" s="270" t="s">
        <v>1283</v>
      </c>
      <c r="F214" s="271" t="s">
        <v>1284</v>
      </c>
      <c r="G214" s="272" t="s">
        <v>221</v>
      </c>
      <c r="H214" s="273">
        <v>38</v>
      </c>
      <c r="I214" s="274"/>
      <c r="J214" s="275">
        <f>ROUND(I214*H214,2)</f>
        <v>0</v>
      </c>
      <c r="K214" s="271" t="s">
        <v>138</v>
      </c>
      <c r="L214" s="276"/>
      <c r="M214" s="277" t="s">
        <v>19</v>
      </c>
      <c r="N214" s="278" t="s">
        <v>46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1285</v>
      </c>
      <c r="AT214" s="225" t="s">
        <v>297</v>
      </c>
      <c r="AU214" s="225" t="s">
        <v>85</v>
      </c>
      <c r="AY214" s="19" t="s">
        <v>131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83</v>
      </c>
      <c r="BK214" s="226">
        <f>ROUND(I214*H214,2)</f>
        <v>0</v>
      </c>
      <c r="BL214" s="19" t="s">
        <v>865</v>
      </c>
      <c r="BM214" s="225" t="s">
        <v>1286</v>
      </c>
    </row>
    <row r="215" s="12" customFormat="1" ht="25.92" customHeight="1">
      <c r="A215" s="12"/>
      <c r="B215" s="198"/>
      <c r="C215" s="199"/>
      <c r="D215" s="200" t="s">
        <v>74</v>
      </c>
      <c r="E215" s="201" t="s">
        <v>521</v>
      </c>
      <c r="F215" s="201" t="s">
        <v>522</v>
      </c>
      <c r="G215" s="199"/>
      <c r="H215" s="199"/>
      <c r="I215" s="202"/>
      <c r="J215" s="203">
        <f>BK215</f>
        <v>0</v>
      </c>
      <c r="K215" s="199"/>
      <c r="L215" s="204"/>
      <c r="M215" s="205"/>
      <c r="N215" s="206"/>
      <c r="O215" s="206"/>
      <c r="P215" s="207">
        <f>SUM(P216:P227)</f>
        <v>0</v>
      </c>
      <c r="Q215" s="206"/>
      <c r="R215" s="207">
        <f>SUM(R216:R227)</f>
        <v>0</v>
      </c>
      <c r="S215" s="206"/>
      <c r="T215" s="208">
        <f>SUM(T216:T227)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9" t="s">
        <v>153</v>
      </c>
      <c r="AT215" s="210" t="s">
        <v>74</v>
      </c>
      <c r="AU215" s="210" t="s">
        <v>75</v>
      </c>
      <c r="AY215" s="209" t="s">
        <v>131</v>
      </c>
      <c r="BK215" s="211">
        <f>SUM(BK216:BK227)</f>
        <v>0</v>
      </c>
    </row>
    <row r="216" s="2" customFormat="1" ht="16.5" customHeight="1">
      <c r="A216" s="40"/>
      <c r="B216" s="41"/>
      <c r="C216" s="214" t="s">
        <v>913</v>
      </c>
      <c r="D216" s="214" t="s">
        <v>134</v>
      </c>
      <c r="E216" s="215" t="s">
        <v>1287</v>
      </c>
      <c r="F216" s="216" t="s">
        <v>1288</v>
      </c>
      <c r="G216" s="217" t="s">
        <v>292</v>
      </c>
      <c r="H216" s="218">
        <v>1</v>
      </c>
      <c r="I216" s="219"/>
      <c r="J216" s="220">
        <f>ROUND(I216*H216,2)</f>
        <v>0</v>
      </c>
      <c r="K216" s="216" t="s">
        <v>138</v>
      </c>
      <c r="L216" s="46"/>
      <c r="M216" s="221" t="s">
        <v>19</v>
      </c>
      <c r="N216" s="222" t="s">
        <v>46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1289</v>
      </c>
      <c r="AT216" s="225" t="s">
        <v>134</v>
      </c>
      <c r="AU216" s="225" t="s">
        <v>83</v>
      </c>
      <c r="AY216" s="19" t="s">
        <v>131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83</v>
      </c>
      <c r="BK216" s="226">
        <f>ROUND(I216*H216,2)</f>
        <v>0</v>
      </c>
      <c r="BL216" s="19" t="s">
        <v>1289</v>
      </c>
      <c r="BM216" s="225" t="s">
        <v>1290</v>
      </c>
    </row>
    <row r="217" s="2" customFormat="1">
      <c r="A217" s="40"/>
      <c r="B217" s="41"/>
      <c r="C217" s="42"/>
      <c r="D217" s="227" t="s">
        <v>141</v>
      </c>
      <c r="E217" s="42"/>
      <c r="F217" s="228" t="s">
        <v>1291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141</v>
      </c>
      <c r="AU217" s="19" t="s">
        <v>83</v>
      </c>
    </row>
    <row r="218" s="2" customFormat="1" ht="16.5" customHeight="1">
      <c r="A218" s="40"/>
      <c r="B218" s="41"/>
      <c r="C218" s="214" t="s">
        <v>919</v>
      </c>
      <c r="D218" s="214" t="s">
        <v>134</v>
      </c>
      <c r="E218" s="215" t="s">
        <v>1292</v>
      </c>
      <c r="F218" s="216" t="s">
        <v>1293</v>
      </c>
      <c r="G218" s="217" t="s">
        <v>525</v>
      </c>
      <c r="H218" s="218">
        <v>12</v>
      </c>
      <c r="I218" s="219"/>
      <c r="J218" s="220">
        <f>ROUND(I218*H218,2)</f>
        <v>0</v>
      </c>
      <c r="K218" s="216" t="s">
        <v>138</v>
      </c>
      <c r="L218" s="46"/>
      <c r="M218" s="221" t="s">
        <v>19</v>
      </c>
      <c r="N218" s="222" t="s">
        <v>46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1289</v>
      </c>
      <c r="AT218" s="225" t="s">
        <v>134</v>
      </c>
      <c r="AU218" s="225" t="s">
        <v>83</v>
      </c>
      <c r="AY218" s="19" t="s">
        <v>131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83</v>
      </c>
      <c r="BK218" s="226">
        <f>ROUND(I218*H218,2)</f>
        <v>0</v>
      </c>
      <c r="BL218" s="19" t="s">
        <v>1289</v>
      </c>
      <c r="BM218" s="225" t="s">
        <v>1294</v>
      </c>
    </row>
    <row r="219" s="2" customFormat="1">
      <c r="A219" s="40"/>
      <c r="B219" s="41"/>
      <c r="C219" s="42"/>
      <c r="D219" s="227" t="s">
        <v>141</v>
      </c>
      <c r="E219" s="42"/>
      <c r="F219" s="228" t="s">
        <v>1295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141</v>
      </c>
      <c r="AU219" s="19" t="s">
        <v>83</v>
      </c>
    </row>
    <row r="220" s="2" customFormat="1" ht="16.5" customHeight="1">
      <c r="A220" s="40"/>
      <c r="B220" s="41"/>
      <c r="C220" s="214" t="s">
        <v>925</v>
      </c>
      <c r="D220" s="214" t="s">
        <v>134</v>
      </c>
      <c r="E220" s="215" t="s">
        <v>1296</v>
      </c>
      <c r="F220" s="216" t="s">
        <v>1297</v>
      </c>
      <c r="G220" s="217" t="s">
        <v>525</v>
      </c>
      <c r="H220" s="218">
        <v>25</v>
      </c>
      <c r="I220" s="219"/>
      <c r="J220" s="220">
        <f>ROUND(I220*H220,2)</f>
        <v>0</v>
      </c>
      <c r="K220" s="216" t="s">
        <v>138</v>
      </c>
      <c r="L220" s="46"/>
      <c r="M220" s="221" t="s">
        <v>19</v>
      </c>
      <c r="N220" s="222" t="s">
        <v>46</v>
      </c>
      <c r="O220" s="86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1289</v>
      </c>
      <c r="AT220" s="225" t="s">
        <v>134</v>
      </c>
      <c r="AU220" s="225" t="s">
        <v>83</v>
      </c>
      <c r="AY220" s="19" t="s">
        <v>131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83</v>
      </c>
      <c r="BK220" s="226">
        <f>ROUND(I220*H220,2)</f>
        <v>0</v>
      </c>
      <c r="BL220" s="19" t="s">
        <v>1289</v>
      </c>
      <c r="BM220" s="225" t="s">
        <v>1298</v>
      </c>
    </row>
    <row r="221" s="2" customFormat="1">
      <c r="A221" s="40"/>
      <c r="B221" s="41"/>
      <c r="C221" s="42"/>
      <c r="D221" s="227" t="s">
        <v>141</v>
      </c>
      <c r="E221" s="42"/>
      <c r="F221" s="228" t="s">
        <v>1299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141</v>
      </c>
      <c r="AU221" s="19" t="s">
        <v>83</v>
      </c>
    </row>
    <row r="222" s="2" customFormat="1" ht="24.15" customHeight="1">
      <c r="A222" s="40"/>
      <c r="B222" s="41"/>
      <c r="C222" s="214" t="s">
        <v>930</v>
      </c>
      <c r="D222" s="214" t="s">
        <v>134</v>
      </c>
      <c r="E222" s="215" t="s">
        <v>1300</v>
      </c>
      <c r="F222" s="216" t="s">
        <v>1301</v>
      </c>
      <c r="G222" s="217" t="s">
        <v>525</v>
      </c>
      <c r="H222" s="218">
        <v>22</v>
      </c>
      <c r="I222" s="219"/>
      <c r="J222" s="220">
        <f>ROUND(I222*H222,2)</f>
        <v>0</v>
      </c>
      <c r="K222" s="216" t="s">
        <v>138</v>
      </c>
      <c r="L222" s="46"/>
      <c r="M222" s="221" t="s">
        <v>19</v>
      </c>
      <c r="N222" s="222" t="s">
        <v>46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1289</v>
      </c>
      <c r="AT222" s="225" t="s">
        <v>134</v>
      </c>
      <c r="AU222" s="225" t="s">
        <v>83</v>
      </c>
      <c r="AY222" s="19" t="s">
        <v>131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83</v>
      </c>
      <c r="BK222" s="226">
        <f>ROUND(I222*H222,2)</f>
        <v>0</v>
      </c>
      <c r="BL222" s="19" t="s">
        <v>1289</v>
      </c>
      <c r="BM222" s="225" t="s">
        <v>1302</v>
      </c>
    </row>
    <row r="223" s="2" customFormat="1">
      <c r="A223" s="40"/>
      <c r="B223" s="41"/>
      <c r="C223" s="42"/>
      <c r="D223" s="227" t="s">
        <v>141</v>
      </c>
      <c r="E223" s="42"/>
      <c r="F223" s="228" t="s">
        <v>1303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141</v>
      </c>
      <c r="AU223" s="19" t="s">
        <v>83</v>
      </c>
    </row>
    <row r="224" s="2" customFormat="1" ht="24.15" customHeight="1">
      <c r="A224" s="40"/>
      <c r="B224" s="41"/>
      <c r="C224" s="214" t="s">
        <v>936</v>
      </c>
      <c r="D224" s="214" t="s">
        <v>134</v>
      </c>
      <c r="E224" s="215" t="s">
        <v>1304</v>
      </c>
      <c r="F224" s="216" t="s">
        <v>1305</v>
      </c>
      <c r="G224" s="217" t="s">
        <v>525</v>
      </c>
      <c r="H224" s="218">
        <v>35</v>
      </c>
      <c r="I224" s="219"/>
      <c r="J224" s="220">
        <f>ROUND(I224*H224,2)</f>
        <v>0</v>
      </c>
      <c r="K224" s="216" t="s">
        <v>138</v>
      </c>
      <c r="L224" s="46"/>
      <c r="M224" s="221" t="s">
        <v>19</v>
      </c>
      <c r="N224" s="222" t="s">
        <v>46</v>
      </c>
      <c r="O224" s="86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1289</v>
      </c>
      <c r="AT224" s="225" t="s">
        <v>134</v>
      </c>
      <c r="AU224" s="225" t="s">
        <v>83</v>
      </c>
      <c r="AY224" s="19" t="s">
        <v>131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83</v>
      </c>
      <c r="BK224" s="226">
        <f>ROUND(I224*H224,2)</f>
        <v>0</v>
      </c>
      <c r="BL224" s="19" t="s">
        <v>1289</v>
      </c>
      <c r="BM224" s="225" t="s">
        <v>1306</v>
      </c>
    </row>
    <row r="225" s="2" customFormat="1">
      <c r="A225" s="40"/>
      <c r="B225" s="41"/>
      <c r="C225" s="42"/>
      <c r="D225" s="227" t="s">
        <v>141</v>
      </c>
      <c r="E225" s="42"/>
      <c r="F225" s="228" t="s">
        <v>1307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141</v>
      </c>
      <c r="AU225" s="19" t="s">
        <v>83</v>
      </c>
    </row>
    <row r="226" s="2" customFormat="1" ht="16.5" customHeight="1">
      <c r="A226" s="40"/>
      <c r="B226" s="41"/>
      <c r="C226" s="214" t="s">
        <v>942</v>
      </c>
      <c r="D226" s="214" t="s">
        <v>134</v>
      </c>
      <c r="E226" s="215" t="s">
        <v>1308</v>
      </c>
      <c r="F226" s="216" t="s">
        <v>1309</v>
      </c>
      <c r="G226" s="217" t="s">
        <v>525</v>
      </c>
      <c r="H226" s="218">
        <v>12</v>
      </c>
      <c r="I226" s="219"/>
      <c r="J226" s="220">
        <f>ROUND(I226*H226,2)</f>
        <v>0</v>
      </c>
      <c r="K226" s="216" t="s">
        <v>138</v>
      </c>
      <c r="L226" s="46"/>
      <c r="M226" s="221" t="s">
        <v>19</v>
      </c>
      <c r="N226" s="222" t="s">
        <v>46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1289</v>
      </c>
      <c r="AT226" s="225" t="s">
        <v>134</v>
      </c>
      <c r="AU226" s="225" t="s">
        <v>83</v>
      </c>
      <c r="AY226" s="19" t="s">
        <v>131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83</v>
      </c>
      <c r="BK226" s="226">
        <f>ROUND(I226*H226,2)</f>
        <v>0</v>
      </c>
      <c r="BL226" s="19" t="s">
        <v>1289</v>
      </c>
      <c r="BM226" s="225" t="s">
        <v>1310</v>
      </c>
    </row>
    <row r="227" s="2" customFormat="1">
      <c r="A227" s="40"/>
      <c r="B227" s="41"/>
      <c r="C227" s="42"/>
      <c r="D227" s="227" t="s">
        <v>141</v>
      </c>
      <c r="E227" s="42"/>
      <c r="F227" s="228" t="s">
        <v>1311</v>
      </c>
      <c r="G227" s="42"/>
      <c r="H227" s="42"/>
      <c r="I227" s="229"/>
      <c r="J227" s="42"/>
      <c r="K227" s="42"/>
      <c r="L227" s="46"/>
      <c r="M227" s="232"/>
      <c r="N227" s="233"/>
      <c r="O227" s="234"/>
      <c r="P227" s="234"/>
      <c r="Q227" s="234"/>
      <c r="R227" s="234"/>
      <c r="S227" s="234"/>
      <c r="T227" s="235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141</v>
      </c>
      <c r="AU227" s="19" t="s">
        <v>83</v>
      </c>
    </row>
    <row r="228" s="2" customFormat="1" ht="6.96" customHeight="1">
      <c r="A228" s="40"/>
      <c r="B228" s="61"/>
      <c r="C228" s="62"/>
      <c r="D228" s="62"/>
      <c r="E228" s="62"/>
      <c r="F228" s="62"/>
      <c r="G228" s="62"/>
      <c r="H228" s="62"/>
      <c r="I228" s="62"/>
      <c r="J228" s="62"/>
      <c r="K228" s="62"/>
      <c r="L228" s="46"/>
      <c r="M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</row>
  </sheetData>
  <sheetProtection sheet="1" autoFilter="0" formatColumns="0" formatRows="0" objects="1" scenarios="1" spinCount="100000" saltValue="EZZA/XiDUCYIuSV6Qkpwn5pjOoAkduCeul0uX8QsCQaVn10TP6menp/pqbrrpFcoJRY9oiFbTUWJeAPewR1Ksg==" hashValue="AgVmAWsFo6FAbF+Ac1Dn7s3+ygByKcorefp2fwG7qyB4nZC+H9+Tojk6V92TruuAdCP8NCjwaV88/uDOaBKtrQ==" algorithmName="SHA-512" password="CC35"/>
  <autoFilter ref="C90:K22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741110001"/>
    <hyperlink ref="F100" r:id="rId2" display="https://podminky.urs.cz/item/CS_URS_2025_01/741110002"/>
    <hyperlink ref="F105" r:id="rId3" display="https://podminky.urs.cz/item/CS_URS_2025_01/741110511"/>
    <hyperlink ref="F110" r:id="rId4" display="https://podminky.urs.cz/item/CS_URS_2025_01/741110511"/>
    <hyperlink ref="F115" r:id="rId5" display="https://podminky.urs.cz/item/CS_URS_2025_01/741112021"/>
    <hyperlink ref="F118" r:id="rId6" display="https://podminky.urs.cz/item/CS_URS_2025_01/741112023"/>
    <hyperlink ref="F121" r:id="rId7" display="https://podminky.urs.cz/item/CS_URS_2025_01/741122211"/>
    <hyperlink ref="F129" r:id="rId8" display="https://podminky.urs.cz/item/CS_URS_2025_01/741122231"/>
    <hyperlink ref="F134" r:id="rId9" display="https://podminky.urs.cz/item/CS_URS_2025_01/741122232"/>
    <hyperlink ref="F139" r:id="rId10" display="https://podminky.urs.cz/item/CS_URS_2025_01/741124701"/>
    <hyperlink ref="F144" r:id="rId11" display="https://podminky.urs.cz/item/CS_URS_2025_01/741124701"/>
    <hyperlink ref="F149" r:id="rId12" display="https://podminky.urs.cz/item/CS_URS_2025_01/741210001"/>
    <hyperlink ref="F152" r:id="rId13" display="https://podminky.urs.cz/item/CS_URS_2025_01/741210002"/>
    <hyperlink ref="F155" r:id="rId14" display="https://podminky.urs.cz/item/CS_URS_2025_01/741310031"/>
    <hyperlink ref="F158" r:id="rId15" display="https://podminky.urs.cz/item/CS_URS_2025_01/741313131"/>
    <hyperlink ref="F161" r:id="rId16" display="https://podminky.urs.cz/item/CS_URS_2025_01/741322855"/>
    <hyperlink ref="F163" r:id="rId17" display="https://podminky.urs.cz/item/CS_URS_2025_01/741320175"/>
    <hyperlink ref="F166" r:id="rId18" display="https://podminky.urs.cz/item/CS_URS_2025_01/741372061"/>
    <hyperlink ref="F169" r:id="rId19" display="https://podminky.urs.cz/item/CS_URS_2025_01/741372154"/>
    <hyperlink ref="F172" r:id="rId20" display="https://podminky.urs.cz/item/CS_URS_2025_01/741920241"/>
    <hyperlink ref="F196" r:id="rId21" display="https://podminky.urs.cz/item/CS_URS_2025_01/742110102"/>
    <hyperlink ref="F200" r:id="rId22" display="https://podminky.urs.cz/item/CS_URS_2025_01/742110122"/>
    <hyperlink ref="F205" r:id="rId23" display="https://podminky.urs.cz/item/CS_URS_2025_01/742260001"/>
    <hyperlink ref="F208" r:id="rId24" display="https://podminky.urs.cz/item/CS_URS_2025_01/742260101"/>
    <hyperlink ref="F213" r:id="rId25" display="https://podminky.urs.cz/item/CS_URS_2025_01/210220451"/>
    <hyperlink ref="F217" r:id="rId26" display="https://podminky.urs.cz/item/CS_URS_2025_01/013002000"/>
    <hyperlink ref="F219" r:id="rId27" display="https://podminky.urs.cz/item/CS_URS_2025_01/HZS2231"/>
    <hyperlink ref="F221" r:id="rId28" display="https://podminky.urs.cz/item/CS_URS_2025_01/HZS2232"/>
    <hyperlink ref="F223" r:id="rId29" display="https://podminky.urs.cz/item/CS_URS_2025_01/HZS3221"/>
    <hyperlink ref="F225" r:id="rId30" display="https://podminky.urs.cz/item/CS_URS_2025_01/HZS3231"/>
    <hyperlink ref="F227" r:id="rId31" display="https://podminky.urs.cz/item/CS_URS_2025_01/HZS42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1312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1313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1314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1315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1316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1317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1318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1319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1320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1321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1322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82</v>
      </c>
      <c r="F18" s="294" t="s">
        <v>1323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1324</v>
      </c>
      <c r="F19" s="294" t="s">
        <v>1325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1326</v>
      </c>
      <c r="F20" s="294" t="s">
        <v>1327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1328</v>
      </c>
      <c r="F21" s="294" t="s">
        <v>1329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1330</v>
      </c>
      <c r="F22" s="294" t="s">
        <v>1331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94</v>
      </c>
      <c r="F23" s="294" t="s">
        <v>1332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1333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1334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1335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1336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1337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1338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1339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1340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1341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116</v>
      </c>
      <c r="F36" s="294"/>
      <c r="G36" s="294" t="s">
        <v>1342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1343</v>
      </c>
      <c r="F37" s="294"/>
      <c r="G37" s="294" t="s">
        <v>1344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56</v>
      </c>
      <c r="F38" s="294"/>
      <c r="G38" s="294" t="s">
        <v>1345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57</v>
      </c>
      <c r="F39" s="294"/>
      <c r="G39" s="294" t="s">
        <v>1346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117</v>
      </c>
      <c r="F40" s="294"/>
      <c r="G40" s="294" t="s">
        <v>1347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118</v>
      </c>
      <c r="F41" s="294"/>
      <c r="G41" s="294" t="s">
        <v>1348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1349</v>
      </c>
      <c r="F42" s="294"/>
      <c r="G42" s="294" t="s">
        <v>1350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1351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1352</v>
      </c>
      <c r="F44" s="294"/>
      <c r="G44" s="294" t="s">
        <v>1353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120</v>
      </c>
      <c r="F45" s="294"/>
      <c r="G45" s="294" t="s">
        <v>1354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1355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1356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1357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1358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1359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1360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1361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1362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1363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1364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1365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1366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1367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1368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1369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1370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1371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1372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1373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1374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1375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1376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1377</v>
      </c>
      <c r="D76" s="312"/>
      <c r="E76" s="312"/>
      <c r="F76" s="312" t="s">
        <v>1378</v>
      </c>
      <c r="G76" s="313"/>
      <c r="H76" s="312" t="s">
        <v>57</v>
      </c>
      <c r="I76" s="312" t="s">
        <v>60</v>
      </c>
      <c r="J76" s="312" t="s">
        <v>1379</v>
      </c>
      <c r="K76" s="311"/>
    </row>
    <row r="77" s="1" customFormat="1" ht="17.25" customHeight="1">
      <c r="B77" s="309"/>
      <c r="C77" s="314" t="s">
        <v>1380</v>
      </c>
      <c r="D77" s="314"/>
      <c r="E77" s="314"/>
      <c r="F77" s="315" t="s">
        <v>1381</v>
      </c>
      <c r="G77" s="316"/>
      <c r="H77" s="314"/>
      <c r="I77" s="314"/>
      <c r="J77" s="314" t="s">
        <v>1382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56</v>
      </c>
      <c r="D79" s="319"/>
      <c r="E79" s="319"/>
      <c r="F79" s="320" t="s">
        <v>1383</v>
      </c>
      <c r="G79" s="321"/>
      <c r="H79" s="297" t="s">
        <v>1384</v>
      </c>
      <c r="I79" s="297" t="s">
        <v>1385</v>
      </c>
      <c r="J79" s="297">
        <v>20</v>
      </c>
      <c r="K79" s="311"/>
    </row>
    <row r="80" s="1" customFormat="1" ht="15" customHeight="1">
      <c r="B80" s="309"/>
      <c r="C80" s="297" t="s">
        <v>1386</v>
      </c>
      <c r="D80" s="297"/>
      <c r="E80" s="297"/>
      <c r="F80" s="320" t="s">
        <v>1383</v>
      </c>
      <c r="G80" s="321"/>
      <c r="H80" s="297" t="s">
        <v>1387</v>
      </c>
      <c r="I80" s="297" t="s">
        <v>1385</v>
      </c>
      <c r="J80" s="297">
        <v>120</v>
      </c>
      <c r="K80" s="311"/>
    </row>
    <row r="81" s="1" customFormat="1" ht="15" customHeight="1">
      <c r="B81" s="322"/>
      <c r="C81" s="297" t="s">
        <v>1388</v>
      </c>
      <c r="D81" s="297"/>
      <c r="E81" s="297"/>
      <c r="F81" s="320" t="s">
        <v>1389</v>
      </c>
      <c r="G81" s="321"/>
      <c r="H81" s="297" t="s">
        <v>1390</v>
      </c>
      <c r="I81" s="297" t="s">
        <v>1385</v>
      </c>
      <c r="J81" s="297">
        <v>50</v>
      </c>
      <c r="K81" s="311"/>
    </row>
    <row r="82" s="1" customFormat="1" ht="15" customHeight="1">
      <c r="B82" s="322"/>
      <c r="C82" s="297" t="s">
        <v>1391</v>
      </c>
      <c r="D82" s="297"/>
      <c r="E82" s="297"/>
      <c r="F82" s="320" t="s">
        <v>1383</v>
      </c>
      <c r="G82" s="321"/>
      <c r="H82" s="297" t="s">
        <v>1392</v>
      </c>
      <c r="I82" s="297" t="s">
        <v>1393</v>
      </c>
      <c r="J82" s="297"/>
      <c r="K82" s="311"/>
    </row>
    <row r="83" s="1" customFormat="1" ht="15" customHeight="1">
      <c r="B83" s="322"/>
      <c r="C83" s="323" t="s">
        <v>1394</v>
      </c>
      <c r="D83" s="323"/>
      <c r="E83" s="323"/>
      <c r="F83" s="324" t="s">
        <v>1389</v>
      </c>
      <c r="G83" s="323"/>
      <c r="H83" s="323" t="s">
        <v>1395</v>
      </c>
      <c r="I83" s="323" t="s">
        <v>1385</v>
      </c>
      <c r="J83" s="323">
        <v>15</v>
      </c>
      <c r="K83" s="311"/>
    </row>
    <row r="84" s="1" customFormat="1" ht="15" customHeight="1">
      <c r="B84" s="322"/>
      <c r="C84" s="323" t="s">
        <v>1396</v>
      </c>
      <c r="D84" s="323"/>
      <c r="E84" s="323"/>
      <c r="F84" s="324" t="s">
        <v>1389</v>
      </c>
      <c r="G84" s="323"/>
      <c r="H84" s="323" t="s">
        <v>1397</v>
      </c>
      <c r="I84" s="323" t="s">
        <v>1385</v>
      </c>
      <c r="J84" s="323">
        <v>15</v>
      </c>
      <c r="K84" s="311"/>
    </row>
    <row r="85" s="1" customFormat="1" ht="15" customHeight="1">
      <c r="B85" s="322"/>
      <c r="C85" s="323" t="s">
        <v>1398</v>
      </c>
      <c r="D85" s="323"/>
      <c r="E85" s="323"/>
      <c r="F85" s="324" t="s">
        <v>1389</v>
      </c>
      <c r="G85" s="323"/>
      <c r="H85" s="323" t="s">
        <v>1399</v>
      </c>
      <c r="I85" s="323" t="s">
        <v>1385</v>
      </c>
      <c r="J85" s="323">
        <v>20</v>
      </c>
      <c r="K85" s="311"/>
    </row>
    <row r="86" s="1" customFormat="1" ht="15" customHeight="1">
      <c r="B86" s="322"/>
      <c r="C86" s="323" t="s">
        <v>1400</v>
      </c>
      <c r="D86" s="323"/>
      <c r="E86" s="323"/>
      <c r="F86" s="324" t="s">
        <v>1389</v>
      </c>
      <c r="G86" s="323"/>
      <c r="H86" s="323" t="s">
        <v>1401</v>
      </c>
      <c r="I86" s="323" t="s">
        <v>1385</v>
      </c>
      <c r="J86" s="323">
        <v>20</v>
      </c>
      <c r="K86" s="311"/>
    </row>
    <row r="87" s="1" customFormat="1" ht="15" customHeight="1">
      <c r="B87" s="322"/>
      <c r="C87" s="297" t="s">
        <v>1402</v>
      </c>
      <c r="D87" s="297"/>
      <c r="E87" s="297"/>
      <c r="F87" s="320" t="s">
        <v>1389</v>
      </c>
      <c r="G87" s="321"/>
      <c r="H87" s="297" t="s">
        <v>1403</v>
      </c>
      <c r="I87" s="297" t="s">
        <v>1385</v>
      </c>
      <c r="J87" s="297">
        <v>50</v>
      </c>
      <c r="K87" s="311"/>
    </row>
    <row r="88" s="1" customFormat="1" ht="15" customHeight="1">
      <c r="B88" s="322"/>
      <c r="C88" s="297" t="s">
        <v>1404</v>
      </c>
      <c r="D88" s="297"/>
      <c r="E88" s="297"/>
      <c r="F88" s="320" t="s">
        <v>1389</v>
      </c>
      <c r="G88" s="321"/>
      <c r="H88" s="297" t="s">
        <v>1405</v>
      </c>
      <c r="I88" s="297" t="s">
        <v>1385</v>
      </c>
      <c r="J88" s="297">
        <v>20</v>
      </c>
      <c r="K88" s="311"/>
    </row>
    <row r="89" s="1" customFormat="1" ht="15" customHeight="1">
      <c r="B89" s="322"/>
      <c r="C89" s="297" t="s">
        <v>1406</v>
      </c>
      <c r="D89" s="297"/>
      <c r="E89" s="297"/>
      <c r="F89" s="320" t="s">
        <v>1389</v>
      </c>
      <c r="G89" s="321"/>
      <c r="H89" s="297" t="s">
        <v>1407</v>
      </c>
      <c r="I89" s="297" t="s">
        <v>1385</v>
      </c>
      <c r="J89" s="297">
        <v>20</v>
      </c>
      <c r="K89" s="311"/>
    </row>
    <row r="90" s="1" customFormat="1" ht="15" customHeight="1">
      <c r="B90" s="322"/>
      <c r="C90" s="297" t="s">
        <v>1408</v>
      </c>
      <c r="D90" s="297"/>
      <c r="E90" s="297"/>
      <c r="F90" s="320" t="s">
        <v>1389</v>
      </c>
      <c r="G90" s="321"/>
      <c r="H90" s="297" t="s">
        <v>1409</v>
      </c>
      <c r="I90" s="297" t="s">
        <v>1385</v>
      </c>
      <c r="J90" s="297">
        <v>50</v>
      </c>
      <c r="K90" s="311"/>
    </row>
    <row r="91" s="1" customFormat="1" ht="15" customHeight="1">
      <c r="B91" s="322"/>
      <c r="C91" s="297" t="s">
        <v>1410</v>
      </c>
      <c r="D91" s="297"/>
      <c r="E91" s="297"/>
      <c r="F91" s="320" t="s">
        <v>1389</v>
      </c>
      <c r="G91" s="321"/>
      <c r="H91" s="297" t="s">
        <v>1410</v>
      </c>
      <c r="I91" s="297" t="s">
        <v>1385</v>
      </c>
      <c r="J91" s="297">
        <v>50</v>
      </c>
      <c r="K91" s="311"/>
    </row>
    <row r="92" s="1" customFormat="1" ht="15" customHeight="1">
      <c r="B92" s="322"/>
      <c r="C92" s="297" t="s">
        <v>1411</v>
      </c>
      <c r="D92" s="297"/>
      <c r="E92" s="297"/>
      <c r="F92" s="320" t="s">
        <v>1389</v>
      </c>
      <c r="G92" s="321"/>
      <c r="H92" s="297" t="s">
        <v>1412</v>
      </c>
      <c r="I92" s="297" t="s">
        <v>1385</v>
      </c>
      <c r="J92" s="297">
        <v>255</v>
      </c>
      <c r="K92" s="311"/>
    </row>
    <row r="93" s="1" customFormat="1" ht="15" customHeight="1">
      <c r="B93" s="322"/>
      <c r="C93" s="297" t="s">
        <v>1413</v>
      </c>
      <c r="D93" s="297"/>
      <c r="E93" s="297"/>
      <c r="F93" s="320" t="s">
        <v>1383</v>
      </c>
      <c r="G93" s="321"/>
      <c r="H93" s="297" t="s">
        <v>1414</v>
      </c>
      <c r="I93" s="297" t="s">
        <v>1415</v>
      </c>
      <c r="J93" s="297"/>
      <c r="K93" s="311"/>
    </row>
    <row r="94" s="1" customFormat="1" ht="15" customHeight="1">
      <c r="B94" s="322"/>
      <c r="C94" s="297" t="s">
        <v>1416</v>
      </c>
      <c r="D94" s="297"/>
      <c r="E94" s="297"/>
      <c r="F94" s="320" t="s">
        <v>1383</v>
      </c>
      <c r="G94" s="321"/>
      <c r="H94" s="297" t="s">
        <v>1417</v>
      </c>
      <c r="I94" s="297" t="s">
        <v>1418</v>
      </c>
      <c r="J94" s="297"/>
      <c r="K94" s="311"/>
    </row>
    <row r="95" s="1" customFormat="1" ht="15" customHeight="1">
      <c r="B95" s="322"/>
      <c r="C95" s="297" t="s">
        <v>1419</v>
      </c>
      <c r="D95" s="297"/>
      <c r="E95" s="297"/>
      <c r="F95" s="320" t="s">
        <v>1383</v>
      </c>
      <c r="G95" s="321"/>
      <c r="H95" s="297" t="s">
        <v>1419</v>
      </c>
      <c r="I95" s="297" t="s">
        <v>1418</v>
      </c>
      <c r="J95" s="297"/>
      <c r="K95" s="311"/>
    </row>
    <row r="96" s="1" customFormat="1" ht="15" customHeight="1">
      <c r="B96" s="322"/>
      <c r="C96" s="297" t="s">
        <v>41</v>
      </c>
      <c r="D96" s="297"/>
      <c r="E96" s="297"/>
      <c r="F96" s="320" t="s">
        <v>1383</v>
      </c>
      <c r="G96" s="321"/>
      <c r="H96" s="297" t="s">
        <v>1420</v>
      </c>
      <c r="I96" s="297" t="s">
        <v>1418</v>
      </c>
      <c r="J96" s="297"/>
      <c r="K96" s="311"/>
    </row>
    <row r="97" s="1" customFormat="1" ht="15" customHeight="1">
      <c r="B97" s="322"/>
      <c r="C97" s="297" t="s">
        <v>51</v>
      </c>
      <c r="D97" s="297"/>
      <c r="E97" s="297"/>
      <c r="F97" s="320" t="s">
        <v>1383</v>
      </c>
      <c r="G97" s="321"/>
      <c r="H97" s="297" t="s">
        <v>1421</v>
      </c>
      <c r="I97" s="297" t="s">
        <v>1418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1422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1377</v>
      </c>
      <c r="D103" s="312"/>
      <c r="E103" s="312"/>
      <c r="F103" s="312" t="s">
        <v>1378</v>
      </c>
      <c r="G103" s="313"/>
      <c r="H103" s="312" t="s">
        <v>57</v>
      </c>
      <c r="I103" s="312" t="s">
        <v>60</v>
      </c>
      <c r="J103" s="312" t="s">
        <v>1379</v>
      </c>
      <c r="K103" s="311"/>
    </row>
    <row r="104" s="1" customFormat="1" ht="17.25" customHeight="1">
      <c r="B104" s="309"/>
      <c r="C104" s="314" t="s">
        <v>1380</v>
      </c>
      <c r="D104" s="314"/>
      <c r="E104" s="314"/>
      <c r="F104" s="315" t="s">
        <v>1381</v>
      </c>
      <c r="G104" s="316"/>
      <c r="H104" s="314"/>
      <c r="I104" s="314"/>
      <c r="J104" s="314" t="s">
        <v>1382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56</v>
      </c>
      <c r="D106" s="319"/>
      <c r="E106" s="319"/>
      <c r="F106" s="320" t="s">
        <v>1383</v>
      </c>
      <c r="G106" s="297"/>
      <c r="H106" s="297" t="s">
        <v>1423</v>
      </c>
      <c r="I106" s="297" t="s">
        <v>1385</v>
      </c>
      <c r="J106" s="297">
        <v>20</v>
      </c>
      <c r="K106" s="311"/>
    </row>
    <row r="107" s="1" customFormat="1" ht="15" customHeight="1">
      <c r="B107" s="309"/>
      <c r="C107" s="297" t="s">
        <v>1386</v>
      </c>
      <c r="D107" s="297"/>
      <c r="E107" s="297"/>
      <c r="F107" s="320" t="s">
        <v>1383</v>
      </c>
      <c r="G107" s="297"/>
      <c r="H107" s="297" t="s">
        <v>1423</v>
      </c>
      <c r="I107" s="297" t="s">
        <v>1385</v>
      </c>
      <c r="J107" s="297">
        <v>120</v>
      </c>
      <c r="K107" s="311"/>
    </row>
    <row r="108" s="1" customFormat="1" ht="15" customHeight="1">
      <c r="B108" s="322"/>
      <c r="C108" s="297" t="s">
        <v>1388</v>
      </c>
      <c r="D108" s="297"/>
      <c r="E108" s="297"/>
      <c r="F108" s="320" t="s">
        <v>1389</v>
      </c>
      <c r="G108" s="297"/>
      <c r="H108" s="297" t="s">
        <v>1423</v>
      </c>
      <c r="I108" s="297" t="s">
        <v>1385</v>
      </c>
      <c r="J108" s="297">
        <v>50</v>
      </c>
      <c r="K108" s="311"/>
    </row>
    <row r="109" s="1" customFormat="1" ht="15" customHeight="1">
      <c r="B109" s="322"/>
      <c r="C109" s="297" t="s">
        <v>1391</v>
      </c>
      <c r="D109" s="297"/>
      <c r="E109" s="297"/>
      <c r="F109" s="320" t="s">
        <v>1383</v>
      </c>
      <c r="G109" s="297"/>
      <c r="H109" s="297" t="s">
        <v>1423</v>
      </c>
      <c r="I109" s="297" t="s">
        <v>1393</v>
      </c>
      <c r="J109" s="297"/>
      <c r="K109" s="311"/>
    </row>
    <row r="110" s="1" customFormat="1" ht="15" customHeight="1">
      <c r="B110" s="322"/>
      <c r="C110" s="297" t="s">
        <v>1402</v>
      </c>
      <c r="D110" s="297"/>
      <c r="E110" s="297"/>
      <c r="F110" s="320" t="s">
        <v>1389</v>
      </c>
      <c r="G110" s="297"/>
      <c r="H110" s="297" t="s">
        <v>1423</v>
      </c>
      <c r="I110" s="297" t="s">
        <v>1385</v>
      </c>
      <c r="J110" s="297">
        <v>50</v>
      </c>
      <c r="K110" s="311"/>
    </row>
    <row r="111" s="1" customFormat="1" ht="15" customHeight="1">
      <c r="B111" s="322"/>
      <c r="C111" s="297" t="s">
        <v>1410</v>
      </c>
      <c r="D111" s="297"/>
      <c r="E111" s="297"/>
      <c r="F111" s="320" t="s">
        <v>1389</v>
      </c>
      <c r="G111" s="297"/>
      <c r="H111" s="297" t="s">
        <v>1423</v>
      </c>
      <c r="I111" s="297" t="s">
        <v>1385</v>
      </c>
      <c r="J111" s="297">
        <v>50</v>
      </c>
      <c r="K111" s="311"/>
    </row>
    <row r="112" s="1" customFormat="1" ht="15" customHeight="1">
      <c r="B112" s="322"/>
      <c r="C112" s="297" t="s">
        <v>1408</v>
      </c>
      <c r="D112" s="297"/>
      <c r="E112" s="297"/>
      <c r="F112" s="320" t="s">
        <v>1389</v>
      </c>
      <c r="G112" s="297"/>
      <c r="H112" s="297" t="s">
        <v>1423</v>
      </c>
      <c r="I112" s="297" t="s">
        <v>1385</v>
      </c>
      <c r="J112" s="297">
        <v>50</v>
      </c>
      <c r="K112" s="311"/>
    </row>
    <row r="113" s="1" customFormat="1" ht="15" customHeight="1">
      <c r="B113" s="322"/>
      <c r="C113" s="297" t="s">
        <v>56</v>
      </c>
      <c r="D113" s="297"/>
      <c r="E113" s="297"/>
      <c r="F113" s="320" t="s">
        <v>1383</v>
      </c>
      <c r="G113" s="297"/>
      <c r="H113" s="297" t="s">
        <v>1424</v>
      </c>
      <c r="I113" s="297" t="s">
        <v>1385</v>
      </c>
      <c r="J113" s="297">
        <v>20</v>
      </c>
      <c r="K113" s="311"/>
    </row>
    <row r="114" s="1" customFormat="1" ht="15" customHeight="1">
      <c r="B114" s="322"/>
      <c r="C114" s="297" t="s">
        <v>1425</v>
      </c>
      <c r="D114" s="297"/>
      <c r="E114" s="297"/>
      <c r="F114" s="320" t="s">
        <v>1383</v>
      </c>
      <c r="G114" s="297"/>
      <c r="H114" s="297" t="s">
        <v>1426</v>
      </c>
      <c r="I114" s="297" t="s">
        <v>1385</v>
      </c>
      <c r="J114" s="297">
        <v>120</v>
      </c>
      <c r="K114" s="311"/>
    </row>
    <row r="115" s="1" customFormat="1" ht="15" customHeight="1">
      <c r="B115" s="322"/>
      <c r="C115" s="297" t="s">
        <v>41</v>
      </c>
      <c r="D115" s="297"/>
      <c r="E115" s="297"/>
      <c r="F115" s="320" t="s">
        <v>1383</v>
      </c>
      <c r="G115" s="297"/>
      <c r="H115" s="297" t="s">
        <v>1427</v>
      </c>
      <c r="I115" s="297" t="s">
        <v>1418</v>
      </c>
      <c r="J115" s="297"/>
      <c r="K115" s="311"/>
    </row>
    <row r="116" s="1" customFormat="1" ht="15" customHeight="1">
      <c r="B116" s="322"/>
      <c r="C116" s="297" t="s">
        <v>51</v>
      </c>
      <c r="D116" s="297"/>
      <c r="E116" s="297"/>
      <c r="F116" s="320" t="s">
        <v>1383</v>
      </c>
      <c r="G116" s="297"/>
      <c r="H116" s="297" t="s">
        <v>1428</v>
      </c>
      <c r="I116" s="297" t="s">
        <v>1418</v>
      </c>
      <c r="J116" s="297"/>
      <c r="K116" s="311"/>
    </row>
    <row r="117" s="1" customFormat="1" ht="15" customHeight="1">
      <c r="B117" s="322"/>
      <c r="C117" s="297" t="s">
        <v>60</v>
      </c>
      <c r="D117" s="297"/>
      <c r="E117" s="297"/>
      <c r="F117" s="320" t="s">
        <v>1383</v>
      </c>
      <c r="G117" s="297"/>
      <c r="H117" s="297" t="s">
        <v>1429</v>
      </c>
      <c r="I117" s="297" t="s">
        <v>1430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1431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1377</v>
      </c>
      <c r="D123" s="312"/>
      <c r="E123" s="312"/>
      <c r="F123" s="312" t="s">
        <v>1378</v>
      </c>
      <c r="G123" s="313"/>
      <c r="H123" s="312" t="s">
        <v>57</v>
      </c>
      <c r="I123" s="312" t="s">
        <v>60</v>
      </c>
      <c r="J123" s="312" t="s">
        <v>1379</v>
      </c>
      <c r="K123" s="341"/>
    </row>
    <row r="124" s="1" customFormat="1" ht="17.25" customHeight="1">
      <c r="B124" s="340"/>
      <c r="C124" s="314" t="s">
        <v>1380</v>
      </c>
      <c r="D124" s="314"/>
      <c r="E124" s="314"/>
      <c r="F124" s="315" t="s">
        <v>1381</v>
      </c>
      <c r="G124" s="316"/>
      <c r="H124" s="314"/>
      <c r="I124" s="314"/>
      <c r="J124" s="314" t="s">
        <v>1382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1386</v>
      </c>
      <c r="D126" s="319"/>
      <c r="E126" s="319"/>
      <c r="F126" s="320" t="s">
        <v>1383</v>
      </c>
      <c r="G126" s="297"/>
      <c r="H126" s="297" t="s">
        <v>1423</v>
      </c>
      <c r="I126" s="297" t="s">
        <v>1385</v>
      </c>
      <c r="J126" s="297">
        <v>120</v>
      </c>
      <c r="K126" s="345"/>
    </row>
    <row r="127" s="1" customFormat="1" ht="15" customHeight="1">
      <c r="B127" s="342"/>
      <c r="C127" s="297" t="s">
        <v>1432</v>
      </c>
      <c r="D127" s="297"/>
      <c r="E127" s="297"/>
      <c r="F127" s="320" t="s">
        <v>1383</v>
      </c>
      <c r="G127" s="297"/>
      <c r="H127" s="297" t="s">
        <v>1433</v>
      </c>
      <c r="I127" s="297" t="s">
        <v>1385</v>
      </c>
      <c r="J127" s="297" t="s">
        <v>1434</v>
      </c>
      <c r="K127" s="345"/>
    </row>
    <row r="128" s="1" customFormat="1" ht="15" customHeight="1">
      <c r="B128" s="342"/>
      <c r="C128" s="297" t="s">
        <v>94</v>
      </c>
      <c r="D128" s="297"/>
      <c r="E128" s="297"/>
      <c r="F128" s="320" t="s">
        <v>1383</v>
      </c>
      <c r="G128" s="297"/>
      <c r="H128" s="297" t="s">
        <v>1435</v>
      </c>
      <c r="I128" s="297" t="s">
        <v>1385</v>
      </c>
      <c r="J128" s="297" t="s">
        <v>1434</v>
      </c>
      <c r="K128" s="345"/>
    </row>
    <row r="129" s="1" customFormat="1" ht="15" customHeight="1">
      <c r="B129" s="342"/>
      <c r="C129" s="297" t="s">
        <v>1394</v>
      </c>
      <c r="D129" s="297"/>
      <c r="E129" s="297"/>
      <c r="F129" s="320" t="s">
        <v>1389</v>
      </c>
      <c r="G129" s="297"/>
      <c r="H129" s="297" t="s">
        <v>1395</v>
      </c>
      <c r="I129" s="297" t="s">
        <v>1385</v>
      </c>
      <c r="J129" s="297">
        <v>15</v>
      </c>
      <c r="K129" s="345"/>
    </row>
    <row r="130" s="1" customFormat="1" ht="15" customHeight="1">
      <c r="B130" s="342"/>
      <c r="C130" s="323" t="s">
        <v>1396</v>
      </c>
      <c r="D130" s="323"/>
      <c r="E130" s="323"/>
      <c r="F130" s="324" t="s">
        <v>1389</v>
      </c>
      <c r="G130" s="323"/>
      <c r="H130" s="323" t="s">
        <v>1397</v>
      </c>
      <c r="I130" s="323" t="s">
        <v>1385</v>
      </c>
      <c r="J130" s="323">
        <v>15</v>
      </c>
      <c r="K130" s="345"/>
    </row>
    <row r="131" s="1" customFormat="1" ht="15" customHeight="1">
      <c r="B131" s="342"/>
      <c r="C131" s="323" t="s">
        <v>1398</v>
      </c>
      <c r="D131" s="323"/>
      <c r="E131" s="323"/>
      <c r="F131" s="324" t="s">
        <v>1389</v>
      </c>
      <c r="G131" s="323"/>
      <c r="H131" s="323" t="s">
        <v>1399</v>
      </c>
      <c r="I131" s="323" t="s">
        <v>1385</v>
      </c>
      <c r="J131" s="323">
        <v>20</v>
      </c>
      <c r="K131" s="345"/>
    </row>
    <row r="132" s="1" customFormat="1" ht="15" customHeight="1">
      <c r="B132" s="342"/>
      <c r="C132" s="323" t="s">
        <v>1400</v>
      </c>
      <c r="D132" s="323"/>
      <c r="E132" s="323"/>
      <c r="F132" s="324" t="s">
        <v>1389</v>
      </c>
      <c r="G132" s="323"/>
      <c r="H132" s="323" t="s">
        <v>1401</v>
      </c>
      <c r="I132" s="323" t="s">
        <v>1385</v>
      </c>
      <c r="J132" s="323">
        <v>20</v>
      </c>
      <c r="K132" s="345"/>
    </row>
    <row r="133" s="1" customFormat="1" ht="15" customHeight="1">
      <c r="B133" s="342"/>
      <c r="C133" s="297" t="s">
        <v>1388</v>
      </c>
      <c r="D133" s="297"/>
      <c r="E133" s="297"/>
      <c r="F133" s="320" t="s">
        <v>1389</v>
      </c>
      <c r="G133" s="297"/>
      <c r="H133" s="297" t="s">
        <v>1423</v>
      </c>
      <c r="I133" s="297" t="s">
        <v>1385</v>
      </c>
      <c r="J133" s="297">
        <v>50</v>
      </c>
      <c r="K133" s="345"/>
    </row>
    <row r="134" s="1" customFormat="1" ht="15" customHeight="1">
      <c r="B134" s="342"/>
      <c r="C134" s="297" t="s">
        <v>1402</v>
      </c>
      <c r="D134" s="297"/>
      <c r="E134" s="297"/>
      <c r="F134" s="320" t="s">
        <v>1389</v>
      </c>
      <c r="G134" s="297"/>
      <c r="H134" s="297" t="s">
        <v>1423</v>
      </c>
      <c r="I134" s="297" t="s">
        <v>1385</v>
      </c>
      <c r="J134" s="297">
        <v>50</v>
      </c>
      <c r="K134" s="345"/>
    </row>
    <row r="135" s="1" customFormat="1" ht="15" customHeight="1">
      <c r="B135" s="342"/>
      <c r="C135" s="297" t="s">
        <v>1408</v>
      </c>
      <c r="D135" s="297"/>
      <c r="E135" s="297"/>
      <c r="F135" s="320" t="s">
        <v>1389</v>
      </c>
      <c r="G135" s="297"/>
      <c r="H135" s="297" t="s">
        <v>1423</v>
      </c>
      <c r="I135" s="297" t="s">
        <v>1385</v>
      </c>
      <c r="J135" s="297">
        <v>50</v>
      </c>
      <c r="K135" s="345"/>
    </row>
    <row r="136" s="1" customFormat="1" ht="15" customHeight="1">
      <c r="B136" s="342"/>
      <c r="C136" s="297" t="s">
        <v>1410</v>
      </c>
      <c r="D136" s="297"/>
      <c r="E136" s="297"/>
      <c r="F136" s="320" t="s">
        <v>1389</v>
      </c>
      <c r="G136" s="297"/>
      <c r="H136" s="297" t="s">
        <v>1423</v>
      </c>
      <c r="I136" s="297" t="s">
        <v>1385</v>
      </c>
      <c r="J136" s="297">
        <v>50</v>
      </c>
      <c r="K136" s="345"/>
    </row>
    <row r="137" s="1" customFormat="1" ht="15" customHeight="1">
      <c r="B137" s="342"/>
      <c r="C137" s="297" t="s">
        <v>1411</v>
      </c>
      <c r="D137" s="297"/>
      <c r="E137" s="297"/>
      <c r="F137" s="320" t="s">
        <v>1389</v>
      </c>
      <c r="G137" s="297"/>
      <c r="H137" s="297" t="s">
        <v>1436</v>
      </c>
      <c r="I137" s="297" t="s">
        <v>1385</v>
      </c>
      <c r="J137" s="297">
        <v>255</v>
      </c>
      <c r="K137" s="345"/>
    </row>
    <row r="138" s="1" customFormat="1" ht="15" customHeight="1">
      <c r="B138" s="342"/>
      <c r="C138" s="297" t="s">
        <v>1413</v>
      </c>
      <c r="D138" s="297"/>
      <c r="E138" s="297"/>
      <c r="F138" s="320" t="s">
        <v>1383</v>
      </c>
      <c r="G138" s="297"/>
      <c r="H138" s="297" t="s">
        <v>1437</v>
      </c>
      <c r="I138" s="297" t="s">
        <v>1415</v>
      </c>
      <c r="J138" s="297"/>
      <c r="K138" s="345"/>
    </row>
    <row r="139" s="1" customFormat="1" ht="15" customHeight="1">
      <c r="B139" s="342"/>
      <c r="C139" s="297" t="s">
        <v>1416</v>
      </c>
      <c r="D139" s="297"/>
      <c r="E139" s="297"/>
      <c r="F139" s="320" t="s">
        <v>1383</v>
      </c>
      <c r="G139" s="297"/>
      <c r="H139" s="297" t="s">
        <v>1438</v>
      </c>
      <c r="I139" s="297" t="s">
        <v>1418</v>
      </c>
      <c r="J139" s="297"/>
      <c r="K139" s="345"/>
    </row>
    <row r="140" s="1" customFormat="1" ht="15" customHeight="1">
      <c r="B140" s="342"/>
      <c r="C140" s="297" t="s">
        <v>1419</v>
      </c>
      <c r="D140" s="297"/>
      <c r="E140" s="297"/>
      <c r="F140" s="320" t="s">
        <v>1383</v>
      </c>
      <c r="G140" s="297"/>
      <c r="H140" s="297" t="s">
        <v>1419</v>
      </c>
      <c r="I140" s="297" t="s">
        <v>1418</v>
      </c>
      <c r="J140" s="297"/>
      <c r="K140" s="345"/>
    </row>
    <row r="141" s="1" customFormat="1" ht="15" customHeight="1">
      <c r="B141" s="342"/>
      <c r="C141" s="297" t="s">
        <v>41</v>
      </c>
      <c r="D141" s="297"/>
      <c r="E141" s="297"/>
      <c r="F141" s="320" t="s">
        <v>1383</v>
      </c>
      <c r="G141" s="297"/>
      <c r="H141" s="297" t="s">
        <v>1439</v>
      </c>
      <c r="I141" s="297" t="s">
        <v>1418</v>
      </c>
      <c r="J141" s="297"/>
      <c r="K141" s="345"/>
    </row>
    <row r="142" s="1" customFormat="1" ht="15" customHeight="1">
      <c r="B142" s="342"/>
      <c r="C142" s="297" t="s">
        <v>1440</v>
      </c>
      <c r="D142" s="297"/>
      <c r="E142" s="297"/>
      <c r="F142" s="320" t="s">
        <v>1383</v>
      </c>
      <c r="G142" s="297"/>
      <c r="H142" s="297" t="s">
        <v>1441</v>
      </c>
      <c r="I142" s="297" t="s">
        <v>1418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1442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1377</v>
      </c>
      <c r="D148" s="312"/>
      <c r="E148" s="312"/>
      <c r="F148" s="312" t="s">
        <v>1378</v>
      </c>
      <c r="G148" s="313"/>
      <c r="H148" s="312" t="s">
        <v>57</v>
      </c>
      <c r="I148" s="312" t="s">
        <v>60</v>
      </c>
      <c r="J148" s="312" t="s">
        <v>1379</v>
      </c>
      <c r="K148" s="311"/>
    </row>
    <row r="149" s="1" customFormat="1" ht="17.25" customHeight="1">
      <c r="B149" s="309"/>
      <c r="C149" s="314" t="s">
        <v>1380</v>
      </c>
      <c r="D149" s="314"/>
      <c r="E149" s="314"/>
      <c r="F149" s="315" t="s">
        <v>1381</v>
      </c>
      <c r="G149" s="316"/>
      <c r="H149" s="314"/>
      <c r="I149" s="314"/>
      <c r="J149" s="314" t="s">
        <v>1382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1386</v>
      </c>
      <c r="D151" s="297"/>
      <c r="E151" s="297"/>
      <c r="F151" s="350" t="s">
        <v>1383</v>
      </c>
      <c r="G151" s="297"/>
      <c r="H151" s="349" t="s">
        <v>1423</v>
      </c>
      <c r="I151" s="349" t="s">
        <v>1385</v>
      </c>
      <c r="J151" s="349">
        <v>120</v>
      </c>
      <c r="K151" s="345"/>
    </row>
    <row r="152" s="1" customFormat="1" ht="15" customHeight="1">
      <c r="B152" s="322"/>
      <c r="C152" s="349" t="s">
        <v>1432</v>
      </c>
      <c r="D152" s="297"/>
      <c r="E152" s="297"/>
      <c r="F152" s="350" t="s">
        <v>1383</v>
      </c>
      <c r="G152" s="297"/>
      <c r="H152" s="349" t="s">
        <v>1443</v>
      </c>
      <c r="I152" s="349" t="s">
        <v>1385</v>
      </c>
      <c r="J152" s="349" t="s">
        <v>1434</v>
      </c>
      <c r="K152" s="345"/>
    </row>
    <row r="153" s="1" customFormat="1" ht="15" customHeight="1">
      <c r="B153" s="322"/>
      <c r="C153" s="349" t="s">
        <v>94</v>
      </c>
      <c r="D153" s="297"/>
      <c r="E153" s="297"/>
      <c r="F153" s="350" t="s">
        <v>1383</v>
      </c>
      <c r="G153" s="297"/>
      <c r="H153" s="349" t="s">
        <v>1444</v>
      </c>
      <c r="I153" s="349" t="s">
        <v>1385</v>
      </c>
      <c r="J153" s="349" t="s">
        <v>1434</v>
      </c>
      <c r="K153" s="345"/>
    </row>
    <row r="154" s="1" customFormat="1" ht="15" customHeight="1">
      <c r="B154" s="322"/>
      <c r="C154" s="349" t="s">
        <v>1388</v>
      </c>
      <c r="D154" s="297"/>
      <c r="E154" s="297"/>
      <c r="F154" s="350" t="s">
        <v>1389</v>
      </c>
      <c r="G154" s="297"/>
      <c r="H154" s="349" t="s">
        <v>1423</v>
      </c>
      <c r="I154" s="349" t="s">
        <v>1385</v>
      </c>
      <c r="J154" s="349">
        <v>50</v>
      </c>
      <c r="K154" s="345"/>
    </row>
    <row r="155" s="1" customFormat="1" ht="15" customHeight="1">
      <c r="B155" s="322"/>
      <c r="C155" s="349" t="s">
        <v>1391</v>
      </c>
      <c r="D155" s="297"/>
      <c r="E155" s="297"/>
      <c r="F155" s="350" t="s">
        <v>1383</v>
      </c>
      <c r="G155" s="297"/>
      <c r="H155" s="349" t="s">
        <v>1423</v>
      </c>
      <c r="I155" s="349" t="s">
        <v>1393</v>
      </c>
      <c r="J155" s="349"/>
      <c r="K155" s="345"/>
    </row>
    <row r="156" s="1" customFormat="1" ht="15" customHeight="1">
      <c r="B156" s="322"/>
      <c r="C156" s="349" t="s">
        <v>1402</v>
      </c>
      <c r="D156" s="297"/>
      <c r="E156" s="297"/>
      <c r="F156" s="350" t="s">
        <v>1389</v>
      </c>
      <c r="G156" s="297"/>
      <c r="H156" s="349" t="s">
        <v>1423</v>
      </c>
      <c r="I156" s="349" t="s">
        <v>1385</v>
      </c>
      <c r="J156" s="349">
        <v>50</v>
      </c>
      <c r="K156" s="345"/>
    </row>
    <row r="157" s="1" customFormat="1" ht="15" customHeight="1">
      <c r="B157" s="322"/>
      <c r="C157" s="349" t="s">
        <v>1410</v>
      </c>
      <c r="D157" s="297"/>
      <c r="E157" s="297"/>
      <c r="F157" s="350" t="s">
        <v>1389</v>
      </c>
      <c r="G157" s="297"/>
      <c r="H157" s="349" t="s">
        <v>1423</v>
      </c>
      <c r="I157" s="349" t="s">
        <v>1385</v>
      </c>
      <c r="J157" s="349">
        <v>50</v>
      </c>
      <c r="K157" s="345"/>
    </row>
    <row r="158" s="1" customFormat="1" ht="15" customHeight="1">
      <c r="B158" s="322"/>
      <c r="C158" s="349" t="s">
        <v>1408</v>
      </c>
      <c r="D158" s="297"/>
      <c r="E158" s="297"/>
      <c r="F158" s="350" t="s">
        <v>1389</v>
      </c>
      <c r="G158" s="297"/>
      <c r="H158" s="349" t="s">
        <v>1423</v>
      </c>
      <c r="I158" s="349" t="s">
        <v>1385</v>
      </c>
      <c r="J158" s="349">
        <v>50</v>
      </c>
      <c r="K158" s="345"/>
    </row>
    <row r="159" s="1" customFormat="1" ht="15" customHeight="1">
      <c r="B159" s="322"/>
      <c r="C159" s="349" t="s">
        <v>106</v>
      </c>
      <c r="D159" s="297"/>
      <c r="E159" s="297"/>
      <c r="F159" s="350" t="s">
        <v>1383</v>
      </c>
      <c r="G159" s="297"/>
      <c r="H159" s="349" t="s">
        <v>1445</v>
      </c>
      <c r="I159" s="349" t="s">
        <v>1385</v>
      </c>
      <c r="J159" s="349" t="s">
        <v>1446</v>
      </c>
      <c r="K159" s="345"/>
    </row>
    <row r="160" s="1" customFormat="1" ht="15" customHeight="1">
      <c r="B160" s="322"/>
      <c r="C160" s="349" t="s">
        <v>1447</v>
      </c>
      <c r="D160" s="297"/>
      <c r="E160" s="297"/>
      <c r="F160" s="350" t="s">
        <v>1383</v>
      </c>
      <c r="G160" s="297"/>
      <c r="H160" s="349" t="s">
        <v>1448</v>
      </c>
      <c r="I160" s="349" t="s">
        <v>1418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1449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1377</v>
      </c>
      <c r="D166" s="312"/>
      <c r="E166" s="312"/>
      <c r="F166" s="312" t="s">
        <v>1378</v>
      </c>
      <c r="G166" s="354"/>
      <c r="H166" s="355" t="s">
        <v>57</v>
      </c>
      <c r="I166" s="355" t="s">
        <v>60</v>
      </c>
      <c r="J166" s="312" t="s">
        <v>1379</v>
      </c>
      <c r="K166" s="289"/>
    </row>
    <row r="167" s="1" customFormat="1" ht="17.25" customHeight="1">
      <c r="B167" s="290"/>
      <c r="C167" s="314" t="s">
        <v>1380</v>
      </c>
      <c r="D167" s="314"/>
      <c r="E167" s="314"/>
      <c r="F167" s="315" t="s">
        <v>1381</v>
      </c>
      <c r="G167" s="356"/>
      <c r="H167" s="357"/>
      <c r="I167" s="357"/>
      <c r="J167" s="314" t="s">
        <v>1382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1386</v>
      </c>
      <c r="D169" s="297"/>
      <c r="E169" s="297"/>
      <c r="F169" s="320" t="s">
        <v>1383</v>
      </c>
      <c r="G169" s="297"/>
      <c r="H169" s="297" t="s">
        <v>1423</v>
      </c>
      <c r="I169" s="297" t="s">
        <v>1385</v>
      </c>
      <c r="J169" s="297">
        <v>120</v>
      </c>
      <c r="K169" s="345"/>
    </row>
    <row r="170" s="1" customFormat="1" ht="15" customHeight="1">
      <c r="B170" s="322"/>
      <c r="C170" s="297" t="s">
        <v>1432</v>
      </c>
      <c r="D170" s="297"/>
      <c r="E170" s="297"/>
      <c r="F170" s="320" t="s">
        <v>1383</v>
      </c>
      <c r="G170" s="297"/>
      <c r="H170" s="297" t="s">
        <v>1433</v>
      </c>
      <c r="I170" s="297" t="s">
        <v>1385</v>
      </c>
      <c r="J170" s="297" t="s">
        <v>1434</v>
      </c>
      <c r="K170" s="345"/>
    </row>
    <row r="171" s="1" customFormat="1" ht="15" customHeight="1">
      <c r="B171" s="322"/>
      <c r="C171" s="297" t="s">
        <v>94</v>
      </c>
      <c r="D171" s="297"/>
      <c r="E171" s="297"/>
      <c r="F171" s="320" t="s">
        <v>1383</v>
      </c>
      <c r="G171" s="297"/>
      <c r="H171" s="297" t="s">
        <v>1450</v>
      </c>
      <c r="I171" s="297" t="s">
        <v>1385</v>
      </c>
      <c r="J171" s="297" t="s">
        <v>1434</v>
      </c>
      <c r="K171" s="345"/>
    </row>
    <row r="172" s="1" customFormat="1" ht="15" customHeight="1">
      <c r="B172" s="322"/>
      <c r="C172" s="297" t="s">
        <v>1388</v>
      </c>
      <c r="D172" s="297"/>
      <c r="E172" s="297"/>
      <c r="F172" s="320" t="s">
        <v>1389</v>
      </c>
      <c r="G172" s="297"/>
      <c r="H172" s="297" t="s">
        <v>1450</v>
      </c>
      <c r="I172" s="297" t="s">
        <v>1385</v>
      </c>
      <c r="J172" s="297">
        <v>50</v>
      </c>
      <c r="K172" s="345"/>
    </row>
    <row r="173" s="1" customFormat="1" ht="15" customHeight="1">
      <c r="B173" s="322"/>
      <c r="C173" s="297" t="s">
        <v>1391</v>
      </c>
      <c r="D173" s="297"/>
      <c r="E173" s="297"/>
      <c r="F173" s="320" t="s">
        <v>1383</v>
      </c>
      <c r="G173" s="297"/>
      <c r="H173" s="297" t="s">
        <v>1450</v>
      </c>
      <c r="I173" s="297" t="s">
        <v>1393</v>
      </c>
      <c r="J173" s="297"/>
      <c r="K173" s="345"/>
    </row>
    <row r="174" s="1" customFormat="1" ht="15" customHeight="1">
      <c r="B174" s="322"/>
      <c r="C174" s="297" t="s">
        <v>1402</v>
      </c>
      <c r="D174" s="297"/>
      <c r="E174" s="297"/>
      <c r="F174" s="320" t="s">
        <v>1389</v>
      </c>
      <c r="G174" s="297"/>
      <c r="H174" s="297" t="s">
        <v>1450</v>
      </c>
      <c r="I174" s="297" t="s">
        <v>1385</v>
      </c>
      <c r="J174" s="297">
        <v>50</v>
      </c>
      <c r="K174" s="345"/>
    </row>
    <row r="175" s="1" customFormat="1" ht="15" customHeight="1">
      <c r="B175" s="322"/>
      <c r="C175" s="297" t="s">
        <v>1410</v>
      </c>
      <c r="D175" s="297"/>
      <c r="E175" s="297"/>
      <c r="F175" s="320" t="s">
        <v>1389</v>
      </c>
      <c r="G175" s="297"/>
      <c r="H175" s="297" t="s">
        <v>1450</v>
      </c>
      <c r="I175" s="297" t="s">
        <v>1385</v>
      </c>
      <c r="J175" s="297">
        <v>50</v>
      </c>
      <c r="K175" s="345"/>
    </row>
    <row r="176" s="1" customFormat="1" ht="15" customHeight="1">
      <c r="B176" s="322"/>
      <c r="C176" s="297" t="s">
        <v>1408</v>
      </c>
      <c r="D176" s="297"/>
      <c r="E176" s="297"/>
      <c r="F176" s="320" t="s">
        <v>1389</v>
      </c>
      <c r="G176" s="297"/>
      <c r="H176" s="297" t="s">
        <v>1450</v>
      </c>
      <c r="I176" s="297" t="s">
        <v>1385</v>
      </c>
      <c r="J176" s="297">
        <v>50</v>
      </c>
      <c r="K176" s="345"/>
    </row>
    <row r="177" s="1" customFormat="1" ht="15" customHeight="1">
      <c r="B177" s="322"/>
      <c r="C177" s="297" t="s">
        <v>116</v>
      </c>
      <c r="D177" s="297"/>
      <c r="E177" s="297"/>
      <c r="F177" s="320" t="s">
        <v>1383</v>
      </c>
      <c r="G177" s="297"/>
      <c r="H177" s="297" t="s">
        <v>1451</v>
      </c>
      <c r="I177" s="297" t="s">
        <v>1452</v>
      </c>
      <c r="J177" s="297"/>
      <c r="K177" s="345"/>
    </row>
    <row r="178" s="1" customFormat="1" ht="15" customHeight="1">
      <c r="B178" s="322"/>
      <c r="C178" s="297" t="s">
        <v>60</v>
      </c>
      <c r="D178" s="297"/>
      <c r="E178" s="297"/>
      <c r="F178" s="320" t="s">
        <v>1383</v>
      </c>
      <c r="G178" s="297"/>
      <c r="H178" s="297" t="s">
        <v>1453</v>
      </c>
      <c r="I178" s="297" t="s">
        <v>1454</v>
      </c>
      <c r="J178" s="297">
        <v>1</v>
      </c>
      <c r="K178" s="345"/>
    </row>
    <row r="179" s="1" customFormat="1" ht="15" customHeight="1">
      <c r="B179" s="322"/>
      <c r="C179" s="297" t="s">
        <v>56</v>
      </c>
      <c r="D179" s="297"/>
      <c r="E179" s="297"/>
      <c r="F179" s="320" t="s">
        <v>1383</v>
      </c>
      <c r="G179" s="297"/>
      <c r="H179" s="297" t="s">
        <v>1455</v>
      </c>
      <c r="I179" s="297" t="s">
        <v>1385</v>
      </c>
      <c r="J179" s="297">
        <v>20</v>
      </c>
      <c r="K179" s="345"/>
    </row>
    <row r="180" s="1" customFormat="1" ht="15" customHeight="1">
      <c r="B180" s="322"/>
      <c r="C180" s="297" t="s">
        <v>57</v>
      </c>
      <c r="D180" s="297"/>
      <c r="E180" s="297"/>
      <c r="F180" s="320" t="s">
        <v>1383</v>
      </c>
      <c r="G180" s="297"/>
      <c r="H180" s="297" t="s">
        <v>1456</v>
      </c>
      <c r="I180" s="297" t="s">
        <v>1385</v>
      </c>
      <c r="J180" s="297">
        <v>255</v>
      </c>
      <c r="K180" s="345"/>
    </row>
    <row r="181" s="1" customFormat="1" ht="15" customHeight="1">
      <c r="B181" s="322"/>
      <c r="C181" s="297" t="s">
        <v>117</v>
      </c>
      <c r="D181" s="297"/>
      <c r="E181" s="297"/>
      <c r="F181" s="320" t="s">
        <v>1383</v>
      </c>
      <c r="G181" s="297"/>
      <c r="H181" s="297" t="s">
        <v>1347</v>
      </c>
      <c r="I181" s="297" t="s">
        <v>1385</v>
      </c>
      <c r="J181" s="297">
        <v>10</v>
      </c>
      <c r="K181" s="345"/>
    </row>
    <row r="182" s="1" customFormat="1" ht="15" customHeight="1">
      <c r="B182" s="322"/>
      <c r="C182" s="297" t="s">
        <v>118</v>
      </c>
      <c r="D182" s="297"/>
      <c r="E182" s="297"/>
      <c r="F182" s="320" t="s">
        <v>1383</v>
      </c>
      <c r="G182" s="297"/>
      <c r="H182" s="297" t="s">
        <v>1457</v>
      </c>
      <c r="I182" s="297" t="s">
        <v>1418</v>
      </c>
      <c r="J182" s="297"/>
      <c r="K182" s="345"/>
    </row>
    <row r="183" s="1" customFormat="1" ht="15" customHeight="1">
      <c r="B183" s="322"/>
      <c r="C183" s="297" t="s">
        <v>1458</v>
      </c>
      <c r="D183" s="297"/>
      <c r="E183" s="297"/>
      <c r="F183" s="320" t="s">
        <v>1383</v>
      </c>
      <c r="G183" s="297"/>
      <c r="H183" s="297" t="s">
        <v>1459</v>
      </c>
      <c r="I183" s="297" t="s">
        <v>1418</v>
      </c>
      <c r="J183" s="297"/>
      <c r="K183" s="345"/>
    </row>
    <row r="184" s="1" customFormat="1" ht="15" customHeight="1">
      <c r="B184" s="322"/>
      <c r="C184" s="297" t="s">
        <v>1447</v>
      </c>
      <c r="D184" s="297"/>
      <c r="E184" s="297"/>
      <c r="F184" s="320" t="s">
        <v>1383</v>
      </c>
      <c r="G184" s="297"/>
      <c r="H184" s="297" t="s">
        <v>1460</v>
      </c>
      <c r="I184" s="297" t="s">
        <v>1418</v>
      </c>
      <c r="J184" s="297"/>
      <c r="K184" s="345"/>
    </row>
    <row r="185" s="1" customFormat="1" ht="15" customHeight="1">
      <c r="B185" s="322"/>
      <c r="C185" s="297" t="s">
        <v>120</v>
      </c>
      <c r="D185" s="297"/>
      <c r="E185" s="297"/>
      <c r="F185" s="320" t="s">
        <v>1389</v>
      </c>
      <c r="G185" s="297"/>
      <c r="H185" s="297" t="s">
        <v>1461</v>
      </c>
      <c r="I185" s="297" t="s">
        <v>1385</v>
      </c>
      <c r="J185" s="297">
        <v>50</v>
      </c>
      <c r="K185" s="345"/>
    </row>
    <row r="186" s="1" customFormat="1" ht="15" customHeight="1">
      <c r="B186" s="322"/>
      <c r="C186" s="297" t="s">
        <v>1462</v>
      </c>
      <c r="D186" s="297"/>
      <c r="E186" s="297"/>
      <c r="F186" s="320" t="s">
        <v>1389</v>
      </c>
      <c r="G186" s="297"/>
      <c r="H186" s="297" t="s">
        <v>1463</v>
      </c>
      <c r="I186" s="297" t="s">
        <v>1464</v>
      </c>
      <c r="J186" s="297"/>
      <c r="K186" s="345"/>
    </row>
    <row r="187" s="1" customFormat="1" ht="15" customHeight="1">
      <c r="B187" s="322"/>
      <c r="C187" s="297" t="s">
        <v>1465</v>
      </c>
      <c r="D187" s="297"/>
      <c r="E187" s="297"/>
      <c r="F187" s="320" t="s">
        <v>1389</v>
      </c>
      <c r="G187" s="297"/>
      <c r="H187" s="297" t="s">
        <v>1466</v>
      </c>
      <c r="I187" s="297" t="s">
        <v>1464</v>
      </c>
      <c r="J187" s="297"/>
      <c r="K187" s="345"/>
    </row>
    <row r="188" s="1" customFormat="1" ht="15" customHeight="1">
      <c r="B188" s="322"/>
      <c r="C188" s="297" t="s">
        <v>1467</v>
      </c>
      <c r="D188" s="297"/>
      <c r="E188" s="297"/>
      <c r="F188" s="320" t="s">
        <v>1389</v>
      </c>
      <c r="G188" s="297"/>
      <c r="H188" s="297" t="s">
        <v>1468</v>
      </c>
      <c r="I188" s="297" t="s">
        <v>1464</v>
      </c>
      <c r="J188" s="297"/>
      <c r="K188" s="345"/>
    </row>
    <row r="189" s="1" customFormat="1" ht="15" customHeight="1">
      <c r="B189" s="322"/>
      <c r="C189" s="358" t="s">
        <v>1469</v>
      </c>
      <c r="D189" s="297"/>
      <c r="E189" s="297"/>
      <c r="F189" s="320" t="s">
        <v>1389</v>
      </c>
      <c r="G189" s="297"/>
      <c r="H189" s="297" t="s">
        <v>1470</v>
      </c>
      <c r="I189" s="297" t="s">
        <v>1471</v>
      </c>
      <c r="J189" s="359" t="s">
        <v>1472</v>
      </c>
      <c r="K189" s="345"/>
    </row>
    <row r="190" s="17" customFormat="1" ht="15" customHeight="1">
      <c r="B190" s="360"/>
      <c r="C190" s="361" t="s">
        <v>1473</v>
      </c>
      <c r="D190" s="362"/>
      <c r="E190" s="362"/>
      <c r="F190" s="363" t="s">
        <v>1389</v>
      </c>
      <c r="G190" s="362"/>
      <c r="H190" s="362" t="s">
        <v>1474</v>
      </c>
      <c r="I190" s="362" t="s">
        <v>1471</v>
      </c>
      <c r="J190" s="364" t="s">
        <v>1472</v>
      </c>
      <c r="K190" s="365"/>
    </row>
    <row r="191" s="1" customFormat="1" ht="15" customHeight="1">
      <c r="B191" s="322"/>
      <c r="C191" s="358" t="s">
        <v>45</v>
      </c>
      <c r="D191" s="297"/>
      <c r="E191" s="297"/>
      <c r="F191" s="320" t="s">
        <v>1383</v>
      </c>
      <c r="G191" s="297"/>
      <c r="H191" s="294" t="s">
        <v>1475</v>
      </c>
      <c r="I191" s="297" t="s">
        <v>1476</v>
      </c>
      <c r="J191" s="297"/>
      <c r="K191" s="345"/>
    </row>
    <row r="192" s="1" customFormat="1" ht="15" customHeight="1">
      <c r="B192" s="322"/>
      <c r="C192" s="358" t="s">
        <v>1477</v>
      </c>
      <c r="D192" s="297"/>
      <c r="E192" s="297"/>
      <c r="F192" s="320" t="s">
        <v>1383</v>
      </c>
      <c r="G192" s="297"/>
      <c r="H192" s="297" t="s">
        <v>1478</v>
      </c>
      <c r="I192" s="297" t="s">
        <v>1418</v>
      </c>
      <c r="J192" s="297"/>
      <c r="K192" s="345"/>
    </row>
    <row r="193" s="1" customFormat="1" ht="15" customHeight="1">
      <c r="B193" s="322"/>
      <c r="C193" s="358" t="s">
        <v>1479</v>
      </c>
      <c r="D193" s="297"/>
      <c r="E193" s="297"/>
      <c r="F193" s="320" t="s">
        <v>1383</v>
      </c>
      <c r="G193" s="297"/>
      <c r="H193" s="297" t="s">
        <v>1480</v>
      </c>
      <c r="I193" s="297" t="s">
        <v>1418</v>
      </c>
      <c r="J193" s="297"/>
      <c r="K193" s="345"/>
    </row>
    <row r="194" s="1" customFormat="1" ht="15" customHeight="1">
      <c r="B194" s="322"/>
      <c r="C194" s="358" t="s">
        <v>1481</v>
      </c>
      <c r="D194" s="297"/>
      <c r="E194" s="297"/>
      <c r="F194" s="320" t="s">
        <v>1389</v>
      </c>
      <c r="G194" s="297"/>
      <c r="H194" s="297" t="s">
        <v>1482</v>
      </c>
      <c r="I194" s="297" t="s">
        <v>1418</v>
      </c>
      <c r="J194" s="297"/>
      <c r="K194" s="345"/>
    </row>
    <row r="195" s="1" customFormat="1" ht="15" customHeight="1">
      <c r="B195" s="351"/>
      <c r="C195" s="366"/>
      <c r="D195" s="331"/>
      <c r="E195" s="331"/>
      <c r="F195" s="331"/>
      <c r="G195" s="331"/>
      <c r="H195" s="331"/>
      <c r="I195" s="331"/>
      <c r="J195" s="331"/>
      <c r="K195" s="352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33"/>
      <c r="C197" s="343"/>
      <c r="D197" s="343"/>
      <c r="E197" s="343"/>
      <c r="F197" s="353"/>
      <c r="G197" s="343"/>
      <c r="H197" s="343"/>
      <c r="I197" s="343"/>
      <c r="J197" s="343"/>
      <c r="K197" s="333"/>
    </row>
    <row r="198" s="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="1" customFormat="1" ht="13.5">
      <c r="B199" s="284"/>
      <c r="C199" s="285"/>
      <c r="D199" s="285"/>
      <c r="E199" s="285"/>
      <c r="F199" s="285"/>
      <c r="G199" s="285"/>
      <c r="H199" s="285"/>
      <c r="I199" s="285"/>
      <c r="J199" s="285"/>
      <c r="K199" s="286"/>
    </row>
    <row r="200" s="1" customFormat="1" ht="21">
      <c r="B200" s="287"/>
      <c r="C200" s="288" t="s">
        <v>1483</v>
      </c>
      <c r="D200" s="288"/>
      <c r="E200" s="288"/>
      <c r="F200" s="288"/>
      <c r="G200" s="288"/>
      <c r="H200" s="288"/>
      <c r="I200" s="288"/>
      <c r="J200" s="288"/>
      <c r="K200" s="289"/>
    </row>
    <row r="201" s="1" customFormat="1" ht="25.5" customHeight="1">
      <c r="B201" s="287"/>
      <c r="C201" s="367" t="s">
        <v>1484</v>
      </c>
      <c r="D201" s="367"/>
      <c r="E201" s="367"/>
      <c r="F201" s="367" t="s">
        <v>1485</v>
      </c>
      <c r="G201" s="368"/>
      <c r="H201" s="367" t="s">
        <v>1486</v>
      </c>
      <c r="I201" s="367"/>
      <c r="J201" s="367"/>
      <c r="K201" s="289"/>
    </row>
    <row r="202" s="1" customFormat="1" ht="5.25" customHeight="1">
      <c r="B202" s="322"/>
      <c r="C202" s="317"/>
      <c r="D202" s="317"/>
      <c r="E202" s="317"/>
      <c r="F202" s="317"/>
      <c r="G202" s="343"/>
      <c r="H202" s="317"/>
      <c r="I202" s="317"/>
      <c r="J202" s="317"/>
      <c r="K202" s="345"/>
    </row>
    <row r="203" s="1" customFormat="1" ht="15" customHeight="1">
      <c r="B203" s="322"/>
      <c r="C203" s="297" t="s">
        <v>1476</v>
      </c>
      <c r="D203" s="297"/>
      <c r="E203" s="297"/>
      <c r="F203" s="320" t="s">
        <v>46</v>
      </c>
      <c r="G203" s="297"/>
      <c r="H203" s="297" t="s">
        <v>1487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47</v>
      </c>
      <c r="G204" s="297"/>
      <c r="H204" s="297" t="s">
        <v>1488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50</v>
      </c>
      <c r="G205" s="297"/>
      <c r="H205" s="297" t="s">
        <v>1489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48</v>
      </c>
      <c r="G206" s="297"/>
      <c r="H206" s="297" t="s">
        <v>1490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 t="s">
        <v>49</v>
      </c>
      <c r="G207" s="297"/>
      <c r="H207" s="297" t="s">
        <v>1491</v>
      </c>
      <c r="I207" s="297"/>
      <c r="J207" s="297"/>
      <c r="K207" s="345"/>
    </row>
    <row r="208" s="1" customFormat="1" ht="15" customHeight="1">
      <c r="B208" s="322"/>
      <c r="C208" s="297"/>
      <c r="D208" s="297"/>
      <c r="E208" s="297"/>
      <c r="F208" s="320"/>
      <c r="G208" s="297"/>
      <c r="H208" s="297"/>
      <c r="I208" s="297"/>
      <c r="J208" s="297"/>
      <c r="K208" s="345"/>
    </row>
    <row r="209" s="1" customFormat="1" ht="15" customHeight="1">
      <c r="B209" s="322"/>
      <c r="C209" s="297" t="s">
        <v>1430</v>
      </c>
      <c r="D209" s="297"/>
      <c r="E209" s="297"/>
      <c r="F209" s="320" t="s">
        <v>82</v>
      </c>
      <c r="G209" s="297"/>
      <c r="H209" s="297" t="s">
        <v>1492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1326</v>
      </c>
      <c r="G210" s="297"/>
      <c r="H210" s="297" t="s">
        <v>1327</v>
      </c>
      <c r="I210" s="297"/>
      <c r="J210" s="297"/>
      <c r="K210" s="345"/>
    </row>
    <row r="211" s="1" customFormat="1" ht="15" customHeight="1">
      <c r="B211" s="322"/>
      <c r="C211" s="297"/>
      <c r="D211" s="297"/>
      <c r="E211" s="297"/>
      <c r="F211" s="320" t="s">
        <v>1324</v>
      </c>
      <c r="G211" s="297"/>
      <c r="H211" s="297" t="s">
        <v>1493</v>
      </c>
      <c r="I211" s="297"/>
      <c r="J211" s="297"/>
      <c r="K211" s="345"/>
    </row>
    <row r="212" s="1" customFormat="1" ht="15" customHeight="1">
      <c r="B212" s="369"/>
      <c r="C212" s="297"/>
      <c r="D212" s="297"/>
      <c r="E212" s="297"/>
      <c r="F212" s="320" t="s">
        <v>1328</v>
      </c>
      <c r="G212" s="358"/>
      <c r="H212" s="349" t="s">
        <v>1329</v>
      </c>
      <c r="I212" s="349"/>
      <c r="J212" s="349"/>
      <c r="K212" s="370"/>
    </row>
    <row r="213" s="1" customFormat="1" ht="15" customHeight="1">
      <c r="B213" s="369"/>
      <c r="C213" s="297"/>
      <c r="D213" s="297"/>
      <c r="E213" s="297"/>
      <c r="F213" s="320" t="s">
        <v>1330</v>
      </c>
      <c r="G213" s="358"/>
      <c r="H213" s="349" t="s">
        <v>187</v>
      </c>
      <c r="I213" s="349"/>
      <c r="J213" s="349"/>
      <c r="K213" s="370"/>
    </row>
    <row r="214" s="1" customFormat="1" ht="15" customHeight="1">
      <c r="B214" s="369"/>
      <c r="C214" s="297"/>
      <c r="D214" s="297"/>
      <c r="E214" s="297"/>
      <c r="F214" s="320"/>
      <c r="G214" s="358"/>
      <c r="H214" s="349"/>
      <c r="I214" s="349"/>
      <c r="J214" s="349"/>
      <c r="K214" s="370"/>
    </row>
    <row r="215" s="1" customFormat="1" ht="15" customHeight="1">
      <c r="B215" s="369"/>
      <c r="C215" s="297" t="s">
        <v>1454</v>
      </c>
      <c r="D215" s="297"/>
      <c r="E215" s="297"/>
      <c r="F215" s="320">
        <v>1</v>
      </c>
      <c r="G215" s="358"/>
      <c r="H215" s="349" t="s">
        <v>1494</v>
      </c>
      <c r="I215" s="349"/>
      <c r="J215" s="349"/>
      <c r="K215" s="370"/>
    </row>
    <row r="216" s="1" customFormat="1" ht="15" customHeight="1">
      <c r="B216" s="369"/>
      <c r="C216" s="297"/>
      <c r="D216" s="297"/>
      <c r="E216" s="297"/>
      <c r="F216" s="320">
        <v>2</v>
      </c>
      <c r="G216" s="358"/>
      <c r="H216" s="349" t="s">
        <v>1495</v>
      </c>
      <c r="I216" s="349"/>
      <c r="J216" s="349"/>
      <c r="K216" s="370"/>
    </row>
    <row r="217" s="1" customFormat="1" ht="15" customHeight="1">
      <c r="B217" s="369"/>
      <c r="C217" s="297"/>
      <c r="D217" s="297"/>
      <c r="E217" s="297"/>
      <c r="F217" s="320">
        <v>3</v>
      </c>
      <c r="G217" s="358"/>
      <c r="H217" s="349" t="s">
        <v>1496</v>
      </c>
      <c r="I217" s="349"/>
      <c r="J217" s="349"/>
      <c r="K217" s="370"/>
    </row>
    <row r="218" s="1" customFormat="1" ht="15" customHeight="1">
      <c r="B218" s="369"/>
      <c r="C218" s="297"/>
      <c r="D218" s="297"/>
      <c r="E218" s="297"/>
      <c r="F218" s="320">
        <v>4</v>
      </c>
      <c r="G218" s="358"/>
      <c r="H218" s="349" t="s">
        <v>1497</v>
      </c>
      <c r="I218" s="349"/>
      <c r="J218" s="349"/>
      <c r="K218" s="370"/>
    </row>
    <row r="219" s="1" customFormat="1" ht="12.75" customHeight="1">
      <c r="B219" s="371"/>
      <c r="C219" s="372"/>
      <c r="D219" s="372"/>
      <c r="E219" s="372"/>
      <c r="F219" s="372"/>
      <c r="G219" s="372"/>
      <c r="H219" s="372"/>
      <c r="I219" s="372"/>
      <c r="J219" s="372"/>
      <c r="K219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POČÍTAČ\Uzivatel</dc:creator>
  <cp:lastModifiedBy>POČÍTAČ\Uzivatel</cp:lastModifiedBy>
  <dcterms:created xsi:type="dcterms:W3CDTF">2025-04-30T11:19:09Z</dcterms:created>
  <dcterms:modified xsi:type="dcterms:W3CDTF">2025-04-30T11:19:17Z</dcterms:modified>
</cp:coreProperties>
</file>