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701 - Stavební část" sheetId="2" r:id="rId2"/>
    <sheet name="SO 701_01 - Rozvody ZTI, ..." sheetId="3" r:id="rId3"/>
    <sheet name="SO 701_02 - Silnoproudé r..." sheetId="4" r:id="rId4"/>
    <sheet name="SO 701_03 - Vytápění" sheetId="5" r:id="rId5"/>
    <sheet name="SO 999 - Vícerozpočtové n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701 - Stavební část'!$C$139:$K$579</definedName>
    <definedName name="_xlnm.Print_Area" localSheetId="1">'SO 701 - Stavební část'!$C$4:$J$76,'SO 701 - Stavební část'!$C$82:$J$121,'SO 701 - Stavební část'!$C$127:$K$579</definedName>
    <definedName name="_xlnm.Print_Titles" localSheetId="1">'SO 701 - Stavební část'!$139:$139</definedName>
    <definedName name="_xlnm._FilterDatabase" localSheetId="2" hidden="1">'SO 701_01 - Rozvody ZTI, ...'!$C$120:$K$163</definedName>
    <definedName name="_xlnm.Print_Area" localSheetId="2">'SO 701_01 - Rozvody ZTI, ...'!$C$4:$J$76,'SO 701_01 - Rozvody ZTI, ...'!$C$82:$J$102,'SO 701_01 - Rozvody ZTI, ...'!$C$108:$K$163</definedName>
    <definedName name="_xlnm.Print_Titles" localSheetId="2">'SO 701_01 - Rozvody ZTI, ...'!$120:$120</definedName>
    <definedName name="_xlnm._FilterDatabase" localSheetId="3" hidden="1">'SO 701_02 - Silnoproudé r...'!$C$122:$K$216</definedName>
    <definedName name="_xlnm.Print_Area" localSheetId="3">'SO 701_02 - Silnoproudé r...'!$C$4:$J$76,'SO 701_02 - Silnoproudé r...'!$C$82:$J$104,'SO 701_02 - Silnoproudé r...'!$C$110:$K$216</definedName>
    <definedName name="_xlnm.Print_Titles" localSheetId="3">'SO 701_02 - Silnoproudé r...'!$122:$122</definedName>
    <definedName name="_xlnm._FilterDatabase" localSheetId="4" hidden="1">'SO 701_03 - Vytápění'!$C$116:$K$130</definedName>
    <definedName name="_xlnm.Print_Area" localSheetId="4">'SO 701_03 - Vytápění'!$C$4:$J$76,'SO 701_03 - Vytápění'!$C$82:$J$98,'SO 701_03 - Vytápění'!$C$104:$K$130</definedName>
    <definedName name="_xlnm.Print_Titles" localSheetId="4">'SO 701_03 - Vytápění'!$116:$116</definedName>
    <definedName name="_xlnm._FilterDatabase" localSheetId="5" hidden="1">'SO 999 - Vícerozpočtové n...'!$C$121:$K$135</definedName>
    <definedName name="_xlnm.Print_Area" localSheetId="5">'SO 999 - Vícerozpočtové n...'!$C$4:$J$76,'SO 999 - Vícerozpočtové n...'!$C$82:$J$103,'SO 999 - Vícerozpočtové n...'!$C$109:$K$135</definedName>
    <definedName name="_xlnm.Print_Titles" localSheetId="5">'SO 999 - Vícerozpočtové n...'!$121:$121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35"/>
  <c r="BH135"/>
  <c r="BG135"/>
  <c r="BE135"/>
  <c r="T135"/>
  <c r="T134"/>
  <c r="R135"/>
  <c r="R134"/>
  <c r="P135"/>
  <c r="P134"/>
  <c r="BI133"/>
  <c r="BH133"/>
  <c r="BG133"/>
  <c r="BE133"/>
  <c r="T133"/>
  <c r="T132"/>
  <c r="R133"/>
  <c r="R132"/>
  <c r="P133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T126"/>
  <c r="R127"/>
  <c r="R126"/>
  <c r="P127"/>
  <c r="P126"/>
  <c r="BI125"/>
  <c r="BH125"/>
  <c r="BG125"/>
  <c r="BE125"/>
  <c r="T125"/>
  <c r="T124"/>
  <c r="R125"/>
  <c r="R124"/>
  <c r="P125"/>
  <c r="P124"/>
  <c r="J119"/>
  <c r="J118"/>
  <c r="F118"/>
  <c r="F116"/>
  <c r="E114"/>
  <c r="J92"/>
  <c r="J91"/>
  <c r="F91"/>
  <c r="F89"/>
  <c r="E87"/>
  <c r="J18"/>
  <c r="E18"/>
  <c r="F119"/>
  <c r="J17"/>
  <c r="J12"/>
  <c r="J89"/>
  <c r="E7"/>
  <c r="E112"/>
  <c i="5" r="J37"/>
  <c r="J36"/>
  <c i="1" r="AY98"/>
  <c i="5" r="J35"/>
  <c i="1" r="AX98"/>
  <c i="5"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89"/>
  <c r="E7"/>
  <c r="E85"/>
  <c i="4" r="J37"/>
  <c r="J36"/>
  <c i="1" r="AY97"/>
  <c i="4" r="J35"/>
  <c i="1" r="AX97"/>
  <c i="4"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T189"/>
  <c r="R190"/>
  <c r="R189"/>
  <c r="P190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20"/>
  <c r="J119"/>
  <c r="F119"/>
  <c r="F117"/>
  <c r="E115"/>
  <c r="J92"/>
  <c r="J91"/>
  <c r="F91"/>
  <c r="F89"/>
  <c r="E87"/>
  <c r="J18"/>
  <c r="E18"/>
  <c r="F120"/>
  <c r="J17"/>
  <c r="J12"/>
  <c r="J117"/>
  <c r="E7"/>
  <c r="E113"/>
  <c i="3" r="J37"/>
  <c r="J36"/>
  <c i="1" r="AY96"/>
  <c i="3" r="J35"/>
  <c i="1" r="AX96"/>
  <c i="3"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85"/>
  <c i="2" r="J37"/>
  <c r="J36"/>
  <c i="1" r="AY95"/>
  <c i="2" r="J35"/>
  <c i="1" r="AX95"/>
  <c i="2" r="BI573"/>
  <c r="BH573"/>
  <c r="BG573"/>
  <c r="BE573"/>
  <c r="T573"/>
  <c r="R573"/>
  <c r="P573"/>
  <c r="BI571"/>
  <c r="BH571"/>
  <c r="BG571"/>
  <c r="BE571"/>
  <c r="T571"/>
  <c r="R571"/>
  <c r="P571"/>
  <c r="BI570"/>
  <c r="BH570"/>
  <c r="BG570"/>
  <c r="BE570"/>
  <c r="T570"/>
  <c r="R570"/>
  <c r="P570"/>
  <c r="BI563"/>
  <c r="BH563"/>
  <c r="BG563"/>
  <c r="BE563"/>
  <c r="T563"/>
  <c r="R563"/>
  <c r="P563"/>
  <c r="BI561"/>
  <c r="BH561"/>
  <c r="BG561"/>
  <c r="BE561"/>
  <c r="T561"/>
  <c r="R561"/>
  <c r="P561"/>
  <c r="BI560"/>
  <c r="BH560"/>
  <c r="BG560"/>
  <c r="BE560"/>
  <c r="T560"/>
  <c r="R560"/>
  <c r="P560"/>
  <c r="BI559"/>
  <c r="BH559"/>
  <c r="BG559"/>
  <c r="BE559"/>
  <c r="T559"/>
  <c r="R559"/>
  <c r="P559"/>
  <c r="BI557"/>
  <c r="BH557"/>
  <c r="BG557"/>
  <c r="BE557"/>
  <c r="T557"/>
  <c r="R557"/>
  <c r="P557"/>
  <c r="BI553"/>
  <c r="BH553"/>
  <c r="BG553"/>
  <c r="BE553"/>
  <c r="T553"/>
  <c r="R553"/>
  <c r="P553"/>
  <c r="BI551"/>
  <c r="BH551"/>
  <c r="BG551"/>
  <c r="BE551"/>
  <c r="T551"/>
  <c r="R551"/>
  <c r="P551"/>
  <c r="BI549"/>
  <c r="BH549"/>
  <c r="BG549"/>
  <c r="BE549"/>
  <c r="T549"/>
  <c r="R549"/>
  <c r="P549"/>
  <c r="BI544"/>
  <c r="BH544"/>
  <c r="BG544"/>
  <c r="BE544"/>
  <c r="T544"/>
  <c r="R544"/>
  <c r="P544"/>
  <c r="BI538"/>
  <c r="BH538"/>
  <c r="BG538"/>
  <c r="BE538"/>
  <c r="T538"/>
  <c r="R538"/>
  <c r="P538"/>
  <c r="BI537"/>
  <c r="BH537"/>
  <c r="BG537"/>
  <c r="BE537"/>
  <c r="T537"/>
  <c r="R537"/>
  <c r="P537"/>
  <c r="BI533"/>
  <c r="BH533"/>
  <c r="BG533"/>
  <c r="BE533"/>
  <c r="T533"/>
  <c r="R533"/>
  <c r="P533"/>
  <c r="BI532"/>
  <c r="BH532"/>
  <c r="BG532"/>
  <c r="BE532"/>
  <c r="T532"/>
  <c r="R532"/>
  <c r="P532"/>
  <c r="BI531"/>
  <c r="BH531"/>
  <c r="BG531"/>
  <c r="BE531"/>
  <c r="T531"/>
  <c r="R531"/>
  <c r="P531"/>
  <c r="BI529"/>
  <c r="BH529"/>
  <c r="BG529"/>
  <c r="BE529"/>
  <c r="T529"/>
  <c r="R529"/>
  <c r="P529"/>
  <c r="BI524"/>
  <c r="BH524"/>
  <c r="BG524"/>
  <c r="BE524"/>
  <c r="T524"/>
  <c r="R524"/>
  <c r="P524"/>
  <c r="BI522"/>
  <c r="BH522"/>
  <c r="BG522"/>
  <c r="BE522"/>
  <c r="T522"/>
  <c r="R522"/>
  <c r="P522"/>
  <c r="BI521"/>
  <c r="BH521"/>
  <c r="BG521"/>
  <c r="BE521"/>
  <c r="T521"/>
  <c r="R521"/>
  <c r="P521"/>
  <c r="BI520"/>
  <c r="BH520"/>
  <c r="BG520"/>
  <c r="BE520"/>
  <c r="T520"/>
  <c r="R520"/>
  <c r="P520"/>
  <c r="BI518"/>
  <c r="BH518"/>
  <c r="BG518"/>
  <c r="BE518"/>
  <c r="T518"/>
  <c r="R518"/>
  <c r="P518"/>
  <c r="BI511"/>
  <c r="BH511"/>
  <c r="BG511"/>
  <c r="BE511"/>
  <c r="T511"/>
  <c r="R511"/>
  <c r="P511"/>
  <c r="BI509"/>
  <c r="BH509"/>
  <c r="BG509"/>
  <c r="BE509"/>
  <c r="T509"/>
  <c r="R509"/>
  <c r="P509"/>
  <c r="BI508"/>
  <c r="BH508"/>
  <c r="BG508"/>
  <c r="BE508"/>
  <c r="T508"/>
  <c r="R508"/>
  <c r="P508"/>
  <c r="BI500"/>
  <c r="BH500"/>
  <c r="BG500"/>
  <c r="BE500"/>
  <c r="T500"/>
  <c r="R500"/>
  <c r="P500"/>
  <c r="BI499"/>
  <c r="BH499"/>
  <c r="BG499"/>
  <c r="BE499"/>
  <c r="T499"/>
  <c r="R499"/>
  <c r="P499"/>
  <c r="BI498"/>
  <c r="BH498"/>
  <c r="BG498"/>
  <c r="BE498"/>
  <c r="T498"/>
  <c r="R498"/>
  <c r="P498"/>
  <c r="BI490"/>
  <c r="BH490"/>
  <c r="BG490"/>
  <c r="BE490"/>
  <c r="T490"/>
  <c r="R490"/>
  <c r="P490"/>
  <c r="BI488"/>
  <c r="BH488"/>
  <c r="BG488"/>
  <c r="BE488"/>
  <c r="T488"/>
  <c r="R488"/>
  <c r="P488"/>
  <c r="BI486"/>
  <c r="BH486"/>
  <c r="BG486"/>
  <c r="BE486"/>
  <c r="T486"/>
  <c r="R486"/>
  <c r="P486"/>
  <c r="BI485"/>
  <c r="BH485"/>
  <c r="BG485"/>
  <c r="BE485"/>
  <c r="T485"/>
  <c r="R485"/>
  <c r="P485"/>
  <c r="BI481"/>
  <c r="BH481"/>
  <c r="BG481"/>
  <c r="BE481"/>
  <c r="T481"/>
  <c r="R481"/>
  <c r="P481"/>
  <c r="BI479"/>
  <c r="BH479"/>
  <c r="BG479"/>
  <c r="BE479"/>
  <c r="T479"/>
  <c r="R479"/>
  <c r="P479"/>
  <c r="BI478"/>
  <c r="BH478"/>
  <c r="BG478"/>
  <c r="BE478"/>
  <c r="T478"/>
  <c r="R478"/>
  <c r="P478"/>
  <c r="BI472"/>
  <c r="BH472"/>
  <c r="BG472"/>
  <c r="BE472"/>
  <c r="T472"/>
  <c r="T471"/>
  <c r="R472"/>
  <c r="R471"/>
  <c r="P472"/>
  <c r="P471"/>
  <c r="BI470"/>
  <c r="BH470"/>
  <c r="BG470"/>
  <c r="BE470"/>
  <c r="T470"/>
  <c r="R470"/>
  <c r="P470"/>
  <c r="BI469"/>
  <c r="BH469"/>
  <c r="BG469"/>
  <c r="BE469"/>
  <c r="T469"/>
  <c r="R469"/>
  <c r="P469"/>
  <c r="BI468"/>
  <c r="BH468"/>
  <c r="BG468"/>
  <c r="BE468"/>
  <c r="T468"/>
  <c r="R468"/>
  <c r="P468"/>
  <c r="BI467"/>
  <c r="BH467"/>
  <c r="BG467"/>
  <c r="BE467"/>
  <c r="T467"/>
  <c r="R467"/>
  <c r="P467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7"/>
  <c r="BH457"/>
  <c r="BG457"/>
  <c r="BE457"/>
  <c r="T457"/>
  <c r="R457"/>
  <c r="P457"/>
  <c r="BI455"/>
  <c r="BH455"/>
  <c r="BG455"/>
  <c r="BE455"/>
  <c r="T455"/>
  <c r="R455"/>
  <c r="P455"/>
  <c r="BI454"/>
  <c r="BH454"/>
  <c r="BG454"/>
  <c r="BE454"/>
  <c r="T454"/>
  <c r="R454"/>
  <c r="P454"/>
  <c r="BI452"/>
  <c r="BH452"/>
  <c r="BG452"/>
  <c r="BE452"/>
  <c r="T452"/>
  <c r="R452"/>
  <c r="P452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3"/>
  <c r="BH443"/>
  <c r="BG443"/>
  <c r="BE443"/>
  <c r="T443"/>
  <c r="R443"/>
  <c r="P443"/>
  <c r="BI435"/>
  <c r="BH435"/>
  <c r="BG435"/>
  <c r="BE435"/>
  <c r="T435"/>
  <c r="R435"/>
  <c r="P435"/>
  <c r="BI434"/>
  <c r="BH434"/>
  <c r="BG434"/>
  <c r="BE434"/>
  <c r="T434"/>
  <c r="R434"/>
  <c r="P434"/>
  <c r="BI427"/>
  <c r="BH427"/>
  <c r="BG427"/>
  <c r="BE427"/>
  <c r="T427"/>
  <c r="R427"/>
  <c r="P427"/>
  <c r="BI425"/>
  <c r="BH425"/>
  <c r="BG425"/>
  <c r="BE425"/>
  <c r="T425"/>
  <c r="T424"/>
  <c r="R425"/>
  <c r="R424"/>
  <c r="P425"/>
  <c r="P424"/>
  <c r="BI423"/>
  <c r="BH423"/>
  <c r="BG423"/>
  <c r="BE423"/>
  <c r="T423"/>
  <c r="R423"/>
  <c r="P423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5"/>
  <c r="BH415"/>
  <c r="BG415"/>
  <c r="BE415"/>
  <c r="T415"/>
  <c r="R415"/>
  <c r="P415"/>
  <c r="BI414"/>
  <c r="BH414"/>
  <c r="BG414"/>
  <c r="BE414"/>
  <c r="T414"/>
  <c r="R414"/>
  <c r="P414"/>
  <c r="BI412"/>
  <c r="BH412"/>
  <c r="BG412"/>
  <c r="BE412"/>
  <c r="T412"/>
  <c r="R412"/>
  <c r="P412"/>
  <c r="BI406"/>
  <c r="BH406"/>
  <c r="BG406"/>
  <c r="BE406"/>
  <c r="T406"/>
  <c r="R406"/>
  <c r="P406"/>
  <c r="BI404"/>
  <c r="BH404"/>
  <c r="BG404"/>
  <c r="BE404"/>
  <c r="T404"/>
  <c r="R404"/>
  <c r="P404"/>
  <c r="BI399"/>
  <c r="BH399"/>
  <c r="BG399"/>
  <c r="BE399"/>
  <c r="T399"/>
  <c r="R399"/>
  <c r="P399"/>
  <c r="BI395"/>
  <c r="BH395"/>
  <c r="BG395"/>
  <c r="BE395"/>
  <c r="T395"/>
  <c r="R395"/>
  <c r="P395"/>
  <c r="BI393"/>
  <c r="BH393"/>
  <c r="BG393"/>
  <c r="BE393"/>
  <c r="T393"/>
  <c r="R393"/>
  <c r="P393"/>
  <c r="BI387"/>
  <c r="BH387"/>
  <c r="BG387"/>
  <c r="BE387"/>
  <c r="T387"/>
  <c r="R387"/>
  <c r="P387"/>
  <c r="BI385"/>
  <c r="BH385"/>
  <c r="BG385"/>
  <c r="BE385"/>
  <c r="T385"/>
  <c r="R385"/>
  <c r="P385"/>
  <c r="BI379"/>
  <c r="BH379"/>
  <c r="BG379"/>
  <c r="BE379"/>
  <c r="T379"/>
  <c r="R379"/>
  <c r="P379"/>
  <c r="BI373"/>
  <c r="BH373"/>
  <c r="BG373"/>
  <c r="BE373"/>
  <c r="T373"/>
  <c r="R373"/>
  <c r="P373"/>
  <c r="BI368"/>
  <c r="BH368"/>
  <c r="BG368"/>
  <c r="BE368"/>
  <c r="T368"/>
  <c r="R368"/>
  <c r="P368"/>
  <c r="BI363"/>
  <c r="BH363"/>
  <c r="BG363"/>
  <c r="BE363"/>
  <c r="T363"/>
  <c r="R363"/>
  <c r="P363"/>
  <c r="BI353"/>
  <c r="BH353"/>
  <c r="BG353"/>
  <c r="BE353"/>
  <c r="T353"/>
  <c r="R353"/>
  <c r="P353"/>
  <c r="BI352"/>
  <c r="BH352"/>
  <c r="BG352"/>
  <c r="BE352"/>
  <c r="T352"/>
  <c r="R352"/>
  <c r="P352"/>
  <c r="BI346"/>
  <c r="BH346"/>
  <c r="BG346"/>
  <c r="BE346"/>
  <c r="T346"/>
  <c r="R346"/>
  <c r="P346"/>
  <c r="BI344"/>
  <c r="BH344"/>
  <c r="BG344"/>
  <c r="BE344"/>
  <c r="T344"/>
  <c r="R344"/>
  <c r="P344"/>
  <c r="BI342"/>
  <c r="BH342"/>
  <c r="BG342"/>
  <c r="BE342"/>
  <c r="T342"/>
  <c r="R342"/>
  <c r="P342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27"/>
  <c r="BH327"/>
  <c r="BG327"/>
  <c r="BE327"/>
  <c r="T327"/>
  <c r="R327"/>
  <c r="P327"/>
  <c r="BI325"/>
  <c r="BH325"/>
  <c r="BG325"/>
  <c r="BE325"/>
  <c r="T325"/>
  <c r="R325"/>
  <c r="P325"/>
  <c r="BI324"/>
  <c r="BH324"/>
  <c r="BG324"/>
  <c r="BE324"/>
  <c r="T324"/>
  <c r="R324"/>
  <c r="P324"/>
  <c r="BI320"/>
  <c r="BH320"/>
  <c r="BG320"/>
  <c r="BE320"/>
  <c r="T320"/>
  <c r="R320"/>
  <c r="P320"/>
  <c r="BI316"/>
  <c r="BH316"/>
  <c r="BG316"/>
  <c r="BE316"/>
  <c r="T316"/>
  <c r="R316"/>
  <c r="P316"/>
  <c r="BI314"/>
  <c r="BH314"/>
  <c r="BG314"/>
  <c r="BE314"/>
  <c r="T314"/>
  <c r="R314"/>
  <c r="P314"/>
  <c r="BI312"/>
  <c r="BH312"/>
  <c r="BG312"/>
  <c r="BE312"/>
  <c r="T312"/>
  <c r="R312"/>
  <c r="P312"/>
  <c r="BI308"/>
  <c r="BH308"/>
  <c r="BG308"/>
  <c r="BE308"/>
  <c r="T308"/>
  <c r="R308"/>
  <c r="P308"/>
  <c r="BI300"/>
  <c r="BH300"/>
  <c r="BG300"/>
  <c r="BE300"/>
  <c r="T300"/>
  <c r="R300"/>
  <c r="P300"/>
  <c r="BI295"/>
  <c r="BH295"/>
  <c r="BG295"/>
  <c r="BE295"/>
  <c r="T295"/>
  <c r="R295"/>
  <c r="P295"/>
  <c r="BI293"/>
  <c r="BH293"/>
  <c r="BG293"/>
  <c r="BE293"/>
  <c r="T293"/>
  <c r="T292"/>
  <c r="R293"/>
  <c r="R292"/>
  <c r="P293"/>
  <c r="P292"/>
  <c r="BI291"/>
  <c r="BH291"/>
  <c r="BG291"/>
  <c r="BE291"/>
  <c r="T291"/>
  <c r="R291"/>
  <c r="P291"/>
  <c r="BI290"/>
  <c r="BH290"/>
  <c r="BG290"/>
  <c r="BE290"/>
  <c r="T290"/>
  <c r="R290"/>
  <c r="P290"/>
  <c r="BI288"/>
  <c r="BH288"/>
  <c r="BG288"/>
  <c r="BE288"/>
  <c r="T288"/>
  <c r="R288"/>
  <c r="P288"/>
  <c r="BI287"/>
  <c r="BH287"/>
  <c r="BG287"/>
  <c r="BE287"/>
  <c r="T287"/>
  <c r="R287"/>
  <c r="P287"/>
  <c r="BI284"/>
  <c r="BH284"/>
  <c r="BG284"/>
  <c r="BE284"/>
  <c r="T284"/>
  <c r="R284"/>
  <c r="P284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R267"/>
  <c r="P267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4"/>
  <c r="BH244"/>
  <c r="BG244"/>
  <c r="BE244"/>
  <c r="T244"/>
  <c r="R244"/>
  <c r="P244"/>
  <c r="BI242"/>
  <c r="BH242"/>
  <c r="BG242"/>
  <c r="BE242"/>
  <c r="T242"/>
  <c r="R242"/>
  <c r="P242"/>
  <c r="BI239"/>
  <c r="BH239"/>
  <c r="BG239"/>
  <c r="BE239"/>
  <c r="T239"/>
  <c r="T238"/>
  <c r="R239"/>
  <c r="R238"/>
  <c r="P239"/>
  <c r="P238"/>
  <c r="BI236"/>
  <c r="BH236"/>
  <c r="BG236"/>
  <c r="BE236"/>
  <c r="T236"/>
  <c r="R236"/>
  <c r="P236"/>
  <c r="BI234"/>
  <c r="BH234"/>
  <c r="BG234"/>
  <c r="BE234"/>
  <c r="T234"/>
  <c r="R234"/>
  <c r="P234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2"/>
  <c r="BH222"/>
  <c r="BG222"/>
  <c r="BE222"/>
  <c r="T222"/>
  <c r="R222"/>
  <c r="P222"/>
  <c r="BI214"/>
  <c r="BH214"/>
  <c r="BG214"/>
  <c r="BE214"/>
  <c r="T214"/>
  <c r="R214"/>
  <c r="P214"/>
  <c r="BI212"/>
  <c r="BH212"/>
  <c r="BG212"/>
  <c r="BE212"/>
  <c r="T212"/>
  <c r="R212"/>
  <c r="P212"/>
  <c r="BI210"/>
  <c r="BH210"/>
  <c r="BG210"/>
  <c r="BE210"/>
  <c r="T210"/>
  <c r="R210"/>
  <c r="P210"/>
  <c r="BI208"/>
  <c r="BH208"/>
  <c r="BG208"/>
  <c r="BE208"/>
  <c r="T208"/>
  <c r="R208"/>
  <c r="P208"/>
  <c r="BI206"/>
  <c r="BH206"/>
  <c r="BG206"/>
  <c r="BE206"/>
  <c r="T206"/>
  <c r="R206"/>
  <c r="P206"/>
  <c r="BI200"/>
  <c r="BH200"/>
  <c r="BG200"/>
  <c r="BE200"/>
  <c r="T200"/>
  <c r="R200"/>
  <c r="P200"/>
  <c r="BI198"/>
  <c r="BH198"/>
  <c r="BG198"/>
  <c r="BE198"/>
  <c r="T198"/>
  <c r="R198"/>
  <c r="P198"/>
  <c r="BI194"/>
  <c r="BH194"/>
  <c r="BG194"/>
  <c r="BE194"/>
  <c r="T194"/>
  <c r="R194"/>
  <c r="P194"/>
  <c r="BI189"/>
  <c r="BH189"/>
  <c r="BG189"/>
  <c r="BE189"/>
  <c r="T189"/>
  <c r="R189"/>
  <c r="P189"/>
  <c r="BI184"/>
  <c r="BH184"/>
  <c r="BG184"/>
  <c r="BE184"/>
  <c r="T184"/>
  <c r="R184"/>
  <c r="P184"/>
  <c r="BI181"/>
  <c r="BH181"/>
  <c r="BG181"/>
  <c r="BE181"/>
  <c r="T181"/>
  <c r="R181"/>
  <c r="P181"/>
  <c r="BI180"/>
  <c r="BH180"/>
  <c r="BG180"/>
  <c r="BE180"/>
  <c r="T180"/>
  <c r="R180"/>
  <c r="P180"/>
  <c r="BI173"/>
  <c r="BH173"/>
  <c r="BG173"/>
  <c r="BE173"/>
  <c r="T173"/>
  <c r="R173"/>
  <c r="P173"/>
  <c r="BI171"/>
  <c r="BH171"/>
  <c r="BG171"/>
  <c r="BE171"/>
  <c r="T171"/>
  <c r="T170"/>
  <c r="R171"/>
  <c r="R170"/>
  <c r="P171"/>
  <c r="P170"/>
  <c r="BI168"/>
  <c r="BH168"/>
  <c r="BG168"/>
  <c r="BE168"/>
  <c r="T168"/>
  <c r="R168"/>
  <c r="P168"/>
  <c r="BI164"/>
  <c r="BH164"/>
  <c r="BG164"/>
  <c r="BE164"/>
  <c r="T164"/>
  <c r="R164"/>
  <c r="P164"/>
  <c r="BI162"/>
  <c r="BH162"/>
  <c r="BG162"/>
  <c r="BE162"/>
  <c r="T162"/>
  <c r="R162"/>
  <c r="P162"/>
  <c r="BI158"/>
  <c r="BH158"/>
  <c r="BG158"/>
  <c r="BE158"/>
  <c r="T158"/>
  <c r="R158"/>
  <c r="P158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J137"/>
  <c r="J136"/>
  <c r="F136"/>
  <c r="F134"/>
  <c r="E132"/>
  <c r="J92"/>
  <c r="J91"/>
  <c r="F91"/>
  <c r="F89"/>
  <c r="E87"/>
  <c r="J18"/>
  <c r="E18"/>
  <c r="F137"/>
  <c r="J17"/>
  <c r="J12"/>
  <c r="J134"/>
  <c r="E7"/>
  <c r="E130"/>
  <c i="1" r="L90"/>
  <c r="AM90"/>
  <c r="AM89"/>
  <c r="L89"/>
  <c r="AM87"/>
  <c r="L87"/>
  <c r="L85"/>
  <c r="L84"/>
  <c i="2" r="BK559"/>
  <c r="BK479"/>
  <c r="BK468"/>
  <c r="BK465"/>
  <c r="J459"/>
  <c r="J455"/>
  <c r="J446"/>
  <c r="BK414"/>
  <c r="BK395"/>
  <c r="J373"/>
  <c r="BK352"/>
  <c r="BK331"/>
  <c r="BK314"/>
  <c r="J287"/>
  <c r="BK274"/>
  <c r="BK269"/>
  <c r="BK250"/>
  <c r="J239"/>
  <c r="BK222"/>
  <c r="BK168"/>
  <c r="BK155"/>
  <c r="J149"/>
  <c i="1" r="AS94"/>
  <c i="2" r="BK560"/>
  <c r="J553"/>
  <c r="J549"/>
  <c r="J538"/>
  <c r="BK455"/>
  <c r="J447"/>
  <c r="J435"/>
  <c r="J414"/>
  <c r="BK342"/>
  <c r="J312"/>
  <c r="J290"/>
  <c r="J277"/>
  <c r="J254"/>
  <c r="J244"/>
  <c r="J224"/>
  <c r="BK189"/>
  <c r="J155"/>
  <c r="BK532"/>
  <c r="BK529"/>
  <c r="J524"/>
  <c r="BK520"/>
  <c r="J511"/>
  <c r="BK508"/>
  <c r="J499"/>
  <c r="BK490"/>
  <c r="BK486"/>
  <c r="J478"/>
  <c r="BK466"/>
  <c r="J461"/>
  <c r="J449"/>
  <c r="BK427"/>
  <c r="J421"/>
  <c r="BK387"/>
  <c r="J346"/>
  <c r="BK327"/>
  <c r="J314"/>
  <c r="BK275"/>
  <c r="BK260"/>
  <c r="BK251"/>
  <c r="BK225"/>
  <c r="J194"/>
  <c r="J181"/>
  <c r="J151"/>
  <c r="BK469"/>
  <c r="J463"/>
  <c r="J457"/>
  <c r="J443"/>
  <c r="BK415"/>
  <c r="J387"/>
  <c r="BK353"/>
  <c r="J342"/>
  <c r="J295"/>
  <c r="J274"/>
  <c r="BK254"/>
  <c r="J242"/>
  <c r="J232"/>
  <c r="BK214"/>
  <c r="J208"/>
  <c r="J184"/>
  <c r="BK162"/>
  <c r="BK143"/>
  <c i="3" r="J160"/>
  <c r="J157"/>
  <c r="BK152"/>
  <c r="BK145"/>
  <c r="BK136"/>
  <c r="BK124"/>
  <c r="BK155"/>
  <c r="BK129"/>
  <c r="J155"/>
  <c r="J142"/>
  <c r="BK139"/>
  <c r="J129"/>
  <c r="J125"/>
  <c r="J159"/>
  <c r="BK146"/>
  <c r="BK141"/>
  <c r="J128"/>
  <c i="4" r="BK215"/>
  <c r="J206"/>
  <c r="BK192"/>
  <c r="BK185"/>
  <c r="J175"/>
  <c r="J170"/>
  <c r="J160"/>
  <c r="J153"/>
  <c r="BK147"/>
  <c r="BK139"/>
  <c r="J132"/>
  <c r="J210"/>
  <c r="BK201"/>
  <c r="J195"/>
  <c r="J180"/>
  <c r="J168"/>
  <c r="BK162"/>
  <c r="BK157"/>
  <c r="J152"/>
  <c r="J147"/>
  <c r="J142"/>
  <c r="J140"/>
  <c r="BK137"/>
  <c r="J135"/>
  <c r="BK128"/>
  <c r="BK216"/>
  <c r="J213"/>
  <c r="J203"/>
  <c r="J198"/>
  <c r="BK186"/>
  <c r="BK176"/>
  <c r="BK165"/>
  <c r="J151"/>
  <c r="BK146"/>
  <c r="BK134"/>
  <c r="BK206"/>
  <c r="BK196"/>
  <c r="J181"/>
  <c r="J176"/>
  <c r="BK161"/>
  <c r="J156"/>
  <c r="BK145"/>
  <c r="J134"/>
  <c r="BK129"/>
  <c i="5" r="BK121"/>
  <c r="BK126"/>
  <c r="BK122"/>
  <c r="BK123"/>
  <c r="J128"/>
  <c r="J122"/>
  <c r="J119"/>
  <c i="6" r="BK133"/>
  <c r="J127"/>
  <c r="BK130"/>
  <c r="J135"/>
  <c r="BK127"/>
  <c i="2" r="J485"/>
  <c r="BK478"/>
  <c r="J470"/>
  <c r="J466"/>
  <c r="J460"/>
  <c r="BK457"/>
  <c r="BK448"/>
  <c r="J425"/>
  <c r="BK406"/>
  <c r="J379"/>
  <c r="J353"/>
  <c r="J332"/>
  <c r="BK325"/>
  <c r="BK312"/>
  <c r="BK284"/>
  <c r="J275"/>
  <c r="J270"/>
  <c r="J257"/>
  <c r="BK242"/>
  <c r="BK224"/>
  <c r="BK184"/>
  <c r="J173"/>
  <c r="J158"/>
  <c r="BK151"/>
  <c r="J145"/>
  <c r="J573"/>
  <c r="J571"/>
  <c r="BK563"/>
  <c r="BK561"/>
  <c r="BK553"/>
  <c r="J551"/>
  <c r="J544"/>
  <c r="J537"/>
  <c r="J450"/>
  <c r="J445"/>
  <c r="J422"/>
  <c r="J399"/>
  <c r="J324"/>
  <c r="BK293"/>
  <c r="J288"/>
  <c r="BK258"/>
  <c r="BK239"/>
  <c r="J228"/>
  <c r="BK210"/>
  <c r="BK181"/>
  <c r="BK145"/>
  <c r="BK557"/>
  <c r="J529"/>
  <c r="BK522"/>
  <c r="J521"/>
  <c r="J518"/>
  <c r="J509"/>
  <c r="J500"/>
  <c r="J498"/>
  <c r="J488"/>
  <c r="BK481"/>
  <c r="BK470"/>
  <c r="BK464"/>
  <c r="J454"/>
  <c r="BK435"/>
  <c r="J423"/>
  <c r="BK393"/>
  <c r="BK368"/>
  <c r="J344"/>
  <c r="BK316"/>
  <c r="BK295"/>
  <c r="J272"/>
  <c r="BK252"/>
  <c r="BK234"/>
  <c r="BK208"/>
  <c r="J189"/>
  <c r="BK164"/>
  <c r="BK573"/>
  <c r="J467"/>
  <c r="BK461"/>
  <c r="BK445"/>
  <c r="BK422"/>
  <c r="BK399"/>
  <c r="BK373"/>
  <c r="J331"/>
  <c r="J320"/>
  <c r="BK290"/>
  <c r="J256"/>
  <c r="BK244"/>
  <c r="BK230"/>
  <c r="J212"/>
  <c r="BK198"/>
  <c r="BK171"/>
  <c r="BK149"/>
  <c i="3" r="J161"/>
  <c r="BK154"/>
  <c r="BK148"/>
  <c r="BK142"/>
  <c r="J137"/>
  <c r="BK162"/>
  <c r="J152"/>
  <c r="J139"/>
  <c r="BK161"/>
  <c r="J154"/>
  <c r="J141"/>
  <c r="J131"/>
  <c r="BK127"/>
  <c r="BK160"/>
  <c r="BK147"/>
  <c r="J143"/>
  <c r="BK137"/>
  <c r="J127"/>
  <c i="4" r="J212"/>
  <c r="J205"/>
  <c r="J190"/>
  <c r="BK180"/>
  <c r="BK174"/>
  <c r="BK168"/>
  <c r="BK158"/>
  <c r="BK152"/>
  <c r="BK140"/>
  <c r="J136"/>
  <c r="J129"/>
  <c r="BK126"/>
  <c r="J207"/>
  <c r="BK200"/>
  <c r="BK193"/>
  <c r="J178"/>
  <c r="BK171"/>
  <c r="J164"/>
  <c r="BK160"/>
  <c r="BK153"/>
  <c r="J216"/>
  <c r="BK211"/>
  <c r="J204"/>
  <c r="J199"/>
  <c r="BK190"/>
  <c r="BK183"/>
  <c r="J169"/>
  <c r="J159"/>
  <c r="BK150"/>
  <c r="J145"/>
  <c r="J138"/>
  <c r="BK130"/>
  <c r="BK195"/>
  <c r="J188"/>
  <c r="J179"/>
  <c r="BK169"/>
  <c r="BK159"/>
  <c r="BK149"/>
  <c r="BK142"/>
  <c r="BK133"/>
  <c r="J125"/>
  <c i="5" r="BK130"/>
  <c r="J124"/>
  <c r="BK124"/>
  <c r="J127"/>
  <c r="J121"/>
  <c i="6" r="J130"/>
  <c r="BK125"/>
  <c r="J129"/>
  <c i="2" r="BK570"/>
  <c r="J561"/>
  <c r="J557"/>
  <c r="BK549"/>
  <c r="BK538"/>
  <c r="BK533"/>
  <c r="J448"/>
  <c r="BK443"/>
  <c r="J420"/>
  <c r="J406"/>
  <c r="BK320"/>
  <c r="BK291"/>
  <c r="J267"/>
  <c r="J251"/>
  <c r="BK232"/>
  <c r="J214"/>
  <c r="J200"/>
  <c r="BK173"/>
  <c r="J559"/>
  <c r="J531"/>
  <c r="J522"/>
  <c r="J520"/>
  <c r="BK511"/>
  <c r="J508"/>
  <c r="BK499"/>
  <c r="J490"/>
  <c r="J486"/>
  <c r="J479"/>
  <c r="J469"/>
  <c r="BK463"/>
  <c r="J452"/>
  <c r="J434"/>
  <c r="J412"/>
  <c r="BK379"/>
  <c r="J352"/>
  <c r="BK324"/>
  <c r="BK300"/>
  <c r="J284"/>
  <c r="J258"/>
  <c r="J248"/>
  <c r="J230"/>
  <c r="J222"/>
  <c r="BK206"/>
  <c r="J168"/>
  <c r="BK147"/>
  <c r="J468"/>
  <c r="J462"/>
  <c r="BK454"/>
  <c r="BK423"/>
  <c r="BK420"/>
  <c r="J393"/>
  <c r="BK363"/>
  <c r="BK344"/>
  <c r="J325"/>
  <c r="J293"/>
  <c r="J269"/>
  <c r="J250"/>
  <c r="J234"/>
  <c r="J226"/>
  <c r="J210"/>
  <c r="BK194"/>
  <c r="J164"/>
  <c r="BK153"/>
  <c i="3" r="BK159"/>
  <c r="BK156"/>
  <c r="J151"/>
  <c r="J144"/>
  <c r="BK138"/>
  <c r="BK131"/>
  <c r="BK158"/>
  <c r="J146"/>
  <c r="J126"/>
  <c r="J156"/>
  <c r="BK143"/>
  <c r="J136"/>
  <c r="BK130"/>
  <c r="J124"/>
  <c r="BK157"/>
  <c r="J145"/>
  <c r="BK132"/>
  <c r="BK126"/>
  <c i="4" r="BK213"/>
  <c r="BK203"/>
  <c r="BK188"/>
  <c r="J183"/>
  <c r="BK177"/>
  <c r="J171"/>
  <c r="BK166"/>
  <c r="J155"/>
  <c r="J150"/>
  <c r="BK138"/>
  <c r="J128"/>
  <c r="J211"/>
  <c r="BK204"/>
  <c r="BK199"/>
  <c r="BK184"/>
  <c r="BK173"/>
  <c r="J165"/>
  <c r="J161"/>
  <c r="BK155"/>
  <c r="BK151"/>
  <c r="BK125"/>
  <c r="BK214"/>
  <c r="BK210"/>
  <c r="J201"/>
  <c r="BK197"/>
  <c r="J187"/>
  <c r="BK179"/>
  <c r="J166"/>
  <c r="BK156"/>
  <c r="J149"/>
  <c r="J144"/>
  <c r="J131"/>
  <c r="BK198"/>
  <c r="J193"/>
  <c r="J186"/>
  <c r="BK178"/>
  <c r="J174"/>
  <c r="J162"/>
  <c r="J158"/>
  <c r="BK148"/>
  <c r="J137"/>
  <c r="J130"/>
  <c i="5" r="J126"/>
  <c r="BK129"/>
  <c r="BK125"/>
  <c r="J129"/>
  <c r="J130"/>
  <c r="J123"/>
  <c r="BK120"/>
  <c i="6" r="BK135"/>
  <c r="BK129"/>
  <c r="J133"/>
  <c r="F36"/>
  <c i="2" r="J533"/>
  <c r="J481"/>
  <c r="BK472"/>
  <c r="BK467"/>
  <c r="BK462"/>
  <c r="BK450"/>
  <c r="BK434"/>
  <c r="J415"/>
  <c r="J404"/>
  <c r="J368"/>
  <c r="J333"/>
  <c r="J316"/>
  <c r="J291"/>
  <c r="BK277"/>
  <c r="BK272"/>
  <c r="BK267"/>
  <c r="BK248"/>
  <c r="J236"/>
  <c r="BK212"/>
  <c r="J171"/>
  <c r="J153"/>
  <c r="J147"/>
  <c r="BK571"/>
  <c r="J570"/>
  <c r="J563"/>
  <c r="J560"/>
  <c r="BK551"/>
  <c r="BK544"/>
  <c r="BK537"/>
  <c r="BK452"/>
  <c r="BK446"/>
  <c r="J427"/>
  <c r="BK412"/>
  <c r="BK333"/>
  <c r="BK308"/>
  <c r="BK287"/>
  <c r="BK256"/>
  <c r="BK246"/>
  <c r="J225"/>
  <c r="J206"/>
  <c r="BK180"/>
  <c r="J143"/>
  <c r="BK531"/>
  <c r="BK524"/>
  <c r="BK521"/>
  <c r="BK518"/>
  <c r="BK509"/>
  <c r="BK500"/>
  <c r="BK498"/>
  <c r="BK488"/>
  <c r="BK485"/>
  <c r="J472"/>
  <c r="J465"/>
  <c r="BK460"/>
  <c r="BK447"/>
  <c r="BK425"/>
  <c r="BK404"/>
  <c r="J385"/>
  <c r="J363"/>
  <c r="BK332"/>
  <c r="J308"/>
  <c r="BK288"/>
  <c r="BK270"/>
  <c r="BK257"/>
  <c r="J246"/>
  <c r="BK226"/>
  <c r="J198"/>
  <c r="J162"/>
  <c r="J532"/>
  <c r="J464"/>
  <c r="BK459"/>
  <c r="BK449"/>
  <c r="BK421"/>
  <c r="J395"/>
  <c r="BK385"/>
  <c r="BK346"/>
  <c r="J327"/>
  <c r="J300"/>
  <c r="J260"/>
  <c r="J252"/>
  <c r="BK236"/>
  <c r="BK228"/>
  <c r="BK200"/>
  <c r="J180"/>
  <c r="BK158"/>
  <c i="3" r="J162"/>
  <c r="J158"/>
  <c r="BK153"/>
  <c r="J147"/>
  <c r="BK140"/>
  <c r="BK163"/>
  <c r="BK151"/>
  <c r="J138"/>
  <c r="BK125"/>
  <c r="J153"/>
  <c r="J140"/>
  <c r="J132"/>
  <c r="BK128"/>
  <c r="J163"/>
  <c r="J148"/>
  <c r="BK144"/>
  <c r="J130"/>
  <c i="4" r="BK207"/>
  <c r="BK194"/>
  <c r="BK187"/>
  <c r="BK181"/>
  <c r="J173"/>
  <c r="BK163"/>
  <c r="BK154"/>
  <c r="J143"/>
  <c r="BK135"/>
  <c r="BK127"/>
  <c r="J214"/>
  <c r="BK202"/>
  <c r="J197"/>
  <c r="J192"/>
  <c r="BK175"/>
  <c r="BK170"/>
  <c r="J163"/>
  <c r="BK144"/>
  <c r="BK143"/>
  <c r="J141"/>
  <c r="BK136"/>
  <c r="J133"/>
  <c r="J127"/>
  <c r="J126"/>
  <c r="J215"/>
  <c r="BK212"/>
  <c r="BK205"/>
  <c r="J200"/>
  <c r="J196"/>
  <c r="J185"/>
  <c r="J172"/>
  <c r="BK164"/>
  <c r="J154"/>
  <c r="J148"/>
  <c r="BK141"/>
  <c r="BK132"/>
  <c r="J202"/>
  <c r="J194"/>
  <c r="J184"/>
  <c r="J177"/>
  <c r="BK172"/>
  <c r="J157"/>
  <c r="J146"/>
  <c r="J139"/>
  <c r="BK131"/>
  <c i="5" r="BK127"/>
  <c r="BK128"/>
  <c r="BK119"/>
  <c r="J120"/>
  <c r="J125"/>
  <c i="6" r="BK131"/>
  <c r="J125"/>
  <c r="J131"/>
  <c i="2" l="1" r="BK142"/>
  <c r="J142"/>
  <c r="J98"/>
  <c r="T157"/>
  <c r="BK172"/>
  <c r="J172"/>
  <c r="J101"/>
  <c r="P183"/>
  <c r="R221"/>
  <c r="BK241"/>
  <c r="J241"/>
  <c r="J106"/>
  <c r="BK259"/>
  <c r="J259"/>
  <c r="J107"/>
  <c r="P276"/>
  <c r="P289"/>
  <c r="T294"/>
  <c r="BK326"/>
  <c r="J326"/>
  <c r="J112"/>
  <c r="P426"/>
  <c r="R451"/>
  <c r="T477"/>
  <c r="P487"/>
  <c r="R523"/>
  <c r="P562"/>
  <c i="3" r="R123"/>
  <c r="R122"/>
  <c r="BK135"/>
  <c r="J135"/>
  <c r="J100"/>
  <c r="R150"/>
  <c i="4" r="P124"/>
  <c r="BK167"/>
  <c r="J167"/>
  <c r="J98"/>
  <c r="BK182"/>
  <c r="J182"/>
  <c r="J99"/>
  <c r="BK191"/>
  <c r="J191"/>
  <c r="J101"/>
  <c r="T209"/>
  <c r="T208"/>
  <c i="5" r="BK118"/>
  <c r="J118"/>
  <c r="J97"/>
  <c i="2" r="R142"/>
  <c r="R157"/>
  <c r="R172"/>
  <c r="T183"/>
  <c r="P221"/>
  <c r="P241"/>
  <c r="R259"/>
  <c r="BK276"/>
  <c r="J276"/>
  <c r="J108"/>
  <c r="BK289"/>
  <c r="J289"/>
  <c r="J109"/>
  <c r="P294"/>
  <c r="T326"/>
  <c r="T426"/>
  <c r="T451"/>
  <c r="BK477"/>
  <c r="J477"/>
  <c r="J117"/>
  <c r="T487"/>
  <c r="P523"/>
  <c r="R562"/>
  <c i="3" r="P123"/>
  <c r="P122"/>
  <c r="T135"/>
  <c r="P150"/>
  <c i="4" r="T124"/>
  <c r="P167"/>
  <c r="T182"/>
  <c r="R191"/>
  <c r="BK209"/>
  <c r="J209"/>
  <c r="J103"/>
  <c i="5" r="P118"/>
  <c r="P117"/>
  <c i="1" r="AU98"/>
  <c i="2" r="P142"/>
  <c r="BK157"/>
  <c r="J157"/>
  <c r="J99"/>
  <c r="P172"/>
  <c r="BK183"/>
  <c r="J183"/>
  <c r="J102"/>
  <c r="BK221"/>
  <c r="J221"/>
  <c r="J103"/>
  <c r="R241"/>
  <c r="P259"/>
  <c r="R276"/>
  <c r="R289"/>
  <c r="BK294"/>
  <c r="J294"/>
  <c r="J111"/>
  <c r="R326"/>
  <c r="BK426"/>
  <c r="J426"/>
  <c r="J114"/>
  <c r="P451"/>
  <c r="P477"/>
  <c r="BK487"/>
  <c r="J487"/>
  <c r="J118"/>
  <c r="BK523"/>
  <c r="J523"/>
  <c r="J119"/>
  <c r="BK562"/>
  <c r="J562"/>
  <c r="J120"/>
  <c i="3" r="BK123"/>
  <c r="J123"/>
  <c r="J98"/>
  <c r="P135"/>
  <c r="P134"/>
  <c r="T150"/>
  <c i="4" r="R124"/>
  <c r="R123"/>
  <c r="R167"/>
  <c r="R182"/>
  <c r="P191"/>
  <c r="R209"/>
  <c r="R208"/>
  <c i="5" r="R118"/>
  <c r="R117"/>
  <c i="2" r="T142"/>
  <c r="P157"/>
  <c r="T172"/>
  <c r="R183"/>
  <c r="T221"/>
  <c r="T241"/>
  <c r="T259"/>
  <c r="T276"/>
  <c r="T289"/>
  <c r="R294"/>
  <c r="P326"/>
  <c r="R426"/>
  <c r="BK451"/>
  <c r="J451"/>
  <c r="J115"/>
  <c r="R477"/>
  <c r="R487"/>
  <c r="T523"/>
  <c r="T562"/>
  <c i="3" r="T123"/>
  <c r="T122"/>
  <c r="R135"/>
  <c r="R134"/>
  <c r="BK150"/>
  <c r="J150"/>
  <c r="J101"/>
  <c i="4" r="BK124"/>
  <c r="T167"/>
  <c r="P182"/>
  <c r="T191"/>
  <c r="P209"/>
  <c r="P208"/>
  <c i="5" r="T118"/>
  <c r="T117"/>
  <c i="6" r="BK128"/>
  <c r="J128"/>
  <c r="J100"/>
  <c r="P128"/>
  <c r="P123"/>
  <c r="P122"/>
  <c i="1" r="AU99"/>
  <c i="6" r="R128"/>
  <c r="R123"/>
  <c r="R122"/>
  <c r="T128"/>
  <c r="T123"/>
  <c r="T122"/>
  <c i="2" r="BK170"/>
  <c r="J170"/>
  <c r="J100"/>
  <c r="BK292"/>
  <c r="J292"/>
  <c r="J110"/>
  <c r="BK424"/>
  <c r="J424"/>
  <c r="J113"/>
  <c r="BK238"/>
  <c r="J238"/>
  <c r="J104"/>
  <c r="BK471"/>
  <c r="J471"/>
  <c r="J116"/>
  <c i="4" r="BK189"/>
  <c r="J189"/>
  <c r="J100"/>
  <c i="6" r="BK124"/>
  <c r="J124"/>
  <c r="J98"/>
  <c r="BK126"/>
  <c r="J126"/>
  <c r="J99"/>
  <c r="BK132"/>
  <c r="J132"/>
  <c r="J101"/>
  <c r="BK134"/>
  <c r="J134"/>
  <c r="J102"/>
  <c i="5" r="BK117"/>
  <c r="J117"/>
  <c r="J96"/>
  <c i="6" r="F92"/>
  <c r="J116"/>
  <c r="BF127"/>
  <c r="BF129"/>
  <c r="BF130"/>
  <c r="E85"/>
  <c r="BF125"/>
  <c r="BF133"/>
  <c r="BF135"/>
  <c i="1" r="BC99"/>
  <c i="6" r="BF131"/>
  <c i="5" r="J111"/>
  <c r="BF122"/>
  <c r="BF124"/>
  <c r="BF127"/>
  <c r="BF129"/>
  <c i="4" r="J124"/>
  <c r="J97"/>
  <c i="5" r="E107"/>
  <c r="BF119"/>
  <c r="BF120"/>
  <c r="BF128"/>
  <c r="F92"/>
  <c r="BF121"/>
  <c r="BF123"/>
  <c r="BF125"/>
  <c r="BF130"/>
  <c r="BF126"/>
  <c i="4" r="F92"/>
  <c r="BF128"/>
  <c r="BF129"/>
  <c r="BF136"/>
  <c r="BF137"/>
  <c r="BF145"/>
  <c r="BF146"/>
  <c r="BF155"/>
  <c r="BF156"/>
  <c r="BF157"/>
  <c r="BF161"/>
  <c r="BF168"/>
  <c r="BF170"/>
  <c r="BF173"/>
  <c r="BF175"/>
  <c r="BF178"/>
  <c r="BF179"/>
  <c r="BF183"/>
  <c r="BF185"/>
  <c r="BF187"/>
  <c r="BF192"/>
  <c r="BF195"/>
  <c r="BF201"/>
  <c r="BF205"/>
  <c i="3" r="BK122"/>
  <c r="J122"/>
  <c r="J97"/>
  <c i="4" r="BF127"/>
  <c r="BF131"/>
  <c r="BF138"/>
  <c r="BF142"/>
  <c r="BF144"/>
  <c r="BF147"/>
  <c r="BF148"/>
  <c r="BF158"/>
  <c r="BF162"/>
  <c r="BF163"/>
  <c r="BF165"/>
  <c r="BF171"/>
  <c r="BF184"/>
  <c r="BF186"/>
  <c r="BF190"/>
  <c r="BF197"/>
  <c r="BF198"/>
  <c r="BF202"/>
  <c r="BF215"/>
  <c r="BF216"/>
  <c r="BF125"/>
  <c r="BF132"/>
  <c r="BF134"/>
  <c r="BF135"/>
  <c r="BF139"/>
  <c r="BF140"/>
  <c r="BF141"/>
  <c r="BF143"/>
  <c r="BF150"/>
  <c r="BF151"/>
  <c r="BF159"/>
  <c r="BF160"/>
  <c r="BF164"/>
  <c r="BF166"/>
  <c r="BF177"/>
  <c r="BF194"/>
  <c r="BF196"/>
  <c r="BF199"/>
  <c r="BF200"/>
  <c r="BF203"/>
  <c r="BF206"/>
  <c r="BF210"/>
  <c r="BF211"/>
  <c r="BF212"/>
  <c r="BF213"/>
  <c r="BF214"/>
  <c r="E85"/>
  <c r="J89"/>
  <c r="BF126"/>
  <c r="BF130"/>
  <c r="BF133"/>
  <c r="BF149"/>
  <c r="BF152"/>
  <c r="BF153"/>
  <c r="BF154"/>
  <c r="BF169"/>
  <c r="BF172"/>
  <c r="BF174"/>
  <c r="BF176"/>
  <c r="BF180"/>
  <c r="BF181"/>
  <c r="BF188"/>
  <c r="BF193"/>
  <c r="BF204"/>
  <c r="BF207"/>
  <c i="3" r="J89"/>
  <c r="E111"/>
  <c r="BF126"/>
  <c r="BF129"/>
  <c r="BF143"/>
  <c r="BF144"/>
  <c r="BF154"/>
  <c r="BF158"/>
  <c r="BF162"/>
  <c r="F92"/>
  <c r="BF124"/>
  <c r="BF127"/>
  <c r="BF128"/>
  <c r="BF130"/>
  <c r="BF131"/>
  <c r="BF132"/>
  <c r="BF139"/>
  <c r="BF140"/>
  <c r="BF142"/>
  <c r="BF153"/>
  <c r="BF160"/>
  <c r="BF163"/>
  <c r="BF125"/>
  <c r="BF137"/>
  <c r="BF138"/>
  <c r="BF145"/>
  <c r="BF146"/>
  <c r="BF148"/>
  <c r="BF151"/>
  <c r="BF155"/>
  <c r="BF159"/>
  <c r="BF136"/>
  <c r="BF141"/>
  <c r="BF147"/>
  <c r="BF152"/>
  <c r="BF156"/>
  <c r="BF157"/>
  <c r="BF161"/>
  <c i="2" r="F92"/>
  <c r="BF155"/>
  <c r="BF158"/>
  <c r="BF168"/>
  <c r="BF173"/>
  <c r="BF180"/>
  <c r="BF208"/>
  <c r="BF242"/>
  <c r="BF248"/>
  <c r="BF250"/>
  <c r="BF254"/>
  <c r="BF258"/>
  <c r="BF269"/>
  <c r="BF270"/>
  <c r="BF272"/>
  <c r="BF274"/>
  <c r="BF288"/>
  <c r="BF293"/>
  <c r="BF316"/>
  <c r="BF324"/>
  <c r="BF385"/>
  <c r="BF387"/>
  <c r="BF393"/>
  <c r="BF395"/>
  <c r="BF422"/>
  <c r="BF425"/>
  <c r="BF434"/>
  <c r="BF448"/>
  <c r="BF449"/>
  <c r="BF450"/>
  <c r="BF455"/>
  <c r="BF463"/>
  <c r="BF464"/>
  <c r="BF465"/>
  <c r="BF551"/>
  <c r="E85"/>
  <c r="BF149"/>
  <c r="BF164"/>
  <c r="BF184"/>
  <c r="BF194"/>
  <c r="BF200"/>
  <c r="BF206"/>
  <c r="BF214"/>
  <c r="BF225"/>
  <c r="BF228"/>
  <c r="BF232"/>
  <c r="BF239"/>
  <c r="BF244"/>
  <c r="BF246"/>
  <c r="BF251"/>
  <c r="BF256"/>
  <c r="BF287"/>
  <c r="BF300"/>
  <c r="BF320"/>
  <c r="BF325"/>
  <c r="BF333"/>
  <c r="BF342"/>
  <c r="BF344"/>
  <c r="BF346"/>
  <c r="BF353"/>
  <c r="BF363"/>
  <c r="BF379"/>
  <c r="BF399"/>
  <c r="BF404"/>
  <c r="BF406"/>
  <c r="BF423"/>
  <c r="BF443"/>
  <c r="BF452"/>
  <c r="BF461"/>
  <c r="BF466"/>
  <c r="BF467"/>
  <c r="BF485"/>
  <c r="BF486"/>
  <c r="BF488"/>
  <c r="BF490"/>
  <c r="BF498"/>
  <c r="BF499"/>
  <c r="BF500"/>
  <c r="BF508"/>
  <c r="BF509"/>
  <c r="BF511"/>
  <c r="BF518"/>
  <c r="BF520"/>
  <c r="BF521"/>
  <c r="BF522"/>
  <c r="BF524"/>
  <c r="BF529"/>
  <c r="BF531"/>
  <c r="BF557"/>
  <c r="J89"/>
  <c r="BF143"/>
  <c r="BF153"/>
  <c r="BF171"/>
  <c r="BF198"/>
  <c r="BF212"/>
  <c r="BF222"/>
  <c r="BF224"/>
  <c r="BF226"/>
  <c r="BF230"/>
  <c r="BF236"/>
  <c r="BF252"/>
  <c r="BF257"/>
  <c r="BF260"/>
  <c r="BF275"/>
  <c r="BF295"/>
  <c r="BF308"/>
  <c r="BF327"/>
  <c r="BF412"/>
  <c r="BF414"/>
  <c r="BF415"/>
  <c r="BF420"/>
  <c r="BF421"/>
  <c r="BF427"/>
  <c r="BF435"/>
  <c r="BF445"/>
  <c r="BF446"/>
  <c r="BF447"/>
  <c r="BF454"/>
  <c r="BF532"/>
  <c r="BF533"/>
  <c r="BF537"/>
  <c r="BF538"/>
  <c r="BF544"/>
  <c r="BF549"/>
  <c r="BF553"/>
  <c r="BF559"/>
  <c r="BF560"/>
  <c r="BF561"/>
  <c r="BF563"/>
  <c r="BF570"/>
  <c r="BF571"/>
  <c r="BF573"/>
  <c r="BF145"/>
  <c r="BF147"/>
  <c r="BF151"/>
  <c r="BF162"/>
  <c r="BF181"/>
  <c r="BF189"/>
  <c r="BF210"/>
  <c r="BF234"/>
  <c r="BF267"/>
  <c r="BF277"/>
  <c r="BF284"/>
  <c r="BF290"/>
  <c r="BF291"/>
  <c r="BF312"/>
  <c r="BF314"/>
  <c r="BF331"/>
  <c r="BF332"/>
  <c r="BF352"/>
  <c r="BF368"/>
  <c r="BF373"/>
  <c r="BF457"/>
  <c r="BF459"/>
  <c r="BF460"/>
  <c r="BF462"/>
  <c r="BF468"/>
  <c r="BF469"/>
  <c r="BF470"/>
  <c r="BF472"/>
  <c r="BF478"/>
  <c r="BF479"/>
  <c r="BF481"/>
  <c r="F33"/>
  <c i="1" r="AZ95"/>
  <c i="3" r="F36"/>
  <c i="1" r="BC96"/>
  <c i="3" r="F33"/>
  <c i="1" r="AZ96"/>
  <c i="4" r="F36"/>
  <c i="1" r="BC97"/>
  <c i="5" r="J33"/>
  <c i="1" r="AV98"/>
  <c i="5" r="F33"/>
  <c i="1" r="AZ98"/>
  <c i="5" r="F36"/>
  <c i="1" r="BC98"/>
  <c i="6" r="F37"/>
  <c i="1" r="BD99"/>
  <c i="6" r="F35"/>
  <c i="1" r="BB99"/>
  <c i="2" r="F35"/>
  <c i="1" r="BB95"/>
  <c i="2" r="F37"/>
  <c i="1" r="BD95"/>
  <c i="4" r="J33"/>
  <c i="1" r="AV97"/>
  <c i="2" r="F36"/>
  <c i="1" r="BC95"/>
  <c i="3" r="F35"/>
  <c i="1" r="BB96"/>
  <c i="3" r="F37"/>
  <c i="1" r="BD96"/>
  <c i="4" r="F37"/>
  <c i="1" r="BD97"/>
  <c i="5" r="F37"/>
  <c i="1" r="BD98"/>
  <c i="5" r="F35"/>
  <c i="1" r="BB98"/>
  <c i="6" r="F33"/>
  <c i="1" r="AZ99"/>
  <c i="6" r="J33"/>
  <c i="1" r="AV99"/>
  <c i="2" r="J33"/>
  <c i="1" r="AV95"/>
  <c i="3" r="J33"/>
  <c i="1" r="AV96"/>
  <c i="4" r="F35"/>
  <c i="1" r="BB97"/>
  <c i="4" r="F33"/>
  <c i="1" r="AZ97"/>
  <c i="2" l="1" r="T141"/>
  <c i="3" r="R121"/>
  <c i="4" r="T123"/>
  <c i="2" r="P141"/>
  <c i="3" r="T134"/>
  <c r="T121"/>
  <c i="2" r="R141"/>
  <c r="T240"/>
  <c r="R240"/>
  <c i="3" r="P121"/>
  <c i="1" r="AU96"/>
  <c i="2" r="P240"/>
  <c i="4" r="P123"/>
  <c i="1" r="AU97"/>
  <c i="4" r="BK208"/>
  <c r="J208"/>
  <c r="J102"/>
  <c i="3" r="BK134"/>
  <c r="J134"/>
  <c r="J99"/>
  <c i="2" r="BK141"/>
  <c r="J141"/>
  <c r="J97"/>
  <c i="6" r="BK123"/>
  <c r="J123"/>
  <c r="J97"/>
  <c i="2" r="BK240"/>
  <c r="J240"/>
  <c r="J105"/>
  <c i="3" r="BK121"/>
  <c r="J121"/>
  <c r="J96"/>
  <c r="J34"/>
  <c i="1" r="AW96"/>
  <c r="AT96"/>
  <c i="4" r="J34"/>
  <c i="1" r="AW97"/>
  <c r="AT97"/>
  <c i="5" r="J34"/>
  <c i="1" r="AW98"/>
  <c r="AT98"/>
  <c i="6" r="F34"/>
  <c i="1" r="BA99"/>
  <c r="AZ94"/>
  <c r="W29"/>
  <c r="BB94"/>
  <c r="AX94"/>
  <c i="2" r="J34"/>
  <c i="1" r="AW95"/>
  <c r="AT95"/>
  <c i="2" r="F34"/>
  <c i="1" r="BA95"/>
  <c i="3" r="F34"/>
  <c i="1" r="BA96"/>
  <c i="4" r="F34"/>
  <c i="1" r="BA97"/>
  <c i="5" r="F34"/>
  <c i="1" r="BA98"/>
  <c i="5" r="J30"/>
  <c i="1" r="AG98"/>
  <c i="6" r="J34"/>
  <c i="1" r="AW99"/>
  <c r="AT99"/>
  <c r="BD94"/>
  <c r="W33"/>
  <c r="BC94"/>
  <c r="W32"/>
  <c i="2" l="1" r="P140"/>
  <c i="1" r="AU95"/>
  <c i="2" r="R140"/>
  <c r="T140"/>
  <c i="4" r="BK123"/>
  <c r="J123"/>
  <c i="2" r="BK140"/>
  <c r="J140"/>
  <c i="6" r="BK122"/>
  <c r="J122"/>
  <c r="J96"/>
  <c i="1" r="AN98"/>
  <c i="5" r="J39"/>
  <c i="1" r="AU94"/>
  <c i="4" r="J30"/>
  <c i="1" r="AG97"/>
  <c r="AY94"/>
  <c r="W31"/>
  <c i="2" r="J30"/>
  <c i="1" r="AG95"/>
  <c i="3" r="J30"/>
  <c i="1" r="AG96"/>
  <c r="BA94"/>
  <c r="W30"/>
  <c r="AV94"/>
  <c r="AK29"/>
  <c i="4" l="1" r="J39"/>
  <c i="2" r="J39"/>
  <c i="4" r="J96"/>
  <c i="2" r="J96"/>
  <c i="3" r="J39"/>
  <c i="1" r="AN96"/>
  <c r="AN97"/>
  <c r="AN95"/>
  <c i="6" r="J30"/>
  <c i="1" r="AG99"/>
  <c r="AG94"/>
  <c r="AK26"/>
  <c r="AW94"/>
  <c r="AK30"/>
  <c r="AK35"/>
  <c i="6" l="1" r="J39"/>
  <c i="1" r="AN9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<sst xmlns="http://schemas.openxmlformats.org/spreadsheetml/2006/main">
  <si>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</si>
  <si>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</si>
  <si>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</si>
  <si>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</si>
  <si>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</si>
  <si>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{a1a47e36-190a-42c8-9c7b-41d0e13eea3f}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</si>
  <si>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</si>
  <si>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</si>
  <si>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</si>
  <si>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</si>
  <si>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</si>
  <si>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</si>
  <si>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</si>
  <si>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</si>
  <si>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ZN2023_076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</si>
  <si>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</si>
  <si>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</si>
  <si>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Dům s pečovatelskou službou - stavební úprava stáv. bytu č. 7</t>
  </si>
  <si>
    <t>KSO:</t>
  </si>
  <si>
    <t>CC-CZ:</t>
  </si>
  <si>
    <t>Místo:</t>
  </si>
  <si>
    <t>Stráž nad Nisou</t>
  </si>
  <si>
    <t>Datum:</t>
  </si>
  <si>
    <t>8. 12. 2023</t>
  </si>
  <si>
    <t>Zadavatel:</t>
  </si>
  <si>
    <t>IČ:</t>
  </si>
  <si>
    <t>Obec Stráž nad Nisou</t>
  </si>
  <si>
    <t>DIČ:</t>
  </si>
  <si>
    <t>Uchazeč:</t>
  </si>
  <si>
    <t>Vyplň údaj</t>
  </si>
  <si>
    <t>Projektant:</t>
  </si>
  <si>
    <t>RIP - stavební projekty</t>
  </si>
  <si>
    <t>True</t>
  </si>
  <si>
    <t>Zpracovatel:</t>
  </si>
  <si>
    <t>Bc. Zuzana Kosáková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</si>
  <si>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</si>
  <si>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</si>
  <si>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</si>
  <si>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</si>
  <si>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</si>
  <si>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</si>
  <si>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</si>
  <si>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</si>
  <si>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</si>
  <si>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</si>
  <si>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</si>
  <si>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</si>
  <si>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</si>
  <si>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</si>
  <si>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</si>
  <si>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</si>
  <si>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</si>
  <si>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</si>
  <si>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</si>
  <si>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</si>
  <si>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</si>
  <si>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</si>
  <si>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</si>
  <si>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</si>
  <si>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</si>
  <si>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</si>
  <si>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</si>
  <si>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</si>
  <si>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</si>
  <si>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</si>
  <si>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</si>
  <si>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</si>
  <si>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</si>
  <si>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</si>
  <si>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</si>
  <si>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</si>
  <si>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</si>
  <si>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</si>
  <si>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</si>
  <si>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</si>
  <si>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</si>
  <si>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</si>
  <si>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</si>
  <si>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</si>
  <si>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</si>
  <si>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</si>
  <si>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701</t>
  </si>
  <si>
    <t>Stavební část</t>
  </si>
  <si>
    <t>STA</t>
  </si>
  <si>
    <t>1</t>
  </si>
  <si>
    <t>{c66207fa-a28e-4e55-9fe3-8562da7b3514}</t>
  </si>
  <si>
    <t>SO 701_01</t>
  </si>
  <si>
    <t>Rozvody ZTI, zařizovací předměty</t>
  </si>
  <si>
    <t>{21c66fdb-f5cb-40b7-90f1-3cd240dfac4a}</t>
  </si>
  <si>
    <t>SO 701_02</t>
  </si>
  <si>
    <t>Silnoproudé rozvody</t>
  </si>
  <si>
    <t>{748fe806-7564-4ccd-aea5-668b1f6bbbda}</t>
  </si>
  <si>
    <t>SO 701_03</t>
  </si>
  <si>
    <t>Vytápění</t>
  </si>
  <si>
    <t>{19686222-1e7f-4b41-a6de-db7807cd7f9e}</t>
  </si>
  <si>
    <t>SO 999</t>
  </si>
  <si>
    <t>Vícerozpočtové náklady</t>
  </si>
  <si>
    <t>{022e7675-376b-4ae4-bcb3-cf2ffe411843}</t>
  </si>
  <si>
    <t>KRYCÍ LIST SOUPISU PRACÍ</t>
  </si>
  <si>
    <t>Objekt:</t>
  </si>
  <si>
    <t>SO 701 -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</si>
  <si>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</si>
  <si>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</si>
  <si>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</si>
  <si>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</si>
  <si>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</si>
  <si>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</si>
  <si>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</si>
  <si>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</si>
  <si>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</si>
  <si>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</si>
  <si>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</si>
  <si>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</si>
  <si>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</si>
  <si>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</si>
  <si>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</si>
  <si>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</si>
  <si>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714 - Akustická a protiotřesová opatření</t>
  </si>
  <si>
    <t xml:space="preserve">    727 - Zdravotechnika - požární ochrana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</si>
  <si>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</si>
  <si>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</si>
  <si>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</si>
  <si>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</si>
  <si>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</si>
  <si>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</si>
  <si>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</si>
  <si>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</si>
  <si>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</si>
  <si>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</si>
  <si>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</si>
  <si>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</si>
  <si>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</si>
  <si>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</si>
  <si>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</si>
  <si>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</si>
  <si>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</si>
  <si>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</si>
  <si>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</si>
  <si>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</si>
  <si>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</si>
  <si>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</si>
  <si>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</si>
  <si>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</si>
  <si>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</si>
  <si>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</si>
  <si>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</si>
  <si>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</si>
  <si>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</si>
  <si>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131213701</t>
  </si>
  <si>
    <t>Hloubení nezapažených jam v soudržných horninách třídy těžitelnosti I skupiny 3 ručně</t>
  </si>
  <si>
    <t>m3</t>
  </si>
  <si>
    <t>CS ÚRS 2023 02</t>
  </si>
  <si>
    <t>4</t>
  </si>
  <si>
    <t>2</t>
  </si>
  <si>
    <t>658721412</t>
  </si>
  <si>
    <t>VV</t>
  </si>
  <si>
    <t xml:space="preserve">1,0*1,0*1,2   "výkop vně objektu pro dopojení</t>
  </si>
  <si>
    <t>139711111</t>
  </si>
  <si>
    <t>Vykopávky v uzavřených prostorech v hornině třídy těžitelnosti I skupiny 1 až 3 ručně</t>
  </si>
  <si>
    <t>1876254108</t>
  </si>
  <si>
    <t>3,5*0,5*1,0</t>
  </si>
  <si>
    <t>3</t>
  </si>
  <si>
    <t>162351103</t>
  </si>
  <si>
    <t>Vodorovné přemístění přes 50 do 500 m výkopku/sypaniny z horniny třídy těžitelnosti I skupiny 1 až 3</t>
  </si>
  <si>
    <t>818319694</t>
  </si>
  <si>
    <t xml:space="preserve">0,875    "po zásypu ležaté kanalizace</t>
  </si>
  <si>
    <t>174111101</t>
  </si>
  <si>
    <t>Zásyp jam, šachet rýh nebo kolem objektů sypaninou se zhutněním ručně</t>
  </si>
  <si>
    <t>-1126377027</t>
  </si>
  <si>
    <t>5</t>
  </si>
  <si>
    <t>174111102</t>
  </si>
  <si>
    <t>Zásyp v uzavřených prostorech sypaninou se zhutněním ručně</t>
  </si>
  <si>
    <t>-2104914212</t>
  </si>
  <si>
    <t>3,5*0,5*(1,0-0,5)</t>
  </si>
  <si>
    <t>6</t>
  </si>
  <si>
    <t>175111101</t>
  </si>
  <si>
    <t>Obsypání potrubí ručně sypaninou bez prohození, uloženou do 3 m</t>
  </si>
  <si>
    <t>1009567909</t>
  </si>
  <si>
    <t>3,5*0,5*0,5</t>
  </si>
  <si>
    <t>7</t>
  </si>
  <si>
    <t>M</t>
  </si>
  <si>
    <t>58337303</t>
  </si>
  <si>
    <t>štěrkopísek frakce 0/8</t>
  </si>
  <si>
    <t>t</t>
  </si>
  <si>
    <t>8</t>
  </si>
  <si>
    <t>1263483104</t>
  </si>
  <si>
    <t>0,875*2 'Přepočtené koeficientem množství</t>
  </si>
  <si>
    <t>Svislé a kompletní konstrukce</t>
  </si>
  <si>
    <t>310239211</t>
  </si>
  <si>
    <t>Zazdívka otvorů pl přes 1 do 4 m2 ve zdivu nadzákladovém cihlami pálenými na MVC</t>
  </si>
  <si>
    <t>710959490</t>
  </si>
  <si>
    <t>0,59*0,19*2,1</t>
  </si>
  <si>
    <t>0,9*0,17*2,1</t>
  </si>
  <si>
    <t>Součet</t>
  </si>
  <si>
    <t>9</t>
  </si>
  <si>
    <t>317944323</t>
  </si>
  <si>
    <t>Válcované nosníky č.14 až 22 dodatečně osazované do připravených otvorů</t>
  </si>
  <si>
    <t>761095555</t>
  </si>
  <si>
    <t xml:space="preserve">1,2*13,2/1000   "1x IPE140</t>
  </si>
  <si>
    <t>10</t>
  </si>
  <si>
    <t>342244101</t>
  </si>
  <si>
    <t>Příčka z cihel děrovaných do P10 na maltu M5 tloušťky 80 mm</t>
  </si>
  <si>
    <t>m2</t>
  </si>
  <si>
    <t>1029834260</t>
  </si>
  <si>
    <t>1,1*2,55</t>
  </si>
  <si>
    <t>-0,9*1,97</t>
  </si>
  <si>
    <t>11</t>
  </si>
  <si>
    <t>346244381</t>
  </si>
  <si>
    <t>Plentování jednostranné v do 200 mm válcovaných nosníků cihlami</t>
  </si>
  <si>
    <t>-410499428</t>
  </si>
  <si>
    <t>1,2*2*0,15</t>
  </si>
  <si>
    <t>Vodorovné konstrukce</t>
  </si>
  <si>
    <t>413232211</t>
  </si>
  <si>
    <t>Zazdívka zhlaví válcovaných nosníků v do 150 mm</t>
  </si>
  <si>
    <t>kus</t>
  </si>
  <si>
    <t>-194001335</t>
  </si>
  <si>
    <t>Úpravy povrchů, podlahy a osazování výplní</t>
  </si>
  <si>
    <t>13</t>
  </si>
  <si>
    <t>612325423</t>
  </si>
  <si>
    <t>Oprava vnitřní vápenocementové štukové omítky stěn v rozsahu plochy přes 30 do 50 %</t>
  </si>
  <si>
    <t>-1107698061</t>
  </si>
  <si>
    <t xml:space="preserve">(1,665+3,95)*2*2,43   "3.02</t>
  </si>
  <si>
    <t xml:space="preserve">(4,45+5,85)*2*2,43-(2,97+1,85)*0,6   "3.03</t>
  </si>
  <si>
    <t xml:space="preserve">(3,47+4,0*2+0,75)*2,43    "3.04</t>
  </si>
  <si>
    <t xml:space="preserve">(5,5+0,4)*2,43    "3.06</t>
  </si>
  <si>
    <t xml:space="preserve">2,5*2,43   "3.05</t>
  </si>
  <si>
    <t>14</t>
  </si>
  <si>
    <t>612325453</t>
  </si>
  <si>
    <t>Příplatek k cenám opravy vápenocementové omítky stěn za dalších 10 mm v rozsahu přes 30 do 50 %</t>
  </si>
  <si>
    <t>1117065047</t>
  </si>
  <si>
    <t>15</t>
  </si>
  <si>
    <t>631312141</t>
  </si>
  <si>
    <t>Doplnění rýh v dosavadních mazaninách betonem prostým</t>
  </si>
  <si>
    <t>387881025</t>
  </si>
  <si>
    <t xml:space="preserve">3,5*0,5*0,15   "pro ležatou kanalizaci</t>
  </si>
  <si>
    <t>Ostatní konstrukce a práce, bourání</t>
  </si>
  <si>
    <t>16</t>
  </si>
  <si>
    <t>949101111</t>
  </si>
  <si>
    <t>Lešení pomocné pro objekty pozemních staveb s lešeňovou podlahou v do 1,9 m zatížení do 150 kg/m2</t>
  </si>
  <si>
    <t>-730574949</t>
  </si>
  <si>
    <t>12,5+5,8+20,11+12,1+3,9+7,96+2,52</t>
  </si>
  <si>
    <t>42</t>
  </si>
  <si>
    <t xml:space="preserve">12,5*2   "obklad kanalizace</t>
  </si>
  <si>
    <t>17</t>
  </si>
  <si>
    <t>952901111</t>
  </si>
  <si>
    <t>Vyčištění budov bytové a občanské výstavby při výšce podlaží do 4 m</t>
  </si>
  <si>
    <t>-643774307</t>
  </si>
  <si>
    <t>18</t>
  </si>
  <si>
    <t>962031132</t>
  </si>
  <si>
    <t>Bourání příček z cihel pálených na MVC tl do 100 mm</t>
  </si>
  <si>
    <t>668868872</t>
  </si>
  <si>
    <t>3,07*2,43</t>
  </si>
  <si>
    <t>-0,7*1,95</t>
  </si>
  <si>
    <t>19</t>
  </si>
  <si>
    <t>965043431</t>
  </si>
  <si>
    <t>Bourání podkladů pod dlažby betonových s potěrem nebo teracem tl do 150 mm pl do 4 m2</t>
  </si>
  <si>
    <t>-618063541</t>
  </si>
  <si>
    <t>20</t>
  </si>
  <si>
    <t>968072455</t>
  </si>
  <si>
    <t>Vybourání kovových dveřních zárubní pl do 2 m2</t>
  </si>
  <si>
    <t>-332311267</t>
  </si>
  <si>
    <t>0,7*1,97*2</t>
  </si>
  <si>
    <t>0,75*1,97</t>
  </si>
  <si>
    <t>0,8*1,97*2</t>
  </si>
  <si>
    <t>0,9*1,97</t>
  </si>
  <si>
    <t>971033641</t>
  </si>
  <si>
    <t>Vybourání otvorů ve zdivu cihelném pl do 4 m2 na MVC nebo MV tl do 300 mm</t>
  </si>
  <si>
    <t>1766096285</t>
  </si>
  <si>
    <t>1,5*2,1*0,19</t>
  </si>
  <si>
    <t>22</t>
  </si>
  <si>
    <t>974031265</t>
  </si>
  <si>
    <t>Vysekání rýh ve zdivu cihelném u stropu hl do 150 mm š do 200 mm</t>
  </si>
  <si>
    <t>m</t>
  </si>
  <si>
    <t>315948186</t>
  </si>
  <si>
    <t xml:space="preserve">1,2   "osazení I profilu</t>
  </si>
  <si>
    <t>23</t>
  </si>
  <si>
    <t>977151124</t>
  </si>
  <si>
    <t>Jádrové vrty diamantovými korunkami do stavebních materiálů D přes 150 do 180 mm</t>
  </si>
  <si>
    <t>880910342</t>
  </si>
  <si>
    <t xml:space="preserve">0,65   "prostup obvodovými kcemi - kanalizace ležatá</t>
  </si>
  <si>
    <t>24</t>
  </si>
  <si>
    <t>977312113</t>
  </si>
  <si>
    <t>Řezání stávajících betonových mazanin vyztužených hl do 150 mm</t>
  </si>
  <si>
    <t>-1777029537</t>
  </si>
  <si>
    <t>3,5*2</t>
  </si>
  <si>
    <t>25</t>
  </si>
  <si>
    <t>978013161</t>
  </si>
  <si>
    <t>Otlučení (osekání) vnitřní vápenné nebo vápenocementové omítky stěn v rozsahu přes 30 do 50 %</t>
  </si>
  <si>
    <t>-632579160</t>
  </si>
  <si>
    <t>997</t>
  </si>
  <si>
    <t>Přesun sutě</t>
  </si>
  <si>
    <t>26</t>
  </si>
  <si>
    <t>997006004</t>
  </si>
  <si>
    <t>Pytlování nebezpečného odpadu ze střešních šablon s obsahem azbestu</t>
  </si>
  <si>
    <t>-1528413252</t>
  </si>
  <si>
    <t>19,675*0,01 'Přepočtené koeficientem množství</t>
  </si>
  <si>
    <t>27</t>
  </si>
  <si>
    <t>997013212</t>
  </si>
  <si>
    <t>Vnitrostaveništní doprava suti a vybouraných hmot pro budovy v přes 6 do 9 m ručně</t>
  </si>
  <si>
    <t>-1032559963</t>
  </si>
  <si>
    <t>28</t>
  </si>
  <si>
    <t>997013501</t>
  </si>
  <si>
    <t>Odvoz suti a vybouraných hmot na skládku nebo meziskládku do 1 km se složením</t>
  </si>
  <si>
    <t>1081931067</t>
  </si>
  <si>
    <t>29</t>
  </si>
  <si>
    <t>997013509</t>
  </si>
  <si>
    <t>Příplatek k odvozu suti a vybouraných hmot na skládku ZKD 1 km přes 1 km</t>
  </si>
  <si>
    <t>-797080009</t>
  </si>
  <si>
    <t>19,675*15 'Přepočtené koeficientem množství</t>
  </si>
  <si>
    <t>30</t>
  </si>
  <si>
    <t>997013811</t>
  </si>
  <si>
    <t>Poplatek za uložení na skládce (skládkovné) stavebního odpadu dřevěného kód odpadu 17 02 01</t>
  </si>
  <si>
    <t>840903921</t>
  </si>
  <si>
    <t>19,675*0,2 'Přepočtené koeficientem množství</t>
  </si>
  <si>
    <t>31</t>
  </si>
  <si>
    <t>997013821</t>
  </si>
  <si>
    <t>Poplatek za uložení na skládce (skládkovné) stavebního odpadu s obsahem azbestu kód odpadu 17 06 05</t>
  </si>
  <si>
    <t>845490266</t>
  </si>
  <si>
    <t>32</t>
  </si>
  <si>
    <t>997013862</t>
  </si>
  <si>
    <t>Poplatek za uložení stavebního odpadu na recyklační skládce (skládkovné) z armovaného betonu kód odpadu 17 01 01</t>
  </si>
  <si>
    <t>-1113828011</t>
  </si>
  <si>
    <t>19,675*0,05 'Přepočtené koeficientem množství</t>
  </si>
  <si>
    <t>33</t>
  </si>
  <si>
    <t>997013863</t>
  </si>
  <si>
    <t>Poplatek za uložení stavebního odpadu na recyklační skládce (skládkovné) cihelného kód odpadu 17 01 02</t>
  </si>
  <si>
    <t>2142398534</t>
  </si>
  <si>
    <t>34</t>
  </si>
  <si>
    <t>997013871</t>
  </si>
  <si>
    <t>Poplatek za uložení stavebního odpadu na recyklační skládce (skládkovné) směsného stavebního a demoličního kód odpadu 17 09 04</t>
  </si>
  <si>
    <t>-1890089561</t>
  </si>
  <si>
    <t>19,675*0,54 'Přepočtené koeficientem množství</t>
  </si>
  <si>
    <t>998</t>
  </si>
  <si>
    <t>Přesun hmot</t>
  </si>
  <si>
    <t>35</t>
  </si>
  <si>
    <t>998018002</t>
  </si>
  <si>
    <t>Přesun hmot ruční pro budovy v přes 6 do 12 m</t>
  </si>
  <si>
    <t>293498004</t>
  </si>
  <si>
    <t>PSV</t>
  </si>
  <si>
    <t>Práce a dodávky PSV</t>
  </si>
  <si>
    <t>711</t>
  </si>
  <si>
    <t>Izolace proti vodě, vlhkosti a plynům</t>
  </si>
  <si>
    <t>36</t>
  </si>
  <si>
    <t>711111001</t>
  </si>
  <si>
    <t>Provedení izolace proti zemní vlhkosti vodorovné za studena nátěrem penetračním</t>
  </si>
  <si>
    <t>1868442833</t>
  </si>
  <si>
    <t>3,5*0,5*1,1</t>
  </si>
  <si>
    <t>37</t>
  </si>
  <si>
    <t>11163150</t>
  </si>
  <si>
    <t>lak penetrační asfaltový</t>
  </si>
  <si>
    <t>-1385244018</t>
  </si>
  <si>
    <t>1,925*0,0003 'Přepočtené koeficientem množství</t>
  </si>
  <si>
    <t>38</t>
  </si>
  <si>
    <t>711141559</t>
  </si>
  <si>
    <t>Provedení izolace proti zemní vlhkosti pásy přitavením vodorovné NAIP</t>
  </si>
  <si>
    <t>721515938</t>
  </si>
  <si>
    <t>39</t>
  </si>
  <si>
    <t>62832134</t>
  </si>
  <si>
    <t>pás asfaltový natavitelný oxidovaný s vložkou ze skleněné rohože typu V60 s jemnozrnným minerálním posypem tl 4,0mm</t>
  </si>
  <si>
    <t>558052472</t>
  </si>
  <si>
    <t>1,925*1,1655 'Přepočtené koeficientem množství</t>
  </si>
  <si>
    <t>40</t>
  </si>
  <si>
    <t>711199095</t>
  </si>
  <si>
    <t>Příplatek k izolacím proti zemní vlhkosti za plochu do 10 m2 natěradly za studena nebo za horka</t>
  </si>
  <si>
    <t>-156563284</t>
  </si>
  <si>
    <t>41</t>
  </si>
  <si>
    <t>711199097</t>
  </si>
  <si>
    <t>Příplatek k izolacím proti zemní vlhkosti za plochu do 10 m2 pásy přitavením NAIP nebo termoplasty</t>
  </si>
  <si>
    <t>-1263036061</t>
  </si>
  <si>
    <t>7152919.R1</t>
  </si>
  <si>
    <t>Oprava izolací - napojení na stávající izolaci asfaltovými tmely za horka</t>
  </si>
  <si>
    <t>1985375170</t>
  </si>
  <si>
    <t>43</t>
  </si>
  <si>
    <t>11163346</t>
  </si>
  <si>
    <t>suspenze hydroizolační asfaltová</t>
  </si>
  <si>
    <t>1643165002</t>
  </si>
  <si>
    <t>1,925*0,0055 'Přepočtené koeficientem množství</t>
  </si>
  <si>
    <t>44</t>
  </si>
  <si>
    <t>7152919.R2</t>
  </si>
  <si>
    <t>Oprava izolací - utěsnění prostupů do průměru 400 mm tmelem</t>
  </si>
  <si>
    <t>-1164694291</t>
  </si>
  <si>
    <t>45</t>
  </si>
  <si>
    <t>998711102</t>
  </si>
  <si>
    <t>Přesun hmot tonážní pro izolace proti vodě, vlhkosti a plynům v objektech v přes 6 do 12 m</t>
  </si>
  <si>
    <t>-1479208009</t>
  </si>
  <si>
    <t>46</t>
  </si>
  <si>
    <t>998711181</t>
  </si>
  <si>
    <t>Příplatek k přesunu hmot tonážní 711 prováděný bez použití mechanizace</t>
  </si>
  <si>
    <t>-2026069753</t>
  </si>
  <si>
    <t>713</t>
  </si>
  <si>
    <t>Izolace tepelné</t>
  </si>
  <si>
    <t>47</t>
  </si>
  <si>
    <t>713121111</t>
  </si>
  <si>
    <t>Montáž izolace tepelné podlah volně kladenými rohožemi, pásy, dílci, deskami 1 vrstva</t>
  </si>
  <si>
    <t>-2085585369</t>
  </si>
  <si>
    <t>akustické pásy na každý trám stropu - odizolování hluku</t>
  </si>
  <si>
    <t xml:space="preserve">19,17    "3.05 + 3.06 + podstřeší</t>
  </si>
  <si>
    <t xml:space="preserve">24,34   "3.03 + podstřeší</t>
  </si>
  <si>
    <t xml:space="preserve">5,8   "3.02</t>
  </si>
  <si>
    <t xml:space="preserve">15,26   "3.04 + 3.07</t>
  </si>
  <si>
    <t>48</t>
  </si>
  <si>
    <t>63151644</t>
  </si>
  <si>
    <t>deska tepelně izolační minerální plochých střech spodní vrstva kolmé vlákno 50kPa λ=0,041 tl 100mm</t>
  </si>
  <si>
    <t>478496856</t>
  </si>
  <si>
    <t>64,57*1,1 'Přepočtené koeficientem množství</t>
  </si>
  <si>
    <t>49</t>
  </si>
  <si>
    <t>713121112</t>
  </si>
  <si>
    <t>Montáž izolace tepelné podlah volně kladenými mezi trámy nebo rošt rohožemi, pásy, dílci, deskami 1 vrstva</t>
  </si>
  <si>
    <t>1695616381</t>
  </si>
  <si>
    <t>50</t>
  </si>
  <si>
    <t>63148107</t>
  </si>
  <si>
    <t>deska tepelně izolační minerální univerzální λ=0,038-0,039 tl 160mm</t>
  </si>
  <si>
    <t>740373857</t>
  </si>
  <si>
    <t>42*1,05 'Přepočtené koeficientem množství</t>
  </si>
  <si>
    <t>51</t>
  </si>
  <si>
    <t>713190813</t>
  </si>
  <si>
    <t>Odstranění tepelné izolace škvárového lože tl přes 100 do 150 mm</t>
  </si>
  <si>
    <t>-1568444156</t>
  </si>
  <si>
    <t>5,8+14,6+15,25+7,55+11,53+9,3</t>
  </si>
  <si>
    <t>52</t>
  </si>
  <si>
    <t>998713102</t>
  </si>
  <si>
    <t>Přesun hmot tonážní pro izolace tepelné v objektech v přes 6 do 12 m</t>
  </si>
  <si>
    <t>-919095263</t>
  </si>
  <si>
    <t>53</t>
  </si>
  <si>
    <t>998713181</t>
  </si>
  <si>
    <t>Příplatek k přesunu hmot tonážní 713 prováděný bez použití mechanizace</t>
  </si>
  <si>
    <t>-1093160229</t>
  </si>
  <si>
    <t>714</t>
  </si>
  <si>
    <t>Akustická a protiotřesová opatření</t>
  </si>
  <si>
    <t>54</t>
  </si>
  <si>
    <t>714182011</t>
  </si>
  <si>
    <t>Montáž pohltivých izolačních vložek pásů do lamel nebo kazet</t>
  </si>
  <si>
    <t>-804363485</t>
  </si>
  <si>
    <t>55</t>
  </si>
  <si>
    <t>27244003</t>
  </si>
  <si>
    <t>rohož antivibrační pryžová tl 30mm</t>
  </si>
  <si>
    <t>1282766887</t>
  </si>
  <si>
    <t>64,57*0,2</t>
  </si>
  <si>
    <t>12,914*1,1 'Přepočtené koeficientem množství</t>
  </si>
  <si>
    <t>56</t>
  </si>
  <si>
    <t>998714102</t>
  </si>
  <si>
    <t>Přesun hmot tonážní pro akustická a protiotřesová opatření v objektech v do 12 m</t>
  </si>
  <si>
    <t>-813106280</t>
  </si>
  <si>
    <t>57</t>
  </si>
  <si>
    <t>998714181</t>
  </si>
  <si>
    <t>Příplatek k přesunu hmot tonážní 714 prováděný bez použití mechanizace</t>
  </si>
  <si>
    <t>-441465942</t>
  </si>
  <si>
    <t>727</t>
  </si>
  <si>
    <t>Zdravotechnika - požární ochrana</t>
  </si>
  <si>
    <t>58</t>
  </si>
  <si>
    <t>727222001</t>
  </si>
  <si>
    <t>Protipožární manžeta prostupu plastového potrubí bez izolace D 32 mm stěnou tl 100 mm požární odolnost EI 90</t>
  </si>
  <si>
    <t>2145524867</t>
  </si>
  <si>
    <t>59</t>
  </si>
  <si>
    <t>727222008</t>
  </si>
  <si>
    <t>Protipožární manžeta prostupu plastového potrubí bez izolace D 125 mm stěnou tl 100 mm požární odolnost EI 90</t>
  </si>
  <si>
    <t>-1507969580</t>
  </si>
  <si>
    <t>741</t>
  </si>
  <si>
    <t>Elektroinstalace - silnoproud</t>
  </si>
  <si>
    <t>60</t>
  </si>
  <si>
    <t>741920112</t>
  </si>
  <si>
    <t>Ucpávka prostupu tmelem kabelové chráničky D přes 10 do 20 mm stěnou tl 100 mm požární odolnost EI 90</t>
  </si>
  <si>
    <t>1181218536</t>
  </si>
  <si>
    <t>762</t>
  </si>
  <si>
    <t>Konstrukce tesařské</t>
  </si>
  <si>
    <t>61</t>
  </si>
  <si>
    <t>762341931</t>
  </si>
  <si>
    <t>Vyřezání části bednění střech z prken tl do 32 mm pl jednotlivě do 1 m2</t>
  </si>
  <si>
    <t>-2137767354</t>
  </si>
  <si>
    <t>(0,55+0,78)*2</t>
  </si>
  <si>
    <t>(0,45+0,73)*2</t>
  </si>
  <si>
    <t>(0,78+1,18)*2</t>
  </si>
  <si>
    <t>62</t>
  </si>
  <si>
    <t>762511266</t>
  </si>
  <si>
    <t>Podlahové kce podkladové z desek OSB tl 22 mm nebroušených na pero a drážku šroubovaných</t>
  </si>
  <si>
    <t>-761006523</t>
  </si>
  <si>
    <t>Mezisoučet</t>
  </si>
  <si>
    <t xml:space="preserve">64,57    "dvě vrstvy OSB tl. 22</t>
  </si>
  <si>
    <t>63</t>
  </si>
  <si>
    <t>762521811</t>
  </si>
  <si>
    <t>Demontáž podlah bez polštářů z prken tloušťky do 32 mm</t>
  </si>
  <si>
    <t>733226086</t>
  </si>
  <si>
    <t xml:space="preserve">5,8+14,6+15,25+7,55+11,53+9,3    "3NP</t>
  </si>
  <si>
    <t xml:space="preserve">42,0   "půda</t>
  </si>
  <si>
    <t>64</t>
  </si>
  <si>
    <t>7625218.R1</t>
  </si>
  <si>
    <t>Příplatek za šetrnou prken demontáž pro pozdější použití</t>
  </si>
  <si>
    <t>-2059571839</t>
  </si>
  <si>
    <t>65</t>
  </si>
  <si>
    <t>762523104</t>
  </si>
  <si>
    <t>Položení podlahy z hoblovaných prken na sraz</t>
  </si>
  <si>
    <t>-460877741</t>
  </si>
  <si>
    <t xml:space="preserve">42     "materiál použitý z vybouraného</t>
  </si>
  <si>
    <t>66</t>
  </si>
  <si>
    <t>762595001</t>
  </si>
  <si>
    <t>Spojovací prostředky pro položení dřevěných podlah a zakrytí kanálů</t>
  </si>
  <si>
    <t>215343025</t>
  </si>
  <si>
    <t>129,14</t>
  </si>
  <si>
    <t>67</t>
  </si>
  <si>
    <t>762841821</t>
  </si>
  <si>
    <t>Demontáž podbíjení obkladů stropů a střech sklonu do 60° z desek měkkých</t>
  </si>
  <si>
    <t>-1530271384</t>
  </si>
  <si>
    <t>3,259*(2,65+0,89+0,045+3,9+0,82+1,05)</t>
  </si>
  <si>
    <t>3,259*(1,4+3,07+3,47)</t>
  </si>
  <si>
    <t>68</t>
  </si>
  <si>
    <t>998762102</t>
  </si>
  <si>
    <t>Přesun hmot tonážní pro kce tesařské v objektech v přes 6 do 12 m</t>
  </si>
  <si>
    <t>1874327495</t>
  </si>
  <si>
    <t>69</t>
  </si>
  <si>
    <t>998762181</t>
  </si>
  <si>
    <t>Příplatek k přesunu hmot tonážní 762 prováděný bez použití mechanizace</t>
  </si>
  <si>
    <t>-1736948104</t>
  </si>
  <si>
    <t>763</t>
  </si>
  <si>
    <t>Konstrukce suché výstavby</t>
  </si>
  <si>
    <t>70</t>
  </si>
  <si>
    <t>763111313</t>
  </si>
  <si>
    <t>SDK příčka tl 100 mm profil CW+UW 75 desky 1xA 12,5 bez izolace do EI 30</t>
  </si>
  <si>
    <t>89878272</t>
  </si>
  <si>
    <t>(1,15+2,72)*2,55</t>
  </si>
  <si>
    <t>1,385*(0,6+2,55)/2</t>
  </si>
  <si>
    <t>71</t>
  </si>
  <si>
    <t>763111717</t>
  </si>
  <si>
    <t>SDK příčka základní penetrační nátěr (oboustranně)</t>
  </si>
  <si>
    <t>-1395065992</t>
  </si>
  <si>
    <t>72</t>
  </si>
  <si>
    <t>763111719</t>
  </si>
  <si>
    <t>SDK příčka úprava styku příčky a podhledu akrylátovým tmelem (oboustranně)</t>
  </si>
  <si>
    <t>-1240488105</t>
  </si>
  <si>
    <t>73</t>
  </si>
  <si>
    <t>7631214.R1</t>
  </si>
  <si>
    <t>SDK stěna předsazená tl 150 mm profil CW+UW 100 deska 1xA 12,5 vč. izolace EI 15</t>
  </si>
  <si>
    <t>-1959109900</t>
  </si>
  <si>
    <t>4,67*(0,4+2,7)/2</t>
  </si>
  <si>
    <t>2,23*(0,4+2,7)/2</t>
  </si>
  <si>
    <t>2,515*(0,4+2,7)/2</t>
  </si>
  <si>
    <t>2,53*(0,4+2,7)/2</t>
  </si>
  <si>
    <t>0,71*(0,4+2,7)/2</t>
  </si>
  <si>
    <t>3,12*0,6</t>
  </si>
  <si>
    <t>7,545*0,6</t>
  </si>
  <si>
    <t>74</t>
  </si>
  <si>
    <t>7631214.R2</t>
  </si>
  <si>
    <t>SDK stěna předsazená tl 100 mm profil CW+UW 50 deska 2xA 12,5 bez izolace EI 15</t>
  </si>
  <si>
    <t>158513931</t>
  </si>
  <si>
    <t xml:space="preserve">(1,3+1,05)*2,55   "3.07</t>
  </si>
  <si>
    <t>75</t>
  </si>
  <si>
    <t>763121590</t>
  </si>
  <si>
    <t>SDK stěna předsazená pro osazení závěsného WC tl 150 - 250 mm profil CW+UW 50 desky 2xH2 12,5 bez TI</t>
  </si>
  <si>
    <t>1946145573</t>
  </si>
  <si>
    <t xml:space="preserve">0,91*1,31    "WC</t>
  </si>
  <si>
    <t>76</t>
  </si>
  <si>
    <t>763121714</t>
  </si>
  <si>
    <t>SDK stěna předsazená základní penetrační nátěr</t>
  </si>
  <si>
    <t>335532832</t>
  </si>
  <si>
    <t>12,05</t>
  </si>
  <si>
    <t>26,016</t>
  </si>
  <si>
    <t>5,993</t>
  </si>
  <si>
    <t>1,192</t>
  </si>
  <si>
    <t>77</t>
  </si>
  <si>
    <t>763121716</t>
  </si>
  <si>
    <t>SDK stěna předsazená úprava styku stěny a podhledu akrylátovým tmelem</t>
  </si>
  <si>
    <t>1224628986</t>
  </si>
  <si>
    <t>78</t>
  </si>
  <si>
    <t>763121751</t>
  </si>
  <si>
    <t>Příplatek k SDK stěně předsazené za plochu do 6 m2 jednotlivě</t>
  </si>
  <si>
    <t>82468305</t>
  </si>
  <si>
    <t>79</t>
  </si>
  <si>
    <t>763131412</t>
  </si>
  <si>
    <t>SDK podhled desky 1xA 12,5 s izolací dvouvrstvá spodní kce profil CD+UD</t>
  </si>
  <si>
    <t>-807557161</t>
  </si>
  <si>
    <t>5,8</t>
  </si>
  <si>
    <t>20,11</t>
  </si>
  <si>
    <t>12,1</t>
  </si>
  <si>
    <t>80</t>
  </si>
  <si>
    <t>763131452</t>
  </si>
  <si>
    <t>SDK podhled deska 1xH2 12,5 s izolací dvouvrstvá spodní kce profil CD+UD</t>
  </si>
  <si>
    <t>1695543795</t>
  </si>
  <si>
    <t>3,9</t>
  </si>
  <si>
    <t>7,96</t>
  </si>
  <si>
    <t>2,52</t>
  </si>
  <si>
    <t>81</t>
  </si>
  <si>
    <t>763131714</t>
  </si>
  <si>
    <t>SDK podhled základní penetrační nátěr</t>
  </si>
  <si>
    <t>807593313</t>
  </si>
  <si>
    <t>38,01</t>
  </si>
  <si>
    <t>14,38</t>
  </si>
  <si>
    <t>41,983</t>
  </si>
  <si>
    <t>8,75</t>
  </si>
  <si>
    <t>82</t>
  </si>
  <si>
    <t>763131751</t>
  </si>
  <si>
    <t>Montáž parotěsné zábrany do SDK podhledu</t>
  </si>
  <si>
    <t>-972565010</t>
  </si>
  <si>
    <t>83</t>
  </si>
  <si>
    <t>28329282</t>
  </si>
  <si>
    <t>fólie PE vyztužená Al vrstvou pro parotěsnou vrstvu 170g/m2</t>
  </si>
  <si>
    <t>13108319</t>
  </si>
  <si>
    <t>103,123*1,1235 'Přepočtené koeficientem množství</t>
  </si>
  <si>
    <t>84</t>
  </si>
  <si>
    <t>763131752</t>
  </si>
  <si>
    <t>Montáž jedné vrstvy tepelné izolace do SDK podhledu</t>
  </si>
  <si>
    <t>-1809764127</t>
  </si>
  <si>
    <t>85</t>
  </si>
  <si>
    <t>63148157</t>
  </si>
  <si>
    <t>deska tepelně izolační minerální univerzální λ=0,035 tl 160mm</t>
  </si>
  <si>
    <t>-2135193799</t>
  </si>
  <si>
    <t>103,123*1,1 'Přepočtené koeficientem množství</t>
  </si>
  <si>
    <t>86</t>
  </si>
  <si>
    <t>763131761</t>
  </si>
  <si>
    <t>Příplatek k SDK podhledu za plochu do 3 m2 jednotlivě</t>
  </si>
  <si>
    <t>-962865851</t>
  </si>
  <si>
    <t>87</t>
  </si>
  <si>
    <t>763161521</t>
  </si>
  <si>
    <t>SDK podkroví deska 1xDF 12,5 TI 100 mm 15 kg/m3 REI 15 DP3 dvouvrstvá spodní kce profil CD+UD na krokvových nástavcích</t>
  </si>
  <si>
    <t>1417996894</t>
  </si>
  <si>
    <t>3,5*5,555</t>
  </si>
  <si>
    <t>3,5*2,97</t>
  </si>
  <si>
    <t>3,5*3,47</t>
  </si>
  <si>
    <t>88</t>
  </si>
  <si>
    <t>763161531</t>
  </si>
  <si>
    <t>SDK podkroví deska 1xH2 12,5 TI 100 mm 15 kg/m3 REI 15 DP3 dvouvrstvá spodní kce profil CD+UD na krokvových nástavcích</t>
  </si>
  <si>
    <t>192105493</t>
  </si>
  <si>
    <t>3,5*2,5</t>
  </si>
  <si>
    <t>89</t>
  </si>
  <si>
    <t>763164511</t>
  </si>
  <si>
    <t>SDK obklad kcí tvaru L š do 0,4 m desky 1xA 12,5</t>
  </si>
  <si>
    <t>42723730</t>
  </si>
  <si>
    <t xml:space="preserve">2,43   "3NP</t>
  </si>
  <si>
    <t xml:space="preserve">2,58   "2.NP</t>
  </si>
  <si>
    <t xml:space="preserve">2,63   "1.NP</t>
  </si>
  <si>
    <t xml:space="preserve">2,07   "1PP</t>
  </si>
  <si>
    <t>90</t>
  </si>
  <si>
    <t>763172322</t>
  </si>
  <si>
    <t>Montáž dvířek revizních jednoplášťových SDK kcí vel. 300x300 mm pro příčky a předsazené stěny</t>
  </si>
  <si>
    <t>-2036620432</t>
  </si>
  <si>
    <t>91</t>
  </si>
  <si>
    <t>59030711</t>
  </si>
  <si>
    <t>dvířka revizní jednokřídlá s automatickým zámkem 300x300mm</t>
  </si>
  <si>
    <t>-1409963672</t>
  </si>
  <si>
    <t>92</t>
  </si>
  <si>
    <t>763182411</t>
  </si>
  <si>
    <t>SDK opláštění obvodu střešního okna hl do 0,5 m</t>
  </si>
  <si>
    <t>-1412776856</t>
  </si>
  <si>
    <t>93</t>
  </si>
  <si>
    <t>763183111</t>
  </si>
  <si>
    <t>Montáž pouzdra posuvných dveří s jednou kapsou pro jedno křídlo š do 800 mm do SDK příčky</t>
  </si>
  <si>
    <t>-736246289</t>
  </si>
  <si>
    <t>94</t>
  </si>
  <si>
    <t>55331611</t>
  </si>
  <si>
    <t>pouzdro stavební posuvných dveří jednopouzdrové 700mm standardní rozměr</t>
  </si>
  <si>
    <t>-81108747</t>
  </si>
  <si>
    <t>95</t>
  </si>
  <si>
    <t>998763302</t>
  </si>
  <si>
    <t>Přesun hmot tonážní pro sádrokartonové konstrukce v objektech v přes 6 do 12 m</t>
  </si>
  <si>
    <t>-1060048452</t>
  </si>
  <si>
    <t>96</t>
  </si>
  <si>
    <t>998763381</t>
  </si>
  <si>
    <t>Příplatek k přesunu hmot tonážní 763 SDK prováděný bez použití mechanizace</t>
  </si>
  <si>
    <t>-378087699</t>
  </si>
  <si>
    <t>764</t>
  </si>
  <si>
    <t>Konstrukce klempířské</t>
  </si>
  <si>
    <t>97</t>
  </si>
  <si>
    <t>764002821</t>
  </si>
  <si>
    <t>Demontáž střešního výlezu do suti</t>
  </si>
  <si>
    <t>-340623038</t>
  </si>
  <si>
    <t>765</t>
  </si>
  <si>
    <t>Krytina skládaná</t>
  </si>
  <si>
    <t>98</t>
  </si>
  <si>
    <t>765131803</t>
  </si>
  <si>
    <t>Demontáž azbestocementové skládané krytiny sklonu do 30° do suti</t>
  </si>
  <si>
    <t>-1205849692</t>
  </si>
  <si>
    <t>0,55*0,78</t>
  </si>
  <si>
    <t>0,45*0,73</t>
  </si>
  <si>
    <t>0,78*1,18</t>
  </si>
  <si>
    <t xml:space="preserve">1,678*0,3   "příplatek k množství</t>
  </si>
  <si>
    <t>99</t>
  </si>
  <si>
    <t>765131843</t>
  </si>
  <si>
    <t>Příplatek k cenám demontáže skládané azbestocementové krytiny za sklon přes 30°</t>
  </si>
  <si>
    <t>1608977264</t>
  </si>
  <si>
    <t>100</t>
  </si>
  <si>
    <t>765131911</t>
  </si>
  <si>
    <t>Vyspravení skládané vláknocementové krytiny sklonu do 30° počtu přes 10 do 20 ks/m2 v rozsahu do 2 % plochy</t>
  </si>
  <si>
    <t>1663780564</t>
  </si>
  <si>
    <t>okolo nových střešních oken</t>
  </si>
  <si>
    <t>101</t>
  </si>
  <si>
    <t>59160251</t>
  </si>
  <si>
    <t>krytina vláknocementová s buničinou a umělými vlákny se zvýšenou odolností grafitová 400x400x4mm</t>
  </si>
  <si>
    <t>-455451354</t>
  </si>
  <si>
    <t>2,181*20 'Přepočtené koeficientem množství</t>
  </si>
  <si>
    <t>102</t>
  </si>
  <si>
    <t>765131931</t>
  </si>
  <si>
    <t>Příplatek k cenám vyspravení skládané vláknocementové krytiny za sklon přes 30°</t>
  </si>
  <si>
    <t>-1812746867</t>
  </si>
  <si>
    <t>103</t>
  </si>
  <si>
    <t>765135013</t>
  </si>
  <si>
    <t>Montáž střešních výlezů skládané vláknocementové krytiny pl přes 0,25 do 1 m2</t>
  </si>
  <si>
    <t>-1508009932</t>
  </si>
  <si>
    <t>104</t>
  </si>
  <si>
    <t>61140606.R1</t>
  </si>
  <si>
    <t>výlez střešní pro sklon střechy 20-65° 46x73cm</t>
  </si>
  <si>
    <t>-1030950502</t>
  </si>
  <si>
    <t>105</t>
  </si>
  <si>
    <t>765192001</t>
  </si>
  <si>
    <t>Nouzové (provizorní) zakrytí střechy plachtou</t>
  </si>
  <si>
    <t>-977884024</t>
  </si>
  <si>
    <t>106</t>
  </si>
  <si>
    <t>765192811</t>
  </si>
  <si>
    <t>Demontáž střešního výlezu jakékoliv plochy</t>
  </si>
  <si>
    <t>-1794517864</t>
  </si>
  <si>
    <t>107</t>
  </si>
  <si>
    <t>998765202</t>
  </si>
  <si>
    <t>Přesun hmot procentní pro krytiny skládané v objektech v přes 6 do 12 m</t>
  </si>
  <si>
    <t>%</t>
  </si>
  <si>
    <t>353623399</t>
  </si>
  <si>
    <t>766</t>
  </si>
  <si>
    <t>Konstrukce truhlářské</t>
  </si>
  <si>
    <t>108</t>
  </si>
  <si>
    <t>766111820</t>
  </si>
  <si>
    <t>Demontáž truhlářských stěn dřevěných plných</t>
  </si>
  <si>
    <t>-411724101</t>
  </si>
  <si>
    <t xml:space="preserve">2,025*(2,43+0,6)/2    "mezi mč. 3.06 a 3.05</t>
  </si>
  <si>
    <t>109</t>
  </si>
  <si>
    <t>766660171</t>
  </si>
  <si>
    <t>Montáž dveřních křídel otvíravých jednokřídlových š do 0,8 m do obložkové zárubně</t>
  </si>
  <si>
    <t>1396182037</t>
  </si>
  <si>
    <t>110</t>
  </si>
  <si>
    <t>611610.R3</t>
  </si>
  <si>
    <t>dveře jednokřídlé voštinové povrch lakovaný plné 700x1970-2100mm vč. kování, WC zámku, apod. dle specifikace v PD - předpokládaná cena</t>
  </si>
  <si>
    <t>-1577208256</t>
  </si>
  <si>
    <t>111</t>
  </si>
  <si>
    <t>611610.R4</t>
  </si>
  <si>
    <t>dveře jednokřídlé voštinové povrch lakovaný plné 800x1970-2100mm vč. kování, WC zámku, apod. dle specifikace v PD - předpokládaná cena</t>
  </si>
  <si>
    <t>-216166016</t>
  </si>
  <si>
    <t>112</t>
  </si>
  <si>
    <t>766660172</t>
  </si>
  <si>
    <t>Montáž dveřních křídel otvíravých jednokřídlových š přes 0,8 m do obložkové zárubně</t>
  </si>
  <si>
    <t>-978140771</t>
  </si>
  <si>
    <t>113</t>
  </si>
  <si>
    <t>611610.R2</t>
  </si>
  <si>
    <t>dveře jednokřídlé voštinové povrch lakovaný plné 900x1970-2100mm vč. kování, WC zámku, apod. dle specifikace v PD - předpokládaná cena</t>
  </si>
  <si>
    <t>1832954945</t>
  </si>
  <si>
    <t>114</t>
  </si>
  <si>
    <t>766660311</t>
  </si>
  <si>
    <t>Montáž posuvných dveří jednokřídlových průchozí š do 800 mm do pouzdra s jednou kapsou</t>
  </si>
  <si>
    <t>844572656</t>
  </si>
  <si>
    <t>115</t>
  </si>
  <si>
    <t>611610.R1</t>
  </si>
  <si>
    <t>dveře jednokřídlé posuvné voštinové povrch lakovaný plné 700x1970mm, vč. kování, WC zámku, apod. dle specifikace v PD - předpokládaná cena</t>
  </si>
  <si>
    <t>2048255272</t>
  </si>
  <si>
    <t>116</t>
  </si>
  <si>
    <t>766671001</t>
  </si>
  <si>
    <t>Montáž střešního okna do krytiny ploché 55 x 78 cm</t>
  </si>
  <si>
    <t>-1282394648</t>
  </si>
  <si>
    <t>117</t>
  </si>
  <si>
    <t>61140840</t>
  </si>
  <si>
    <t>okno střešní dřevěné výklopně-kyvné, izolační trosklo 55x78cm, Uw=1,3W/m2K Al oplechování</t>
  </si>
  <si>
    <t>-2136674352</t>
  </si>
  <si>
    <t>118</t>
  </si>
  <si>
    <t>766671004</t>
  </si>
  <si>
    <t>Montáž střešního okna do krytiny ploché 78 x 118 cm</t>
  </si>
  <si>
    <t>-186042101</t>
  </si>
  <si>
    <t>119</t>
  </si>
  <si>
    <t>61124115</t>
  </si>
  <si>
    <t>okno střešní dřevěné výklopně-kyvné, izolační dvojsklo 78x118cm, Uw=1,3W/m2K Al oplechování</t>
  </si>
  <si>
    <t>-824840698</t>
  </si>
  <si>
    <t>120</t>
  </si>
  <si>
    <t>766682111</t>
  </si>
  <si>
    <t>Montáž zárubní obložkových pro dveře jednokřídlové tl stěny do 170 mm</t>
  </si>
  <si>
    <t>-1679643800</t>
  </si>
  <si>
    <t>121</t>
  </si>
  <si>
    <t>61182307</t>
  </si>
  <si>
    <t>zárubeň jednokřídlá obložková s laminátovým povrchem tl stěny 60-150mm rozměru 600-1100/1970, 2100mm</t>
  </si>
  <si>
    <t>1231044059</t>
  </si>
  <si>
    <t>122</t>
  </si>
  <si>
    <t>998766102</t>
  </si>
  <si>
    <t>Přesun hmot tonážní pro kce truhlářské v objektech v přes 6 do 12 m</t>
  </si>
  <si>
    <t>1873548919</t>
  </si>
  <si>
    <t>123</t>
  </si>
  <si>
    <t>998766181</t>
  </si>
  <si>
    <t>Příplatek k přesunu hmot tonážní 766 prováděný bez použití mechanizace</t>
  </si>
  <si>
    <t>-1279956411</t>
  </si>
  <si>
    <t>767</t>
  </si>
  <si>
    <t>Konstrukce zámečnické</t>
  </si>
  <si>
    <t>124</t>
  </si>
  <si>
    <t>767691822</t>
  </si>
  <si>
    <t>Vyvěšení nebo zavěšení kovových křídel dveří do 2 m2</t>
  </si>
  <si>
    <t>-1311882935</t>
  </si>
  <si>
    <t xml:space="preserve">2+1   "700-750/1970</t>
  </si>
  <si>
    <t xml:space="preserve">2   "800/1970</t>
  </si>
  <si>
    <t xml:space="preserve">1   "900/1970</t>
  </si>
  <si>
    <t>771</t>
  </si>
  <si>
    <t>Podlahy z dlaždic</t>
  </si>
  <si>
    <t>125</t>
  </si>
  <si>
    <t>771161021</t>
  </si>
  <si>
    <t>Montáž profilu ukončujícího pro plynulý přechod (dlažby s kobercem apod.)</t>
  </si>
  <si>
    <t>49261099</t>
  </si>
  <si>
    <t>126</t>
  </si>
  <si>
    <t>59054101</t>
  </si>
  <si>
    <t>profil přechodový Al s pohyblivým ramenem 10x20mm</t>
  </si>
  <si>
    <t>1742211859</t>
  </si>
  <si>
    <t>0,9*1,1 'Přepočtené koeficientem množství</t>
  </si>
  <si>
    <t>127</t>
  </si>
  <si>
    <t>771591112</t>
  </si>
  <si>
    <t>Izolace pod dlažbu nátěrem nebo stěrkou ve dvou vrstvách</t>
  </si>
  <si>
    <t>1340868420</t>
  </si>
  <si>
    <t xml:space="preserve">3,9    "3.05</t>
  </si>
  <si>
    <t xml:space="preserve">2,52    "3.07</t>
  </si>
  <si>
    <t>128</t>
  </si>
  <si>
    <t>998771102</t>
  </si>
  <si>
    <t>Přesun hmot tonážní pro podlahy z dlaždic v objektech v přes 6 do 12 m</t>
  </si>
  <si>
    <t>-1312061856</t>
  </si>
  <si>
    <t>129</t>
  </si>
  <si>
    <t>998771181</t>
  </si>
  <si>
    <t>Příplatek k přesunu hmot tonážní 771 prováděný bez použití mechanizace</t>
  </si>
  <si>
    <t>-1158714187</t>
  </si>
  <si>
    <t>776</t>
  </si>
  <si>
    <t>Podlahy povlakové</t>
  </si>
  <si>
    <t>130</t>
  </si>
  <si>
    <t>776201812</t>
  </si>
  <si>
    <t>Demontáž lepených povlakových podlah s podložkou ručně</t>
  </si>
  <si>
    <t>489659405</t>
  </si>
  <si>
    <t xml:space="preserve">5,8+14,6+15,25+7,55+9,3   "3NP</t>
  </si>
  <si>
    <t>131</t>
  </si>
  <si>
    <t>776121112</t>
  </si>
  <si>
    <t>Vodou ředitelná penetrace savého podkladu povlakových podlah</t>
  </si>
  <si>
    <t>-367902920</t>
  </si>
  <si>
    <t>132</t>
  </si>
  <si>
    <t>776121411</t>
  </si>
  <si>
    <t>Dvousložková penetrace dřevěného podkladu povlakových podlah</t>
  </si>
  <si>
    <t>1138910601</t>
  </si>
  <si>
    <t>133</t>
  </si>
  <si>
    <t>776131111</t>
  </si>
  <si>
    <t>Vyztužení podkladu povlakových podlah armovacím pletivem ze skelných vláken</t>
  </si>
  <si>
    <t>-1843756969</t>
  </si>
  <si>
    <t>134</t>
  </si>
  <si>
    <t>776141112</t>
  </si>
  <si>
    <t>Stěrka podlahová nivelační pro vyrovnání podkladu povlakových podlah pevnosti 20 MPa tl přes 3 do 5 mm</t>
  </si>
  <si>
    <t>1906170931</t>
  </si>
  <si>
    <t>135</t>
  </si>
  <si>
    <t>776221111</t>
  </si>
  <si>
    <t>Lepení pásů z PVC standardním lepidlem</t>
  </si>
  <si>
    <t>-1785258133</t>
  </si>
  <si>
    <t>136</t>
  </si>
  <si>
    <t>28412285</t>
  </si>
  <si>
    <t>krytina podlahová heterogenní tl 2mm</t>
  </si>
  <si>
    <t>-414193737</t>
  </si>
  <si>
    <t>52,39*1,15 'Přepočtené koeficientem množství</t>
  </si>
  <si>
    <t>137</t>
  </si>
  <si>
    <t>776411111</t>
  </si>
  <si>
    <t>Montáž obvodových soklíků výšky do 80 mm</t>
  </si>
  <si>
    <t>-928022656</t>
  </si>
  <si>
    <t xml:space="preserve">(2,5+1,2+0,56)*2   "3.05</t>
  </si>
  <si>
    <t xml:space="preserve">(4,735+2,06)*2   "3.06</t>
  </si>
  <si>
    <t xml:space="preserve">(1,665+3,95)*2    "3.02</t>
  </si>
  <si>
    <t xml:space="preserve">(4,45+5,85)*2    "3.03</t>
  </si>
  <si>
    <t xml:space="preserve">(3,47+4,05)*2    "3.04</t>
  </si>
  <si>
    <t>138</t>
  </si>
  <si>
    <t>28411003</t>
  </si>
  <si>
    <t>lišta soklová PVC 30x30mm</t>
  </si>
  <si>
    <t>840643138</t>
  </si>
  <si>
    <t>68,98*1,05 'Přepočtené koeficientem množství</t>
  </si>
  <si>
    <t>139</t>
  </si>
  <si>
    <t>776991121</t>
  </si>
  <si>
    <t>Základní čištění nově položených podlahovin vysátím a setřením vlhkým mopem</t>
  </si>
  <si>
    <t>824553332</t>
  </si>
  <si>
    <t>140</t>
  </si>
  <si>
    <t>998776102</t>
  </si>
  <si>
    <t>Přesun hmot tonážní pro podlahy povlakové v objektech v přes 6 do 12 m</t>
  </si>
  <si>
    <t>589520988</t>
  </si>
  <si>
    <t>141</t>
  </si>
  <si>
    <t>998776181</t>
  </si>
  <si>
    <t>Příplatek k přesunu hmot tonážní 776 prováděný bez použití mechanizace</t>
  </si>
  <si>
    <t>-955606454</t>
  </si>
  <si>
    <t>781</t>
  </si>
  <si>
    <t>Dokončovací práce - obklady</t>
  </si>
  <si>
    <t>142</t>
  </si>
  <si>
    <t>781121011</t>
  </si>
  <si>
    <t>Nátěr penetrační na stěnu</t>
  </si>
  <si>
    <t>-1053736028</t>
  </si>
  <si>
    <t xml:space="preserve">2,5*0,6+2,5*1,6+(1,2+5,6)*2*(0,6+1,6)/2   "3.05</t>
  </si>
  <si>
    <t xml:space="preserve">(1,05+2,5)*2*2,4   "3.07</t>
  </si>
  <si>
    <t xml:space="preserve">2,0*0,6    "3.03</t>
  </si>
  <si>
    <t>143</t>
  </si>
  <si>
    <t>781131112</t>
  </si>
  <si>
    <t>Izolace pod obklad nátěrem nebo stěrkou ve dvou vrstvách</t>
  </si>
  <si>
    <t>-1705522594</t>
  </si>
  <si>
    <t xml:space="preserve">(1,05+1,0*2)*2,0   "3.07</t>
  </si>
  <si>
    <t>144</t>
  </si>
  <si>
    <t>781131241</t>
  </si>
  <si>
    <t>Izolace pod obklad těsnícími pásy vnitřní kout</t>
  </si>
  <si>
    <t>-1281676237</t>
  </si>
  <si>
    <t>145</t>
  </si>
  <si>
    <t>781131242</t>
  </si>
  <si>
    <t>Izolace pod obklad těsnícími pásy vnější roh</t>
  </si>
  <si>
    <t>-1445758400</t>
  </si>
  <si>
    <t>146</t>
  </si>
  <si>
    <t>781131264</t>
  </si>
  <si>
    <t>Izolace pod obklad těsnícími pásy mezi podlahou a stěnou</t>
  </si>
  <si>
    <t>1965734124</t>
  </si>
  <si>
    <t xml:space="preserve">(2,5*1,2+5,6)*2   "3.05</t>
  </si>
  <si>
    <t xml:space="preserve">(1,05+2,5)*2   "3.07</t>
  </si>
  <si>
    <t>147</t>
  </si>
  <si>
    <t>781151031</t>
  </si>
  <si>
    <t>Celoplošné vyrovnání podkladu stěrkou tl 3 mm</t>
  </si>
  <si>
    <t>412912019</t>
  </si>
  <si>
    <t>148</t>
  </si>
  <si>
    <t>781471810</t>
  </si>
  <si>
    <t>Demontáž obkladů z obkladaček keramických kladených do malty</t>
  </si>
  <si>
    <t>-1990456540</t>
  </si>
  <si>
    <t xml:space="preserve">2,65*(0,6+2,0)   "3.05</t>
  </si>
  <si>
    <t xml:space="preserve">2,5*2*(0,6+2,0)/2  </t>
  </si>
  <si>
    <t xml:space="preserve">(1,0+0,55)*1,5   "3.02</t>
  </si>
  <si>
    <t xml:space="preserve">(1,6+0,29+0,82+0,78)*1,5   "3.03</t>
  </si>
  <si>
    <t>149</t>
  </si>
  <si>
    <t>781474111</t>
  </si>
  <si>
    <t>Montáž obkladů vnitřních keramických hladkých přes 6 do 9 ks/m2 lepených flexibilním lepidlem</t>
  </si>
  <si>
    <t>-1951497656</t>
  </si>
  <si>
    <t>150</t>
  </si>
  <si>
    <t>59761026</t>
  </si>
  <si>
    <t>obklad keramický hladký do 12ks/m2</t>
  </si>
  <si>
    <t>-1761279517</t>
  </si>
  <si>
    <t>38,7*1,15 'Přepočtené koeficientem množství</t>
  </si>
  <si>
    <t>151</t>
  </si>
  <si>
    <t>781477111</t>
  </si>
  <si>
    <t>Příplatek k montáži obkladů vnitřních keramických hladkých za plochu do 10 m2</t>
  </si>
  <si>
    <t>-1383746609</t>
  </si>
  <si>
    <t>152</t>
  </si>
  <si>
    <t>781492251</t>
  </si>
  <si>
    <t>Montáž profilů ukončovacích lepených flexibilním cementovým lepidlem</t>
  </si>
  <si>
    <t>2030440984</t>
  </si>
  <si>
    <t>153</t>
  </si>
  <si>
    <t>19416010</t>
  </si>
  <si>
    <t>lišta ukončovací hliníková 8mm</t>
  </si>
  <si>
    <t>-522547662</t>
  </si>
  <si>
    <t>24,3*1,05 'Přepočtené koeficientem množství</t>
  </si>
  <si>
    <t>154</t>
  </si>
  <si>
    <t>781495211</t>
  </si>
  <si>
    <t>Čištění vnitřních ploch stěn po provedení obkladu chemickými prostředky</t>
  </si>
  <si>
    <t>843387914</t>
  </si>
  <si>
    <t>155</t>
  </si>
  <si>
    <t>998781102</t>
  </si>
  <si>
    <t>Přesun hmot tonážní pro obklady keramické v objektech v přes 6 do 12 m</t>
  </si>
  <si>
    <t>196724045</t>
  </si>
  <si>
    <t>156</t>
  </si>
  <si>
    <t>998781181</t>
  </si>
  <si>
    <t>Příplatek k přesunu hmot tonážní 781 prováděný bez použití mechanizace</t>
  </si>
  <si>
    <t>-437061935</t>
  </si>
  <si>
    <t>784</t>
  </si>
  <si>
    <t>Dokončovací práce - malby a tapety</t>
  </si>
  <si>
    <t>157</t>
  </si>
  <si>
    <t>784121001</t>
  </si>
  <si>
    <t>Oškrabání malby v místnostech v do 3,80 m</t>
  </si>
  <si>
    <t>245720405</t>
  </si>
  <si>
    <t>158</t>
  </si>
  <si>
    <t>784121011</t>
  </si>
  <si>
    <t>Rozmývání podkladu po oškrabání malby v místnostech v do 3,80 m</t>
  </si>
  <si>
    <t>-2013886294</t>
  </si>
  <si>
    <t>159</t>
  </si>
  <si>
    <t>784181101</t>
  </si>
  <si>
    <t>Základní akrylátová jednonásobná bezbarvá penetrace podkladu v místnostech v do 3,80 m</t>
  </si>
  <si>
    <t>2144319765</t>
  </si>
  <si>
    <t>124,562</t>
  </si>
  <si>
    <t>160</t>
  </si>
  <si>
    <t>784211101</t>
  </si>
  <si>
    <t>Dvojnásobné bílé malby ze směsí za mokra výborně oděruvzdorných v místnostech v do 3,80 m</t>
  </si>
  <si>
    <t>1549589765</t>
  </si>
  <si>
    <t xml:space="preserve">124,562   "omítky</t>
  </si>
  <si>
    <t xml:space="preserve">45,251     "předstěny</t>
  </si>
  <si>
    <t xml:space="preserve">103,123   "podhledy</t>
  </si>
  <si>
    <t xml:space="preserve">12,05*2  "SDK příčky</t>
  </si>
  <si>
    <t xml:space="preserve">-38,7   "obklady</t>
  </si>
  <si>
    <t>SO 701_01 - Rozvody ZTI, zařizovací předměty</t>
  </si>
  <si>
    <t xml:space="preserve">    721 - Zdravotechnika - vnitřní kanalizace</t>
  </si>
  <si>
    <t>NEZ - Nezařazené</t>
  </si>
  <si>
    <t xml:space="preserve">    722 - Zdravotechnika - vnitřní vodovod</t>
  </si>
  <si>
    <t xml:space="preserve">    725 - Zařizovací předměty</t>
  </si>
  <si>
    <t>721</t>
  </si>
  <si>
    <t>Zdravotechnika - vnitřní kanalizace</t>
  </si>
  <si>
    <t>17-4042</t>
  </si>
  <si>
    <t>Potrubí PPs HT hrdlové DN 40</t>
  </si>
  <si>
    <t>17-4043</t>
  </si>
  <si>
    <t>Potrubí PPs HT DN 50</t>
  </si>
  <si>
    <t>17-6212</t>
  </si>
  <si>
    <t>Potrubí PVC KG DN 100</t>
  </si>
  <si>
    <t>17-4045</t>
  </si>
  <si>
    <t>Potrubí PPs HT hrdlové DN 110</t>
  </si>
  <si>
    <t>19-4104</t>
  </si>
  <si>
    <t>Vyvedení odpadních vypustek 40x1,8</t>
  </si>
  <si>
    <t>19-4105</t>
  </si>
  <si>
    <t>Vyvedení odpadních vypustek 50x1.8</t>
  </si>
  <si>
    <t>19-4109</t>
  </si>
  <si>
    <t>Vyvedení odpadních vypustek 110</t>
  </si>
  <si>
    <t>22-6511</t>
  </si>
  <si>
    <t>Sifon pro pračku a myčku</t>
  </si>
  <si>
    <t>ks</t>
  </si>
  <si>
    <t>29-0111</t>
  </si>
  <si>
    <t>Zkouška těsnosti potrubí do DN125</t>
  </si>
  <si>
    <t>P</t>
  </si>
  <si>
    <t>Poznámka k položce:_x000d_
Součet</t>
  </si>
  <si>
    <t>NEZ</t>
  </si>
  <si>
    <t>Nezařazené</t>
  </si>
  <si>
    <t>722</t>
  </si>
  <si>
    <t>Zdravotechnika - vnitřní vodovod</t>
  </si>
  <si>
    <t>17-4002</t>
  </si>
  <si>
    <t xml:space="preserve">Potrubí z plast. hmot  DN 20/2.0</t>
  </si>
  <si>
    <t>17-4003</t>
  </si>
  <si>
    <t>Potrubí z plast. hmot DN 25/2.7</t>
  </si>
  <si>
    <t>17-6112</t>
  </si>
  <si>
    <t>Montáž potrubí z plast.trub 20mm</t>
  </si>
  <si>
    <t>17-6113</t>
  </si>
  <si>
    <t>Montáž potrubí z plast.trub 25mm</t>
  </si>
  <si>
    <t>18-1221</t>
  </si>
  <si>
    <t>Izolace potr. trub.6-10mm do DN22</t>
  </si>
  <si>
    <t>18-1231</t>
  </si>
  <si>
    <t>Izolace potr.trub.10-15mm doDN22</t>
  </si>
  <si>
    <t>22-4152</t>
  </si>
  <si>
    <t>Ventil kulový pračkový DN15</t>
  </si>
  <si>
    <t>22-9101</t>
  </si>
  <si>
    <t>Montaž vod.armatur G 1/2</t>
  </si>
  <si>
    <t>23-2045</t>
  </si>
  <si>
    <t>Kulový kohout G 20</t>
  </si>
  <si>
    <t>23-9103</t>
  </si>
  <si>
    <t>Mont.armat. s 2zav. G 20</t>
  </si>
  <si>
    <t>22-0111</t>
  </si>
  <si>
    <t>Nastěnky</t>
  </si>
  <si>
    <t>29-0226</t>
  </si>
  <si>
    <t>Tlakové zkoušky potrubí do DN 50</t>
  </si>
  <si>
    <t>29-0234</t>
  </si>
  <si>
    <t>Dezinfekce potrubí do DN 80</t>
  </si>
  <si>
    <t>725</t>
  </si>
  <si>
    <t>Zařizovací předměty</t>
  </si>
  <si>
    <t>11-1254</t>
  </si>
  <si>
    <t>Nádrž spachovací k závěsnému WC</t>
  </si>
  <si>
    <t>kpl</t>
  </si>
  <si>
    <t>11-2021</t>
  </si>
  <si>
    <t>Klozet závěsný</t>
  </si>
  <si>
    <t>11-9123</t>
  </si>
  <si>
    <t>Montáž klozetů závěsných</t>
  </si>
  <si>
    <t>sb</t>
  </si>
  <si>
    <t>21-1621</t>
  </si>
  <si>
    <t>Umyvadlo se zápachovou uzávěrkou</t>
  </si>
  <si>
    <t>21-9102</t>
  </si>
  <si>
    <t>Montáž umyvadel na šrouby</t>
  </si>
  <si>
    <t>sou</t>
  </si>
  <si>
    <t>24-1112</t>
  </si>
  <si>
    <t>Sprchová vanička akrylátová 900x900</t>
  </si>
  <si>
    <t>81-3141</t>
  </si>
  <si>
    <t>Rohový ventil DN 15</t>
  </si>
  <si>
    <t>81-9402</t>
  </si>
  <si>
    <t>Montáž rohových ventilů G1/2</t>
  </si>
  <si>
    <t>82-1326</t>
  </si>
  <si>
    <t>Beterie dřez .stojánkové pákové</t>
  </si>
  <si>
    <t>82-2611</t>
  </si>
  <si>
    <t>Baterie umyvadlové stojánkové</t>
  </si>
  <si>
    <t>82-9131</t>
  </si>
  <si>
    <t>Montáž baterií stojánkových1/2</t>
  </si>
  <si>
    <t>KS</t>
  </si>
  <si>
    <t>84-1311</t>
  </si>
  <si>
    <t>Baterie sprch. nástěnné pákové</t>
  </si>
  <si>
    <t>84-9412</t>
  </si>
  <si>
    <t>montáž sprch.nástěnných baterií</t>
  </si>
  <si>
    <t>SO 701_02 - Silnoproudé rozvody</t>
  </si>
  <si>
    <t>D1 - Elektroinstalace - materiál a montáže</t>
  </si>
  <si>
    <t xml:space="preserve">D2 - Bytový rozvaděč  (10kA)</t>
  </si>
  <si>
    <t>D3 - Přezbrojení stávajícího elektroměrového rozvaděče</t>
  </si>
  <si>
    <t>D4 - EPS</t>
  </si>
  <si>
    <t>D5 - Slaboproudé rozvody materiál a montáže</t>
  </si>
  <si>
    <t>HSV - HSV</t>
  </si>
  <si>
    <t xml:space="preserve">    D6 - Svítidla včetně zdrojů, poplatku za recyklaci a montáže</t>
  </si>
  <si>
    <t>D1</t>
  </si>
  <si>
    <t>Elektroinstalace - materiál a montáže</t>
  </si>
  <si>
    <t>Pol1</t>
  </si>
  <si>
    <t>Přístrojová instalační krabice plastová, universální (montáž do dutých stěn i pod omítku)</t>
  </si>
  <si>
    <t>Pol2</t>
  </si>
  <si>
    <t>Rozvodná instalační krabice plastová, samozhášivá, pr. 68 mm, universální (montáž do dutých stěn i pod omítku), pro svorkování a odbočování kabelů typu CYKY, se svorkovnicí a víčkem.</t>
  </si>
  <si>
    <t>Pol3</t>
  </si>
  <si>
    <t>Spínač jednopólový v provedení pod omítku, 10A/230V, barva bílá, plastové samozhášivé provedení, zapojení 1, krytí IP20</t>
  </si>
  <si>
    <t>Pol4</t>
  </si>
  <si>
    <t>Spínač sériový v provedení pod omítku, 10A/230V, barva bílá, plastové provedení, samozhášivé, zapojení 5, krytí IP20</t>
  </si>
  <si>
    <t>Pol5</t>
  </si>
  <si>
    <t>Schodišťový přepínač v provedení pod omítku, 10A/230V, barva bílá, plastové provedení, samozhášivé, zapojení 6, krytí IP20</t>
  </si>
  <si>
    <t>Pol6</t>
  </si>
  <si>
    <t>Dvojitý schodišťový přepínač v provedení pod omítku, 10A/230V, barva bílá, plastové samozhášivé provedení, zapojení 6+6, krytí IP20</t>
  </si>
  <si>
    <t>Pol7</t>
  </si>
  <si>
    <t>Křížový přepínač v provedení pod omítku, 10A/230V, barva bílá, plastové provedení, samozhášivé, zapojení 7, krytí IP20</t>
  </si>
  <si>
    <t>Pol8</t>
  </si>
  <si>
    <t>Zásuvka jednonásobná jednofázová s ochranným kolíkem v provedení pod omítku, 16A/230V, barva bílá, krytí IP 40</t>
  </si>
  <si>
    <t>Pol9</t>
  </si>
  <si>
    <t>Sporáková kombinace 25A/400V</t>
  </si>
  <si>
    <t>Pol10</t>
  </si>
  <si>
    <t>Kabel CYKY-O 2x1,5</t>
  </si>
  <si>
    <t>Pol11</t>
  </si>
  <si>
    <t>Kabel CYKY-O 3x1,5</t>
  </si>
  <si>
    <t>Pol12</t>
  </si>
  <si>
    <t>Kabel CYKY-J 3x1,5</t>
  </si>
  <si>
    <t>Pol13</t>
  </si>
  <si>
    <t>Kabel CYKY-J 3x2,5</t>
  </si>
  <si>
    <t>Pol14</t>
  </si>
  <si>
    <t>Kabel CYKY-J 5x1,5</t>
  </si>
  <si>
    <t>Pol15</t>
  </si>
  <si>
    <t>Kabel CYKY-J 5x2,5</t>
  </si>
  <si>
    <t>Pol16</t>
  </si>
  <si>
    <t>Kabel CYKY-J 5x6</t>
  </si>
  <si>
    <t>Pol17</t>
  </si>
  <si>
    <t xml:space="preserve">Vodič CY6  zelenožlutý</t>
  </si>
  <si>
    <t>Pol18</t>
  </si>
  <si>
    <t>Sádra elektroinstalační</t>
  </si>
  <si>
    <t>kq</t>
  </si>
  <si>
    <t>Pol19</t>
  </si>
  <si>
    <t>Izolační páska</t>
  </si>
  <si>
    <t>Pol20</t>
  </si>
  <si>
    <t>Smršťovací bužírka 20mm sada 10ks</t>
  </si>
  <si>
    <t>Pol21</t>
  </si>
  <si>
    <t>Stahovací pásek 2,6mm/200</t>
  </si>
  <si>
    <t>Pol22</t>
  </si>
  <si>
    <t>Svorka na spojování vodičů 2x1-2,5</t>
  </si>
  <si>
    <t>Pol23</t>
  </si>
  <si>
    <t>Svorka na spojování vodičů 3x1-2,5</t>
  </si>
  <si>
    <t>Pol24</t>
  </si>
  <si>
    <t>Hmoždinka HM8 + vrut</t>
  </si>
  <si>
    <t>Pol25</t>
  </si>
  <si>
    <t>Vysekání rýhy v cihelných zdech hloubka 3cm šířka do 7cm včetně úklidu sutě</t>
  </si>
  <si>
    <t>Pol26</t>
  </si>
  <si>
    <t>Vyplnění a omítnutí rýhy v cihelných zdech hloubka 3cm šířka do 7cm, včetně materiálu</t>
  </si>
  <si>
    <t>Pol27</t>
  </si>
  <si>
    <t>Vysekání rýhy v cihelných zdech hloubka 3cm šířka do 3cm včetně úklidu sutě</t>
  </si>
  <si>
    <t>Pol28</t>
  </si>
  <si>
    <t>Vyplnění a omítnutí rýhy v cihelných zdech hloubka 3cm šířka do 3cm, včetně materiálu</t>
  </si>
  <si>
    <t>Pol29</t>
  </si>
  <si>
    <t xml:space="preserve">Vyvrtání otvoru do stěny, pro rozvodnou nebo přístrojovou krabici  pr.68mm včetně úklidu sutě</t>
  </si>
  <si>
    <t>Pol30</t>
  </si>
  <si>
    <t>Připojení VZT</t>
  </si>
  <si>
    <t>Pol31</t>
  </si>
  <si>
    <t>Ukončení drátu do 6mm2</t>
  </si>
  <si>
    <t>Pol32</t>
  </si>
  <si>
    <t>Ukončení kabelu do 3x4mm2</t>
  </si>
  <si>
    <t>Pol33</t>
  </si>
  <si>
    <t>Ukončení kabelu do 5x4mm2</t>
  </si>
  <si>
    <t>Pol34</t>
  </si>
  <si>
    <t>Ukončení kabelu do 5x6mm2</t>
  </si>
  <si>
    <t>Pol35</t>
  </si>
  <si>
    <t>Montáž rozvodnice do 50kg</t>
  </si>
  <si>
    <t>Pol36</t>
  </si>
  <si>
    <t>Drobný pomocný materiál (5% z celkové ceny materiálu)</t>
  </si>
  <si>
    <t>Pol37</t>
  </si>
  <si>
    <t>Přesun materiálu (5% z celkové ceny materiálu)</t>
  </si>
  <si>
    <t>Pol38</t>
  </si>
  <si>
    <t>Stavební přípomoci (3% z celkové ceny montáží)</t>
  </si>
  <si>
    <t>Pol39</t>
  </si>
  <si>
    <t>Revize el. zařízení</t>
  </si>
  <si>
    <t>Pol40</t>
  </si>
  <si>
    <t>Zkouška a prohlídka rozvodných zařízení</t>
  </si>
  <si>
    <t>Pol41</t>
  </si>
  <si>
    <t>Vypracování dokumentace skutečného provedení</t>
  </si>
  <si>
    <t>Pol42</t>
  </si>
  <si>
    <t>Proškolení obsluhy</t>
  </si>
  <si>
    <t>D2</t>
  </si>
  <si>
    <t xml:space="preserve">Bytový rozvaděč  (10kA)</t>
  </si>
  <si>
    <t>Pol43</t>
  </si>
  <si>
    <t>Rozvodnice zapuštěná,4x 12 modulů, dveře plné, 4-řadá, bílá</t>
  </si>
  <si>
    <t>Pol44</t>
  </si>
  <si>
    <t>Hlavní vypínač třípólový 40A na lištu</t>
  </si>
  <si>
    <t>Pol45</t>
  </si>
  <si>
    <t>Kombinovaný svodič přepětí B+C TNS 275/12,5</t>
  </si>
  <si>
    <t>Pol46</t>
  </si>
  <si>
    <t>Jistič jednopólový + proudový chránič 10A/0,03A/B</t>
  </si>
  <si>
    <t>Pol47</t>
  </si>
  <si>
    <t>Jistič jednopólový B16/1</t>
  </si>
  <si>
    <t>Pol48</t>
  </si>
  <si>
    <t>Jistič třípólový B16/3</t>
  </si>
  <si>
    <t>Pol49</t>
  </si>
  <si>
    <t>Proudový chránič 25A/4/0,03A</t>
  </si>
  <si>
    <t>Pol50</t>
  </si>
  <si>
    <t>Lišta propojovací, 3pól/10mm2/1m</t>
  </si>
  <si>
    <t>Pol51</t>
  </si>
  <si>
    <t>Popis přístrojů a okruhů</t>
  </si>
  <si>
    <t>Pol52</t>
  </si>
  <si>
    <t>Drobný pomocný materiál (3% z celkové ceny materiálu)</t>
  </si>
  <si>
    <t>Pol53</t>
  </si>
  <si>
    <t>Pol54</t>
  </si>
  <si>
    <t>Montáž rozvodnice (30% z celkové ceny materiálu)</t>
  </si>
  <si>
    <t>Pol55</t>
  </si>
  <si>
    <t>Protokol o kusové zkoušce a kompletnosti rozvaděče</t>
  </si>
  <si>
    <t>Pol56</t>
  </si>
  <si>
    <t>Výrobní štítek</t>
  </si>
  <si>
    <t>D3</t>
  </si>
  <si>
    <t>Přezbrojení stávajícího elektroměrového rozvaděče</t>
  </si>
  <si>
    <t>Pol57</t>
  </si>
  <si>
    <t>Jistič třípólový B20/3</t>
  </si>
  <si>
    <t>Pol58</t>
  </si>
  <si>
    <t>Pol59</t>
  </si>
  <si>
    <t>Pol60</t>
  </si>
  <si>
    <t>D4</t>
  </si>
  <si>
    <t>EPS</t>
  </si>
  <si>
    <t>Pol61</t>
  </si>
  <si>
    <t>Požární hlásič opticko kouřový - autonomní. Při výskytu kouře se zapne vestavěná poplašná siréna. Akustická kontrola stavu baterie a možnost testu funkce požárního hlásiče</t>
  </si>
  <si>
    <t>D5</t>
  </si>
  <si>
    <t>Slaboproudé rozvody materiál a montáže</t>
  </si>
  <si>
    <t>Pol62</t>
  </si>
  <si>
    <t>Krabice KU 68/2-1902(KO 68) odbočná</t>
  </si>
  <si>
    <t>Pol63</t>
  </si>
  <si>
    <t>Zásuvka T+R,SAT, koncová, ABB Tango</t>
  </si>
  <si>
    <t>Pol64</t>
  </si>
  <si>
    <t>Telefonní zásuvka RJ11</t>
  </si>
  <si>
    <t>Pol65</t>
  </si>
  <si>
    <t>Koaxiální kabel KH 21 D</t>
  </si>
  <si>
    <t>Pol66</t>
  </si>
  <si>
    <t>Kabel SYKFY 2x2x0,5</t>
  </si>
  <si>
    <t>Pol67</t>
  </si>
  <si>
    <t>Trubka MONOFLEX 2332</t>
  </si>
  <si>
    <t>Pol68</t>
  </si>
  <si>
    <t>Protahovací vodič CY1,5 mm</t>
  </si>
  <si>
    <t>Pol69</t>
  </si>
  <si>
    <t>Pol70</t>
  </si>
  <si>
    <t>Pol71</t>
  </si>
  <si>
    <t>Pol72</t>
  </si>
  <si>
    <t>Přesun a přepojení stávajícího domácího telefonu do nové pozice</t>
  </si>
  <si>
    <t>Pol73</t>
  </si>
  <si>
    <t>Měření, nastavení</t>
  </si>
  <si>
    <t>Pol74</t>
  </si>
  <si>
    <t>Výchozí revize el. zařízení</t>
  </si>
  <si>
    <t>Pol75</t>
  </si>
  <si>
    <t>D6</t>
  </si>
  <si>
    <t>Svítidla včetně zdrojů, poplatku za recyklaci a montáže</t>
  </si>
  <si>
    <t>B1</t>
  </si>
  <si>
    <t>Kruhové plastové interiérové LED svítidlo na přisazení ke stropu nebo na stěnu s nárazuvzdorným difuzorem z translucentního polykarbonátu IP54, 24W/230V 2840lm</t>
  </si>
  <si>
    <t>875830524</t>
  </si>
  <si>
    <t>B2</t>
  </si>
  <si>
    <t>Kruhové plastové interiérové LED svítidlo na přisazení ke stropu nebo na stěnu s nárazuvzdorným difuzorem z translucentního polykarbonátu IP54, 14W/230V 1740lm</t>
  </si>
  <si>
    <t>-1735882603</t>
  </si>
  <si>
    <t>B3</t>
  </si>
  <si>
    <t>Kruhové plastové interiérové LED svítidlo na přisazení ke stropu nebo na stěnu s nárazuvzdorným difuzorem z translucentního polykarbonátu IP54, 26W/230V 3140lm</t>
  </si>
  <si>
    <t>1707004063</t>
  </si>
  <si>
    <t>C1</t>
  </si>
  <si>
    <t>Nástěnné, přisazené svítidlo, těleso hliník, povrch bílá, difuzor plast PC opál, LED 10W, 856lm, neutrální 4000K, 230V, do koupelny IP44, Ra80, tř.2, rozměry 30x70x602mm</t>
  </si>
  <si>
    <t>-1138939254</t>
  </si>
  <si>
    <t>C2</t>
  </si>
  <si>
    <t>Nástěnné, přisazené svítidlo, těleso hliník, povrch bílá, difuzor plast PC opál, LED 14W, 1294lm, neutrální 4000K, 230V, do koupelny IP44, Ra80, tř.2, rozměry 30x70x902mm</t>
  </si>
  <si>
    <t>-17026525</t>
  </si>
  <si>
    <t>1703456064</t>
  </si>
  <si>
    <t>-1536301840</t>
  </si>
  <si>
    <t>SO 701_03 - Vytápění</t>
  </si>
  <si>
    <t>1 - Vytápění</t>
  </si>
  <si>
    <t>Koupelnové těleso středové připojení 1500.450 vč. konzole</t>
  </si>
  <si>
    <t>elektrická topná tyč do tělesa 500W</t>
  </si>
  <si>
    <t>Vidlice s vypínačem 16A 230 V</t>
  </si>
  <si>
    <t>časový spínač do zásuvky 230 V</t>
  </si>
  <si>
    <t>Připojovací armatura přímá - bílá RAL 9010</t>
  </si>
  <si>
    <t>Krytka připojovací armatury - bílá RAL 9010</t>
  </si>
  <si>
    <t>Svěrné šroubení EK- Cu 15x1</t>
  </si>
  <si>
    <t>Rozvod potrubí měděné dodávka+montáž 15x1 (m)</t>
  </si>
  <si>
    <t>T-kus Cu 18x15x18</t>
  </si>
  <si>
    <t>Návleková izolace potrubí tl.20mm</t>
  </si>
  <si>
    <t>Montáž a napojení těles</t>
  </si>
  <si>
    <t>Montáž izolace (m)</t>
  </si>
  <si>
    <t>SO 999 - Vícerozpočtové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</si>
  <si>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</si>
  <si>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</si>
  <si>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</si>
  <si>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</si>
  <si>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</si>
  <si>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</si>
  <si>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</si>
  <si>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</si>
  <si>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</si>
  <si>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</si>
  <si>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011414000</t>
  </si>
  <si>
    <t>Průzkum výskytu odpadu - azbest v krytině</t>
  </si>
  <si>
    <t>soub.</t>
  </si>
  <si>
    <t>1024</t>
  </si>
  <si>
    <t>-1133432887</t>
  </si>
  <si>
    <t>VRN2</t>
  </si>
  <si>
    <t>Příprava staveniště</t>
  </si>
  <si>
    <t>023303000.R1</t>
  </si>
  <si>
    <t>Dekontaminace lokality - zpracování návrhu odstranění azbestocementové krytiny pro KHSLK - vč. případadného kontrolovaného pásma</t>
  </si>
  <si>
    <t>-959867337</t>
  </si>
  <si>
    <t>VRN3</t>
  </si>
  <si>
    <t>Zařízení staveniště</t>
  </si>
  <si>
    <t>032903000</t>
  </si>
  <si>
    <t>Náklady na provoz a údržbu vybavení staveniště</t>
  </si>
  <si>
    <t>-2055008608</t>
  </si>
  <si>
    <t>033203000</t>
  </si>
  <si>
    <t>Energie pro zařízení staveniště</t>
  </si>
  <si>
    <t>1398363989</t>
  </si>
  <si>
    <t>035103001</t>
  </si>
  <si>
    <t>Pronájem ploch</t>
  </si>
  <si>
    <t>551851532</t>
  </si>
  <si>
    <t>VRN7</t>
  </si>
  <si>
    <t>Provozní vlivy</t>
  </si>
  <si>
    <t>071203000</t>
  </si>
  <si>
    <t>Provoz dalšího subjektu</t>
  </si>
  <si>
    <t>659802609</t>
  </si>
  <si>
    <t>VRN9</t>
  </si>
  <si>
    <t>Ostatní náklady</t>
  </si>
  <si>
    <t>094103000</t>
  </si>
  <si>
    <t>Náklady na plánované vyklizení objektu</t>
  </si>
  <si>
    <t>hod.</t>
  </si>
  <si>
    <t>415481415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</si>
</sst>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ZN2023_076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Dům s pečovatelskou službou - stavební úprava stáv. bytu č. 7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Stráž nad Nisou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8. 12. 2023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Obec Stráž nad Nisou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RIP - stavební projekty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Bc. Zuzana Kosáková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ROUND(SUM(AG95:AG99),2)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ROUND(SUM(AS95:AS99),2)</f>
        <v>0</v>
      </c>
      <c r="AT94" s="115">
        <f>ROUND(SUM(AV94:AW94),2)</f>
        <v>0</v>
      </c>
      <c r="AU94" s="116">
        <f>ROUND(SUM(AU95:AU99),5)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ROUND(SUM(AZ95:AZ99),2)</f>
        <v>0</v>
      </c>
      <c r="BA94" s="115">
        <f>ROUND(SUM(BA95:BA99),2)</f>
        <v>0</v>
      </c>
      <c r="BB94" s="115">
        <f>ROUND(SUM(BB95:BB99),2)</f>
        <v>0</v>
      </c>
      <c r="BC94" s="115">
        <f>ROUND(SUM(BC95:BC99),2)</f>
        <v>0</v>
      </c>
      <c r="BD94" s="117">
        <f>ROUND(SUM(BD95:BD99),2)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701 -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 701 - Stavební část'!P140</f>
        <v>0</v>
      </c>
      <c r="AV95" s="129">
        <f>'SO 701 - Stavební část'!J33</f>
        <v>0</v>
      </c>
      <c r="AW95" s="129">
        <f>'SO 701 - Stavební část'!J34</f>
        <v>0</v>
      </c>
      <c r="AX95" s="129">
        <f>'SO 701 - Stavební část'!J35</f>
        <v>0</v>
      </c>
      <c r="AY95" s="129">
        <f>'SO 701 - Stavební část'!J36</f>
        <v>0</v>
      </c>
      <c r="AZ95" s="129">
        <f>'SO 701 - Stavební část'!F33</f>
        <v>0</v>
      </c>
      <c r="BA95" s="129">
        <f>'SO 701 - Stavební část'!F34</f>
        <v>0</v>
      </c>
      <c r="BB95" s="129">
        <f>'SO 701 - Stavební část'!F35</f>
        <v>0</v>
      </c>
      <c r="BC95" s="129">
        <f>'SO 701 - Stavební část'!F36</f>
        <v>0</v>
      </c>
      <c r="BD95" s="131">
        <f>'SO 701 - Stavební část'!F37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84</v>
      </c>
    </row>
    <row r="96" s="7" customFormat="1" ht="24.75" customHeight="1">
      <c r="A96" s="120" t="s">
        <v>80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701_01 - Rozvody ZTI, 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'SO 701_01 - Rozvody ZTI, ...'!P121</f>
        <v>0</v>
      </c>
      <c r="AV96" s="129">
        <f>'SO 701_01 - Rozvody ZTI, ...'!J33</f>
        <v>0</v>
      </c>
      <c r="AW96" s="129">
        <f>'SO 701_01 - Rozvody ZTI, ...'!J34</f>
        <v>0</v>
      </c>
      <c r="AX96" s="129">
        <f>'SO 701_01 - Rozvody ZTI, ...'!J35</f>
        <v>0</v>
      </c>
      <c r="AY96" s="129">
        <f>'SO 701_01 - Rozvody ZTI, ...'!J36</f>
        <v>0</v>
      </c>
      <c r="AZ96" s="129">
        <f>'SO 701_01 - Rozvody ZTI, ...'!F33</f>
        <v>0</v>
      </c>
      <c r="BA96" s="129">
        <f>'SO 701_01 - Rozvody ZTI, ...'!F34</f>
        <v>0</v>
      </c>
      <c r="BB96" s="129">
        <f>'SO 701_01 - Rozvody ZTI, ...'!F35</f>
        <v>0</v>
      </c>
      <c r="BC96" s="129">
        <f>'SO 701_01 - Rozvody ZTI, ...'!F36</f>
        <v>0</v>
      </c>
      <c r="BD96" s="131">
        <f>'SO 701_01 - Rozvody ZTI, ...'!F37</f>
        <v>0</v>
      </c>
      <c r="BE96" s="7"/>
      <c r="BT96" s="132" t="s">
        <v>84</v>
      </c>
      <c r="BV96" s="132" t="s">
        <v>78</v>
      </c>
      <c r="BW96" s="132" t="s">
        <v>88</v>
      </c>
      <c r="BX96" s="132" t="s">
        <v>5</v>
      </c>
      <c r="CL96" s="132" t="s">
        <v>1</v>
      </c>
      <c r="CM96" s="132" t="s">
        <v>84</v>
      </c>
    </row>
    <row r="97" s="7" customFormat="1" ht="24.75" customHeight="1">
      <c r="A97" s="120" t="s">
        <v>80</v>
      </c>
      <c r="B97" s="121"/>
      <c r="C97" s="122"/>
      <c r="D97" s="123" t="s">
        <v>89</v>
      </c>
      <c r="E97" s="123"/>
      <c r="F97" s="123"/>
      <c r="G97" s="123"/>
      <c r="H97" s="123"/>
      <c r="I97" s="124"/>
      <c r="J97" s="123" t="s">
        <v>90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 701_02 - Silnoproudé r...'!J30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28">
        <v>0</v>
      </c>
      <c r="AT97" s="129">
        <f>ROUND(SUM(AV97:AW97),2)</f>
        <v>0</v>
      </c>
      <c r="AU97" s="130">
        <f>'SO 701_02 - Silnoproudé r...'!P123</f>
        <v>0</v>
      </c>
      <c r="AV97" s="129">
        <f>'SO 701_02 - Silnoproudé r...'!J33</f>
        <v>0</v>
      </c>
      <c r="AW97" s="129">
        <f>'SO 701_02 - Silnoproudé r...'!J34</f>
        <v>0</v>
      </c>
      <c r="AX97" s="129">
        <f>'SO 701_02 - Silnoproudé r...'!J35</f>
        <v>0</v>
      </c>
      <c r="AY97" s="129">
        <f>'SO 701_02 - Silnoproudé r...'!J36</f>
        <v>0</v>
      </c>
      <c r="AZ97" s="129">
        <f>'SO 701_02 - Silnoproudé r...'!F33</f>
        <v>0</v>
      </c>
      <c r="BA97" s="129">
        <f>'SO 701_02 - Silnoproudé r...'!F34</f>
        <v>0</v>
      </c>
      <c r="BB97" s="129">
        <f>'SO 701_02 - Silnoproudé r...'!F35</f>
        <v>0</v>
      </c>
      <c r="BC97" s="129">
        <f>'SO 701_02 - Silnoproudé r...'!F36</f>
        <v>0</v>
      </c>
      <c r="BD97" s="131">
        <f>'SO 701_02 - Silnoproudé r...'!F37</f>
        <v>0</v>
      </c>
      <c r="BE97" s="7"/>
      <c r="BT97" s="132" t="s">
        <v>84</v>
      </c>
      <c r="BV97" s="132" t="s">
        <v>78</v>
      </c>
      <c r="BW97" s="132" t="s">
        <v>91</v>
      </c>
      <c r="BX97" s="132" t="s">
        <v>5</v>
      </c>
      <c r="CL97" s="132" t="s">
        <v>1</v>
      </c>
      <c r="CM97" s="132" t="s">
        <v>84</v>
      </c>
    </row>
    <row r="98" s="7" customFormat="1" ht="24.75" customHeight="1">
      <c r="A98" s="120" t="s">
        <v>80</v>
      </c>
      <c r="B98" s="121"/>
      <c r="C98" s="122"/>
      <c r="D98" s="123" t="s">
        <v>92</v>
      </c>
      <c r="E98" s="123"/>
      <c r="F98" s="123"/>
      <c r="G98" s="123"/>
      <c r="H98" s="123"/>
      <c r="I98" s="124"/>
      <c r="J98" s="123" t="s">
        <v>93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'SO 701_03 - Vytápění'!J30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83</v>
      </c>
      <c r="AR98" s="127"/>
      <c r="AS98" s="128">
        <v>0</v>
      </c>
      <c r="AT98" s="129">
        <f>ROUND(SUM(AV98:AW98),2)</f>
        <v>0</v>
      </c>
      <c r="AU98" s="130">
        <f>'SO 701_03 - Vytápění'!P117</f>
        <v>0</v>
      </c>
      <c r="AV98" s="129">
        <f>'SO 701_03 - Vytápění'!J33</f>
        <v>0</v>
      </c>
      <c r="AW98" s="129">
        <f>'SO 701_03 - Vytápění'!J34</f>
        <v>0</v>
      </c>
      <c r="AX98" s="129">
        <f>'SO 701_03 - Vytápění'!J35</f>
        <v>0</v>
      </c>
      <c r="AY98" s="129">
        <f>'SO 701_03 - Vytápění'!J36</f>
        <v>0</v>
      </c>
      <c r="AZ98" s="129">
        <f>'SO 701_03 - Vytápění'!F33</f>
        <v>0</v>
      </c>
      <c r="BA98" s="129">
        <f>'SO 701_03 - Vytápění'!F34</f>
        <v>0</v>
      </c>
      <c r="BB98" s="129">
        <f>'SO 701_03 - Vytápění'!F35</f>
        <v>0</v>
      </c>
      <c r="BC98" s="129">
        <f>'SO 701_03 - Vytápění'!F36</f>
        <v>0</v>
      </c>
      <c r="BD98" s="131">
        <f>'SO 701_03 - Vytápění'!F37</f>
        <v>0</v>
      </c>
      <c r="BE98" s="7"/>
      <c r="BT98" s="132" t="s">
        <v>84</v>
      </c>
      <c r="BV98" s="132" t="s">
        <v>78</v>
      </c>
      <c r="BW98" s="132" t="s">
        <v>94</v>
      </c>
      <c r="BX98" s="132" t="s">
        <v>5</v>
      </c>
      <c r="CL98" s="132" t="s">
        <v>1</v>
      </c>
      <c r="CM98" s="132" t="s">
        <v>84</v>
      </c>
    </row>
    <row r="99" s="7" customFormat="1" ht="16.5" customHeight="1">
      <c r="A99" s="120" t="s">
        <v>80</v>
      </c>
      <c r="B99" s="121"/>
      <c r="C99" s="122"/>
      <c r="D99" s="123" t="s">
        <v>95</v>
      </c>
      <c r="E99" s="123"/>
      <c r="F99" s="123"/>
      <c r="G99" s="123"/>
      <c r="H99" s="123"/>
      <c r="I99" s="124"/>
      <c r="J99" s="123" t="s">
        <v>96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'SO 999 - Vícerozpočtové n...'!J30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83</v>
      </c>
      <c r="AR99" s="127"/>
      <c r="AS99" s="133">
        <v>0</v>
      </c>
      <c r="AT99" s="134">
        <f>ROUND(SUM(AV99:AW99),2)</f>
        <v>0</v>
      </c>
      <c r="AU99" s="135">
        <f>'SO 999 - Vícerozpočtové n...'!P122</f>
        <v>0</v>
      </c>
      <c r="AV99" s="134">
        <f>'SO 999 - Vícerozpočtové n...'!J33</f>
        <v>0</v>
      </c>
      <c r="AW99" s="134">
        <f>'SO 999 - Vícerozpočtové n...'!J34</f>
        <v>0</v>
      </c>
      <c r="AX99" s="134">
        <f>'SO 999 - Vícerozpočtové n...'!J35</f>
        <v>0</v>
      </c>
      <c r="AY99" s="134">
        <f>'SO 999 - Vícerozpočtové n...'!J36</f>
        <v>0</v>
      </c>
      <c r="AZ99" s="134">
        <f>'SO 999 - Vícerozpočtové n...'!F33</f>
        <v>0</v>
      </c>
      <c r="BA99" s="134">
        <f>'SO 999 - Vícerozpočtové n...'!F34</f>
        <v>0</v>
      </c>
      <c r="BB99" s="134">
        <f>'SO 999 - Vícerozpočtové n...'!F35</f>
        <v>0</v>
      </c>
      <c r="BC99" s="134">
        <f>'SO 999 - Vícerozpočtové n...'!F36</f>
        <v>0</v>
      </c>
      <c r="BD99" s="136">
        <f>'SO 999 - Vícerozpočtové n...'!F37</f>
        <v>0</v>
      </c>
      <c r="BE99" s="7"/>
      <c r="BT99" s="132" t="s">
        <v>84</v>
      </c>
      <c r="BV99" s="132" t="s">
        <v>78</v>
      </c>
      <c r="BW99" s="132" t="s">
        <v>97</v>
      </c>
      <c r="BX99" s="132" t="s">
        <v>5</v>
      </c>
      <c r="CL99" s="132" t="s">
        <v>1</v>
      </c>
      <c r="CM99" s="132" t="s">
        <v>84</v>
      </c>
    </row>
    <row r="100" s="2" customFormat="1" ht="30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</sheetData>
  <sheetProtection sheet="1" formatColumns="0" formatRows="0" objects="1" scenarios="1" spinCount="100000" saltValue="ScmRWEhI1uJJyMQt9Mobt0prHAaQIUpzyzmUMuvpQ53OQR1d2pTBk4LRbqM3GKqfAk/AGO/sfTqxi7w82zz4ow==" hashValue="rC0TS/3rFa/GDndsTy5pjoM4riQvjahDmYYgRMJQE6MYMSfGNQxx9y7rj39/bJsKRpCJFVBXrmEkChRZwlXzng==" algorithmName="SHA-512" password="CC35"/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701 - Stavební část'!C2" display="/"/>
    <hyperlink ref="A96" location="'SO 701_01 - Rozvody ZTI, ...'!C2" display="/"/>
    <hyperlink ref="A97" location="'SO 701_02 - Silnoproudé r...'!C2" display="/"/>
    <hyperlink ref="A98" location="'SO 701_03 - Vytápění'!C2" display="/"/>
    <hyperlink ref="A99" location="'SO 999 - Vícerozpočtové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98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Dům s pečovatelskou službou - stavební úprava stáv. bytu č. 7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8. 12. 2023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ROUND(J140,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ROUND((SUM(BE140:BE579)),  2)</f>
        <v>0</v>
      </c>
      <c r="G33" s="39"/>
      <c r="H33" s="39"/>
      <c r="I33" s="156">
        <v>0.20999999999999999</v>
      </c>
      <c r="J33" s="155">
        <f>ROUND(((SUM(BE140:BE579))*I33),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ROUND((SUM(BF140:BF579)),  2)</f>
        <v>0</v>
      </c>
      <c r="G34" s="39"/>
      <c r="H34" s="39"/>
      <c r="I34" s="156">
        <v>0.12</v>
      </c>
      <c r="J34" s="155">
        <f>ROUND(((SUM(BF140:BF579))*I34),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ROUND((SUM(BG140:BG579)),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ROUND((SUM(BH140:BH579)),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ROUND((SUM(BI140:BI579)),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Dům s pečovatelskou službou - stavební úprava stáv. bytu č. 7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701 -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Stráž nad Nisou</v>
      </c>
      <c r="G89" s="41"/>
      <c r="H89" s="41"/>
      <c r="I89" s="33" t="s">
        <v>22</v>
      </c>
      <c r="J89" s="80" t="str">
        <f>IF(J12="","",J12)</f>
        <v>8. 12. 2023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Obec Stráž nad Nisou</v>
      </c>
      <c r="G91" s="41"/>
      <c r="H91" s="41"/>
      <c r="I91" s="33" t="s">
        <v>30</v>
      </c>
      <c r="J91" s="37" t="str">
        <f>E21</f>
        <v>RIP - stavební projekty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Bc. Zuzana Kosáková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102</v>
      </c>
      <c r="D94" s="177"/>
      <c r="E94" s="177"/>
      <c r="F94" s="177"/>
      <c r="G94" s="177"/>
      <c r="H94" s="177"/>
      <c r="I94" s="177"/>
      <c r="J94" s="178" t="s">
        <v>103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104</v>
      </c>
      <c r="D96" s="41"/>
      <c r="E96" s="41"/>
      <c r="F96" s="41"/>
      <c r="G96" s="41"/>
      <c r="H96" s="41"/>
      <c r="I96" s="41"/>
      <c r="J96" s="111">
        <f>J140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105</v>
      </c>
    </row>
    <row r="97" s="9" customFormat="1" ht="24.96" customHeight="1">
      <c r="A97" s="9"/>
      <c r="B97" s="180"/>
      <c r="C97" s="181"/>
      <c r="D97" s="182" t="s">
        <v>106</v>
      </c>
      <c r="E97" s="183"/>
      <c r="F97" s="183"/>
      <c r="G97" s="183"/>
      <c r="H97" s="183"/>
      <c r="I97" s="183"/>
      <c r="J97" s="184">
        <f>J141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107</v>
      </c>
      <c r="E98" s="189"/>
      <c r="F98" s="189"/>
      <c r="G98" s="189"/>
      <c r="H98" s="189"/>
      <c r="I98" s="189"/>
      <c r="J98" s="190">
        <f>J142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108</v>
      </c>
      <c r="E99" s="189"/>
      <c r="F99" s="189"/>
      <c r="G99" s="189"/>
      <c r="H99" s="189"/>
      <c r="I99" s="189"/>
      <c r="J99" s="190">
        <f>J157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109</v>
      </c>
      <c r="E100" s="189"/>
      <c r="F100" s="189"/>
      <c r="G100" s="189"/>
      <c r="H100" s="189"/>
      <c r="I100" s="189"/>
      <c r="J100" s="190">
        <f>J170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110</v>
      </c>
      <c r="E101" s="189"/>
      <c r="F101" s="189"/>
      <c r="G101" s="189"/>
      <c r="H101" s="189"/>
      <c r="I101" s="189"/>
      <c r="J101" s="190">
        <f>J172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111</v>
      </c>
      <c r="E102" s="189"/>
      <c r="F102" s="189"/>
      <c r="G102" s="189"/>
      <c r="H102" s="189"/>
      <c r="I102" s="189"/>
      <c r="J102" s="190">
        <f>J183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112</v>
      </c>
      <c r="E103" s="189"/>
      <c r="F103" s="189"/>
      <c r="G103" s="189"/>
      <c r="H103" s="189"/>
      <c r="I103" s="189"/>
      <c r="J103" s="190">
        <f>J221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113</v>
      </c>
      <c r="E104" s="189"/>
      <c r="F104" s="189"/>
      <c r="G104" s="189"/>
      <c r="H104" s="189"/>
      <c r="I104" s="189"/>
      <c r="J104" s="190">
        <f>J238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114</v>
      </c>
      <c r="E105" s="183"/>
      <c r="F105" s="183"/>
      <c r="G105" s="183"/>
      <c r="H105" s="183"/>
      <c r="I105" s="183"/>
      <c r="J105" s="184">
        <f>J240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115</v>
      </c>
      <c r="E106" s="189"/>
      <c r="F106" s="189"/>
      <c r="G106" s="189"/>
      <c r="H106" s="189"/>
      <c r="I106" s="189"/>
      <c r="J106" s="190">
        <f>J241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116</v>
      </c>
      <c r="E107" s="189"/>
      <c r="F107" s="189"/>
      <c r="G107" s="189"/>
      <c r="H107" s="189"/>
      <c r="I107" s="189"/>
      <c r="J107" s="190">
        <f>J259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117</v>
      </c>
      <c r="E108" s="189"/>
      <c r="F108" s="189"/>
      <c r="G108" s="189"/>
      <c r="H108" s="189"/>
      <c r="I108" s="189"/>
      <c r="J108" s="190">
        <f>J276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118</v>
      </c>
      <c r="E109" s="189"/>
      <c r="F109" s="189"/>
      <c r="G109" s="189"/>
      <c r="H109" s="189"/>
      <c r="I109" s="189"/>
      <c r="J109" s="190">
        <f>J289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119</v>
      </c>
      <c r="E110" s="189"/>
      <c r="F110" s="189"/>
      <c r="G110" s="189"/>
      <c r="H110" s="189"/>
      <c r="I110" s="189"/>
      <c r="J110" s="190">
        <f>J292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120</v>
      </c>
      <c r="E111" s="189"/>
      <c r="F111" s="189"/>
      <c r="G111" s="189"/>
      <c r="H111" s="189"/>
      <c r="I111" s="189"/>
      <c r="J111" s="190">
        <f>J294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121</v>
      </c>
      <c r="E112" s="189"/>
      <c r="F112" s="189"/>
      <c r="G112" s="189"/>
      <c r="H112" s="189"/>
      <c r="I112" s="189"/>
      <c r="J112" s="190">
        <f>J326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122</v>
      </c>
      <c r="E113" s="189"/>
      <c r="F113" s="189"/>
      <c r="G113" s="189"/>
      <c r="H113" s="189"/>
      <c r="I113" s="189"/>
      <c r="J113" s="190">
        <f>J424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123</v>
      </c>
      <c r="E114" s="189"/>
      <c r="F114" s="189"/>
      <c r="G114" s="189"/>
      <c r="H114" s="189"/>
      <c r="I114" s="189"/>
      <c r="J114" s="190">
        <f>J426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124</v>
      </c>
      <c r="E115" s="189"/>
      <c r="F115" s="189"/>
      <c r="G115" s="189"/>
      <c r="H115" s="189"/>
      <c r="I115" s="189"/>
      <c r="J115" s="190">
        <f>J451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125</v>
      </c>
      <c r="E116" s="189"/>
      <c r="F116" s="189"/>
      <c r="G116" s="189"/>
      <c r="H116" s="189"/>
      <c r="I116" s="189"/>
      <c r="J116" s="190">
        <f>J471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126</v>
      </c>
      <c r="E117" s="189"/>
      <c r="F117" s="189"/>
      <c r="G117" s="189"/>
      <c r="H117" s="189"/>
      <c r="I117" s="189"/>
      <c r="J117" s="190">
        <f>J477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127</v>
      </c>
      <c r="E118" s="189"/>
      <c r="F118" s="189"/>
      <c r="G118" s="189"/>
      <c r="H118" s="189"/>
      <c r="I118" s="189"/>
      <c r="J118" s="190">
        <f>J487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128</v>
      </c>
      <c r="E119" s="189"/>
      <c r="F119" s="189"/>
      <c r="G119" s="189"/>
      <c r="H119" s="189"/>
      <c r="I119" s="189"/>
      <c r="J119" s="190">
        <f>J523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6"/>
      <c r="C120" s="187"/>
      <c r="D120" s="188" t="s">
        <v>129</v>
      </c>
      <c r="E120" s="189"/>
      <c r="F120" s="189"/>
      <c r="G120" s="189"/>
      <c r="H120" s="189"/>
      <c r="I120" s="189"/>
      <c r="J120" s="190">
        <f>J562</f>
        <v>0</v>
      </c>
      <c r="K120" s="187"/>
      <c r="L120" s="19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6" s="2" customFormat="1" ht="6.96" customHeight="1">
      <c r="A126" s="39"/>
      <c r="B126" s="69"/>
      <c r="C126" s="70"/>
      <c r="D126" s="70"/>
      <c r="E126" s="70"/>
      <c r="F126" s="70"/>
      <c r="G126" s="70"/>
      <c r="H126" s="70"/>
      <c r="I126" s="70"/>
      <c r="J126" s="70"/>
      <c r="K126" s="70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4.96" customHeight="1">
      <c r="A127" s="39"/>
      <c r="B127" s="40"/>
      <c r="C127" s="24" t="s">
        <v>130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16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6.5" customHeight="1">
      <c r="A130" s="39"/>
      <c r="B130" s="40"/>
      <c r="C130" s="41"/>
      <c r="D130" s="41"/>
      <c r="E130" s="175" t="str">
        <f>E7</f>
        <v>Dům s pečovatelskou službou - stavební úprava stáv. bytu č. 7</v>
      </c>
      <c r="F130" s="33"/>
      <c r="G130" s="33"/>
      <c r="H130" s="33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99</v>
      </c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6.5" customHeight="1">
      <c r="A132" s="39"/>
      <c r="B132" s="40"/>
      <c r="C132" s="41"/>
      <c r="D132" s="41"/>
      <c r="E132" s="77" t="str">
        <f>E9</f>
        <v>SO 701 - Stavební část</v>
      </c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2" customHeight="1">
      <c r="A134" s="39"/>
      <c r="B134" s="40"/>
      <c r="C134" s="33" t="s">
        <v>20</v>
      </c>
      <c r="D134" s="41"/>
      <c r="E134" s="41"/>
      <c r="F134" s="28" t="str">
        <f>F12</f>
        <v>Stráž nad Nisou</v>
      </c>
      <c r="G134" s="41"/>
      <c r="H134" s="41"/>
      <c r="I134" s="33" t="s">
        <v>22</v>
      </c>
      <c r="J134" s="80" t="str">
        <f>IF(J12="","",J12)</f>
        <v>8. 12. 2023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6.96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25.65" customHeight="1">
      <c r="A136" s="39"/>
      <c r="B136" s="40"/>
      <c r="C136" s="33" t="s">
        <v>24</v>
      </c>
      <c r="D136" s="41"/>
      <c r="E136" s="41"/>
      <c r="F136" s="28" t="str">
        <f>E15</f>
        <v>Obec Stráž nad Nisou</v>
      </c>
      <c r="G136" s="41"/>
      <c r="H136" s="41"/>
      <c r="I136" s="33" t="s">
        <v>30</v>
      </c>
      <c r="J136" s="37" t="str">
        <f>E21</f>
        <v>RIP - stavební projekty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5.15" customHeight="1">
      <c r="A137" s="39"/>
      <c r="B137" s="40"/>
      <c r="C137" s="33" t="s">
        <v>28</v>
      </c>
      <c r="D137" s="41"/>
      <c r="E137" s="41"/>
      <c r="F137" s="28" t="str">
        <f>IF(E18="","",E18)</f>
        <v>Vyplň údaj</v>
      </c>
      <c r="G137" s="41"/>
      <c r="H137" s="41"/>
      <c r="I137" s="33" t="s">
        <v>33</v>
      </c>
      <c r="J137" s="37" t="str">
        <f>E24</f>
        <v>Bc. Zuzana Kosáková</v>
      </c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0.32" customHeight="1">
      <c r="A138" s="39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11" customFormat="1" ht="29.28" customHeight="1">
      <c r="A139" s="192"/>
      <c r="B139" s="193"/>
      <c r="C139" s="194" t="s">
        <v>131</v>
      </c>
      <c r="D139" s="195" t="s">
        <v>61</v>
      </c>
      <c r="E139" s="195" t="s">
        <v>57</v>
      </c>
      <c r="F139" s="195" t="s">
        <v>58</v>
      </c>
      <c r="G139" s="195" t="s">
        <v>132</v>
      </c>
      <c r="H139" s="195" t="s">
        <v>133</v>
      </c>
      <c r="I139" s="195" t="s">
        <v>134</v>
      </c>
      <c r="J139" s="195" t="s">
        <v>103</v>
      </c>
      <c r="K139" s="196" t="s">
        <v>135</v>
      </c>
      <c r="L139" s="197"/>
      <c r="M139" s="101" t="s">
        <v>1</v>
      </c>
      <c r="N139" s="102" t="s">
        <v>40</v>
      </c>
      <c r="O139" s="102" t="s">
        <v>136</v>
      </c>
      <c r="P139" s="102" t="s">
        <v>137</v>
      </c>
      <c r="Q139" s="102" t="s">
        <v>138</v>
      </c>
      <c r="R139" s="102" t="s">
        <v>139</v>
      </c>
      <c r="S139" s="102" t="s">
        <v>140</v>
      </c>
      <c r="T139" s="103" t="s">
        <v>141</v>
      </c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</row>
    <row r="140" s="2" customFormat="1" ht="22.8" customHeight="1">
      <c r="A140" s="39"/>
      <c r="B140" s="40"/>
      <c r="C140" s="108" t="s">
        <v>142</v>
      </c>
      <c r="D140" s="41"/>
      <c r="E140" s="41"/>
      <c r="F140" s="41"/>
      <c r="G140" s="41"/>
      <c r="H140" s="41"/>
      <c r="I140" s="41"/>
      <c r="J140" s="198">
        <f>BK140</f>
        <v>0</v>
      </c>
      <c r="K140" s="41"/>
      <c r="L140" s="45"/>
      <c r="M140" s="104"/>
      <c r="N140" s="199"/>
      <c r="O140" s="105"/>
      <c r="P140" s="200">
        <f>P141+P240</f>
        <v>0</v>
      </c>
      <c r="Q140" s="105"/>
      <c r="R140" s="200">
        <f>R141+R240</f>
        <v>17.8227567064</v>
      </c>
      <c r="S140" s="105"/>
      <c r="T140" s="201">
        <f>T141+T240</f>
        <v>19.674662640000001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75</v>
      </c>
      <c r="AU140" s="18" t="s">
        <v>105</v>
      </c>
      <c r="BK140" s="202">
        <f>BK141+BK240</f>
        <v>0</v>
      </c>
    </row>
    <row r="141" s="12" customFormat="1" ht="25.92" customHeight="1">
      <c r="A141" s="12"/>
      <c r="B141" s="203"/>
      <c r="C141" s="204"/>
      <c r="D141" s="205" t="s">
        <v>75</v>
      </c>
      <c r="E141" s="206" t="s">
        <v>143</v>
      </c>
      <c r="F141" s="206" t="s">
        <v>144</v>
      </c>
      <c r="G141" s="204"/>
      <c r="H141" s="204"/>
      <c r="I141" s="207"/>
      <c r="J141" s="208">
        <f>BK141</f>
        <v>0</v>
      </c>
      <c r="K141" s="204"/>
      <c r="L141" s="209"/>
      <c r="M141" s="210"/>
      <c r="N141" s="211"/>
      <c r="O141" s="211"/>
      <c r="P141" s="212">
        <f>P142+P157+P170+P172+P183+P221+P238</f>
        <v>0</v>
      </c>
      <c r="Q141" s="211"/>
      <c r="R141" s="212">
        <f>R142+R157+R170+R172+R183+R221+R238</f>
        <v>8.4697495200000006</v>
      </c>
      <c r="S141" s="211"/>
      <c r="T141" s="213">
        <f>T142+T157+T170+T172+T183+T221+T238</f>
        <v>5.7439210000000003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84</v>
      </c>
      <c r="AT141" s="215" t="s">
        <v>75</v>
      </c>
      <c r="AU141" s="215" t="s">
        <v>76</v>
      </c>
      <c r="AY141" s="214" t="s">
        <v>145</v>
      </c>
      <c r="BK141" s="216">
        <f>BK142+BK157+BK170+BK172+BK183+BK221+BK238</f>
        <v>0</v>
      </c>
    </row>
    <row r="142" s="12" customFormat="1" ht="22.8" customHeight="1">
      <c r="A142" s="12"/>
      <c r="B142" s="203"/>
      <c r="C142" s="204"/>
      <c r="D142" s="205" t="s">
        <v>75</v>
      </c>
      <c r="E142" s="217" t="s">
        <v>84</v>
      </c>
      <c r="F142" s="217" t="s">
        <v>146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SUM(P143:P156)</f>
        <v>0</v>
      </c>
      <c r="Q142" s="211"/>
      <c r="R142" s="212">
        <f>SUM(R143:R156)</f>
        <v>1.75</v>
      </c>
      <c r="S142" s="211"/>
      <c r="T142" s="213">
        <f>SUM(T143:T156)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84</v>
      </c>
      <c r="AT142" s="215" t="s">
        <v>75</v>
      </c>
      <c r="AU142" s="215" t="s">
        <v>84</v>
      </c>
      <c r="AY142" s="214" t="s">
        <v>145</v>
      </c>
      <c r="BK142" s="216">
        <f>SUM(BK143:BK156)</f>
        <v>0</v>
      </c>
    </row>
    <row r="143" s="2" customFormat="1" ht="24.15" customHeight="1">
      <c r="A143" s="39"/>
      <c r="B143" s="40"/>
      <c r="C143" s="219" t="s">
        <v>84</v>
      </c>
      <c r="D143" s="219" t="s">
        <v>147</v>
      </c>
      <c r="E143" s="220" t="s">
        <v>148</v>
      </c>
      <c r="F143" s="221" t="s">
        <v>149</v>
      </c>
      <c r="G143" s="222" t="s">
        <v>150</v>
      </c>
      <c r="H143" s="223">
        <v>1.2</v>
      </c>
      <c r="I143" s="224"/>
      <c r="J143" s="225">
        <f>ROUND(I143*H143,2)</f>
        <v>0</v>
      </c>
      <c r="K143" s="221" t="s">
        <v>151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152</v>
      </c>
      <c r="AT143" s="230" t="s">
        <v>147</v>
      </c>
      <c r="AU143" s="230" t="s">
        <v>153</v>
      </c>
      <c r="AY143" s="18" t="s">
        <v>145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153</v>
      </c>
      <c r="BK143" s="231">
        <f>ROUND(I143*H143,2)</f>
        <v>0</v>
      </c>
      <c r="BL143" s="18" t="s">
        <v>152</v>
      </c>
      <c r="BM143" s="230" t="s">
        <v>154</v>
      </c>
    </row>
    <row r="144" s="13" customFormat="1">
      <c r="A144" s="13"/>
      <c r="B144" s="232"/>
      <c r="C144" s="233"/>
      <c r="D144" s="234" t="s">
        <v>155</v>
      </c>
      <c r="E144" s="235" t="s">
        <v>1</v>
      </c>
      <c r="F144" s="236" t="s">
        <v>156</v>
      </c>
      <c r="G144" s="233"/>
      <c r="H144" s="237">
        <v>1.2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155</v>
      </c>
      <c r="AU144" s="243" t="s">
        <v>153</v>
      </c>
      <c r="AV144" s="13" t="s">
        <v>153</v>
      </c>
      <c r="AW144" s="13" t="s">
        <v>32</v>
      </c>
      <c r="AX144" s="13" t="s">
        <v>84</v>
      </c>
      <c r="AY144" s="243" t="s">
        <v>145</v>
      </c>
    </row>
    <row r="145" s="2" customFormat="1" ht="24.15" customHeight="1">
      <c r="A145" s="39"/>
      <c r="B145" s="40"/>
      <c r="C145" s="219" t="s">
        <v>153</v>
      </c>
      <c r="D145" s="219" t="s">
        <v>147</v>
      </c>
      <c r="E145" s="220" t="s">
        <v>157</v>
      </c>
      <c r="F145" s="221" t="s">
        <v>158</v>
      </c>
      <c r="G145" s="222" t="s">
        <v>150</v>
      </c>
      <c r="H145" s="223">
        <v>1.75</v>
      </c>
      <c r="I145" s="224"/>
      <c r="J145" s="225">
        <f>ROUND(I145*H145,2)</f>
        <v>0</v>
      </c>
      <c r="K145" s="221" t="s">
        <v>151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152</v>
      </c>
      <c r="AT145" s="230" t="s">
        <v>147</v>
      </c>
      <c r="AU145" s="230" t="s">
        <v>153</v>
      </c>
      <c r="AY145" s="18" t="s">
        <v>145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153</v>
      </c>
      <c r="BK145" s="231">
        <f>ROUND(I145*H145,2)</f>
        <v>0</v>
      </c>
      <c r="BL145" s="18" t="s">
        <v>152</v>
      </c>
      <c r="BM145" s="230" t="s">
        <v>159</v>
      </c>
    </row>
    <row r="146" s="13" customFormat="1">
      <c r="A146" s="13"/>
      <c r="B146" s="232"/>
      <c r="C146" s="233"/>
      <c r="D146" s="234" t="s">
        <v>155</v>
      </c>
      <c r="E146" s="235" t="s">
        <v>1</v>
      </c>
      <c r="F146" s="236" t="s">
        <v>160</v>
      </c>
      <c r="G146" s="233"/>
      <c r="H146" s="237">
        <v>1.75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155</v>
      </c>
      <c r="AU146" s="243" t="s">
        <v>153</v>
      </c>
      <c r="AV146" s="13" t="s">
        <v>153</v>
      </c>
      <c r="AW146" s="13" t="s">
        <v>32</v>
      </c>
      <c r="AX146" s="13" t="s">
        <v>84</v>
      </c>
      <c r="AY146" s="243" t="s">
        <v>145</v>
      </c>
    </row>
    <row r="147" s="2" customFormat="1" ht="37.8" customHeight="1">
      <c r="A147" s="39"/>
      <c r="B147" s="40"/>
      <c r="C147" s="219" t="s">
        <v>161</v>
      </c>
      <c r="D147" s="219" t="s">
        <v>147</v>
      </c>
      <c r="E147" s="220" t="s">
        <v>162</v>
      </c>
      <c r="F147" s="221" t="s">
        <v>163</v>
      </c>
      <c r="G147" s="222" t="s">
        <v>150</v>
      </c>
      <c r="H147" s="223">
        <v>0.875</v>
      </c>
      <c r="I147" s="224"/>
      <c r="J147" s="225">
        <f>ROUND(I147*H147,2)</f>
        <v>0</v>
      </c>
      <c r="K147" s="221" t="s">
        <v>151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152</v>
      </c>
      <c r="AT147" s="230" t="s">
        <v>147</v>
      </c>
      <c r="AU147" s="230" t="s">
        <v>153</v>
      </c>
      <c r="AY147" s="18" t="s">
        <v>145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153</v>
      </c>
      <c r="BK147" s="231">
        <f>ROUND(I147*H147,2)</f>
        <v>0</v>
      </c>
      <c r="BL147" s="18" t="s">
        <v>152</v>
      </c>
      <c r="BM147" s="230" t="s">
        <v>164</v>
      </c>
    </row>
    <row r="148" s="13" customFormat="1">
      <c r="A148" s="13"/>
      <c r="B148" s="232"/>
      <c r="C148" s="233"/>
      <c r="D148" s="234" t="s">
        <v>155</v>
      </c>
      <c r="E148" s="235" t="s">
        <v>1</v>
      </c>
      <c r="F148" s="236" t="s">
        <v>165</v>
      </c>
      <c r="G148" s="233"/>
      <c r="H148" s="237">
        <v>0.875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155</v>
      </c>
      <c r="AU148" s="243" t="s">
        <v>153</v>
      </c>
      <c r="AV148" s="13" t="s">
        <v>153</v>
      </c>
      <c r="AW148" s="13" t="s">
        <v>32</v>
      </c>
      <c r="AX148" s="13" t="s">
        <v>84</v>
      </c>
      <c r="AY148" s="243" t="s">
        <v>145</v>
      </c>
    </row>
    <row r="149" s="2" customFormat="1" ht="24.15" customHeight="1">
      <c r="A149" s="39"/>
      <c r="B149" s="40"/>
      <c r="C149" s="219" t="s">
        <v>152</v>
      </c>
      <c r="D149" s="219" t="s">
        <v>147</v>
      </c>
      <c r="E149" s="220" t="s">
        <v>166</v>
      </c>
      <c r="F149" s="221" t="s">
        <v>167</v>
      </c>
      <c r="G149" s="222" t="s">
        <v>150</v>
      </c>
      <c r="H149" s="223">
        <v>1.2</v>
      </c>
      <c r="I149" s="224"/>
      <c r="J149" s="225">
        <f>ROUND(I149*H149,2)</f>
        <v>0</v>
      </c>
      <c r="K149" s="221" t="s">
        <v>151</v>
      </c>
      <c r="L149" s="45"/>
      <c r="M149" s="226" t="s">
        <v>1</v>
      </c>
      <c r="N149" s="227" t="s">
        <v>42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152</v>
      </c>
      <c r="AT149" s="230" t="s">
        <v>147</v>
      </c>
      <c r="AU149" s="230" t="s">
        <v>153</v>
      </c>
      <c r="AY149" s="18" t="s">
        <v>145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153</v>
      </c>
      <c r="BK149" s="231">
        <f>ROUND(I149*H149,2)</f>
        <v>0</v>
      </c>
      <c r="BL149" s="18" t="s">
        <v>152</v>
      </c>
      <c r="BM149" s="230" t="s">
        <v>168</v>
      </c>
    </row>
    <row r="150" s="13" customFormat="1">
      <c r="A150" s="13"/>
      <c r="B150" s="232"/>
      <c r="C150" s="233"/>
      <c r="D150" s="234" t="s">
        <v>155</v>
      </c>
      <c r="E150" s="235" t="s">
        <v>1</v>
      </c>
      <c r="F150" s="236" t="s">
        <v>156</v>
      </c>
      <c r="G150" s="233"/>
      <c r="H150" s="237">
        <v>1.2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155</v>
      </c>
      <c r="AU150" s="243" t="s">
        <v>153</v>
      </c>
      <c r="AV150" s="13" t="s">
        <v>153</v>
      </c>
      <c r="AW150" s="13" t="s">
        <v>32</v>
      </c>
      <c r="AX150" s="13" t="s">
        <v>84</v>
      </c>
      <c r="AY150" s="243" t="s">
        <v>145</v>
      </c>
    </row>
    <row r="151" s="2" customFormat="1" ht="24.15" customHeight="1">
      <c r="A151" s="39"/>
      <c r="B151" s="40"/>
      <c r="C151" s="219" t="s">
        <v>169</v>
      </c>
      <c r="D151" s="219" t="s">
        <v>147</v>
      </c>
      <c r="E151" s="220" t="s">
        <v>170</v>
      </c>
      <c r="F151" s="221" t="s">
        <v>171</v>
      </c>
      <c r="G151" s="222" t="s">
        <v>150</v>
      </c>
      <c r="H151" s="223">
        <v>0.875</v>
      </c>
      <c r="I151" s="224"/>
      <c r="J151" s="225">
        <f>ROUND(I151*H151,2)</f>
        <v>0</v>
      </c>
      <c r="K151" s="221" t="s">
        <v>151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152</v>
      </c>
      <c r="AT151" s="230" t="s">
        <v>147</v>
      </c>
      <c r="AU151" s="230" t="s">
        <v>153</v>
      </c>
      <c r="AY151" s="18" t="s">
        <v>145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153</v>
      </c>
      <c r="BK151" s="231">
        <f>ROUND(I151*H151,2)</f>
        <v>0</v>
      </c>
      <c r="BL151" s="18" t="s">
        <v>152</v>
      </c>
      <c r="BM151" s="230" t="s">
        <v>172</v>
      </c>
    </row>
    <row r="152" s="13" customFormat="1">
      <c r="A152" s="13"/>
      <c r="B152" s="232"/>
      <c r="C152" s="233"/>
      <c r="D152" s="234" t="s">
        <v>155</v>
      </c>
      <c r="E152" s="235" t="s">
        <v>1</v>
      </c>
      <c r="F152" s="236" t="s">
        <v>173</v>
      </c>
      <c r="G152" s="233"/>
      <c r="H152" s="237">
        <v>0.875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155</v>
      </c>
      <c r="AU152" s="243" t="s">
        <v>153</v>
      </c>
      <c r="AV152" s="13" t="s">
        <v>153</v>
      </c>
      <c r="AW152" s="13" t="s">
        <v>32</v>
      </c>
      <c r="AX152" s="13" t="s">
        <v>84</v>
      </c>
      <c r="AY152" s="243" t="s">
        <v>145</v>
      </c>
    </row>
    <row r="153" s="2" customFormat="1" ht="24.15" customHeight="1">
      <c r="A153" s="39"/>
      <c r="B153" s="40"/>
      <c r="C153" s="219" t="s">
        <v>174</v>
      </c>
      <c r="D153" s="219" t="s">
        <v>147</v>
      </c>
      <c r="E153" s="220" t="s">
        <v>175</v>
      </c>
      <c r="F153" s="221" t="s">
        <v>176</v>
      </c>
      <c r="G153" s="222" t="s">
        <v>150</v>
      </c>
      <c r="H153" s="223">
        <v>0.875</v>
      </c>
      <c r="I153" s="224"/>
      <c r="J153" s="225">
        <f>ROUND(I153*H153,2)</f>
        <v>0</v>
      </c>
      <c r="K153" s="221" t="s">
        <v>151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152</v>
      </c>
      <c r="AT153" s="230" t="s">
        <v>147</v>
      </c>
      <c r="AU153" s="230" t="s">
        <v>153</v>
      </c>
      <c r="AY153" s="18" t="s">
        <v>145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153</v>
      </c>
      <c r="BK153" s="231">
        <f>ROUND(I153*H153,2)</f>
        <v>0</v>
      </c>
      <c r="BL153" s="18" t="s">
        <v>152</v>
      </c>
      <c r="BM153" s="230" t="s">
        <v>177</v>
      </c>
    </row>
    <row r="154" s="13" customFormat="1">
      <c r="A154" s="13"/>
      <c r="B154" s="232"/>
      <c r="C154" s="233"/>
      <c r="D154" s="234" t="s">
        <v>155</v>
      </c>
      <c r="E154" s="235" t="s">
        <v>1</v>
      </c>
      <c r="F154" s="236" t="s">
        <v>178</v>
      </c>
      <c r="G154" s="233"/>
      <c r="H154" s="237">
        <v>0.875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155</v>
      </c>
      <c r="AU154" s="243" t="s">
        <v>153</v>
      </c>
      <c r="AV154" s="13" t="s">
        <v>153</v>
      </c>
      <c r="AW154" s="13" t="s">
        <v>32</v>
      </c>
      <c r="AX154" s="13" t="s">
        <v>84</v>
      </c>
      <c r="AY154" s="243" t="s">
        <v>145</v>
      </c>
    </row>
    <row r="155" s="2" customFormat="1" ht="16.5" customHeight="1">
      <c r="A155" s="39"/>
      <c r="B155" s="40"/>
      <c r="C155" s="244" t="s">
        <v>179</v>
      </c>
      <c r="D155" s="244" t="s">
        <v>180</v>
      </c>
      <c r="E155" s="245" t="s">
        <v>181</v>
      </c>
      <c r="F155" s="246" t="s">
        <v>182</v>
      </c>
      <c r="G155" s="247" t="s">
        <v>183</v>
      </c>
      <c r="H155" s="248">
        <v>1.75</v>
      </c>
      <c r="I155" s="249"/>
      <c r="J155" s="250">
        <f>ROUND(I155*H155,2)</f>
        <v>0</v>
      </c>
      <c r="K155" s="246" t="s">
        <v>151</v>
      </c>
      <c r="L155" s="251"/>
      <c r="M155" s="252" t="s">
        <v>1</v>
      </c>
      <c r="N155" s="253" t="s">
        <v>42</v>
      </c>
      <c r="O155" s="92"/>
      <c r="P155" s="228">
        <f>O155*H155</f>
        <v>0</v>
      </c>
      <c r="Q155" s="228">
        <v>1</v>
      </c>
      <c r="R155" s="228">
        <f>Q155*H155</f>
        <v>1.75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180</v>
      </c>
      <c r="AU155" s="230" t="s">
        <v>153</v>
      </c>
      <c r="AY155" s="18" t="s">
        <v>145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153</v>
      </c>
      <c r="BK155" s="231">
        <f>ROUND(I155*H155,2)</f>
        <v>0</v>
      </c>
      <c r="BL155" s="18" t="s">
        <v>152</v>
      </c>
      <c r="BM155" s="230" t="s">
        <v>185</v>
      </c>
    </row>
    <row r="156" s="13" customFormat="1">
      <c r="A156" s="13"/>
      <c r="B156" s="232"/>
      <c r="C156" s="233"/>
      <c r="D156" s="234" t="s">
        <v>155</v>
      </c>
      <c r="E156" s="233"/>
      <c r="F156" s="236" t="s">
        <v>186</v>
      </c>
      <c r="G156" s="233"/>
      <c r="H156" s="237">
        <v>1.75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155</v>
      </c>
      <c r="AU156" s="243" t="s">
        <v>153</v>
      </c>
      <c r="AV156" s="13" t="s">
        <v>153</v>
      </c>
      <c r="AW156" s="13" t="s">
        <v>4</v>
      </c>
      <c r="AX156" s="13" t="s">
        <v>84</v>
      </c>
      <c r="AY156" s="243" t="s">
        <v>145</v>
      </c>
    </row>
    <row r="157" s="12" customFormat="1" ht="22.8" customHeight="1">
      <c r="A157" s="12"/>
      <c r="B157" s="203"/>
      <c r="C157" s="204"/>
      <c r="D157" s="205" t="s">
        <v>75</v>
      </c>
      <c r="E157" s="217" t="s">
        <v>161</v>
      </c>
      <c r="F157" s="217" t="s">
        <v>187</v>
      </c>
      <c r="G157" s="204"/>
      <c r="H157" s="204"/>
      <c r="I157" s="207"/>
      <c r="J157" s="218">
        <f>BK157</f>
        <v>0</v>
      </c>
      <c r="K157" s="204"/>
      <c r="L157" s="209"/>
      <c r="M157" s="210"/>
      <c r="N157" s="211"/>
      <c r="O157" s="211"/>
      <c r="P157" s="212">
        <f>SUM(P158:P169)</f>
        <v>0</v>
      </c>
      <c r="Q157" s="211"/>
      <c r="R157" s="212">
        <f>SUM(R158:R169)</f>
        <v>1.2106973599999999</v>
      </c>
      <c r="S157" s="211"/>
      <c r="T157" s="213">
        <f>SUM(T158:T169)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4" t="s">
        <v>84</v>
      </c>
      <c r="AT157" s="215" t="s">
        <v>75</v>
      </c>
      <c r="AU157" s="215" t="s">
        <v>84</v>
      </c>
      <c r="AY157" s="214" t="s">
        <v>145</v>
      </c>
      <c r="BK157" s="216">
        <f>SUM(BK158:BK169)</f>
        <v>0</v>
      </c>
    </row>
    <row r="158" s="2" customFormat="1" ht="24.15" customHeight="1">
      <c r="A158" s="39"/>
      <c r="B158" s="40"/>
      <c r="C158" s="219" t="s">
        <v>184</v>
      </c>
      <c r="D158" s="219" t="s">
        <v>147</v>
      </c>
      <c r="E158" s="220" t="s">
        <v>188</v>
      </c>
      <c r="F158" s="221" t="s">
        <v>189</v>
      </c>
      <c r="G158" s="222" t="s">
        <v>150</v>
      </c>
      <c r="H158" s="223">
        <v>0.55600000000000005</v>
      </c>
      <c r="I158" s="224"/>
      <c r="J158" s="225">
        <f>ROUND(I158*H158,2)</f>
        <v>0</v>
      </c>
      <c r="K158" s="221" t="s">
        <v>151</v>
      </c>
      <c r="L158" s="45"/>
      <c r="M158" s="226" t="s">
        <v>1</v>
      </c>
      <c r="N158" s="227" t="s">
        <v>42</v>
      </c>
      <c r="O158" s="92"/>
      <c r="P158" s="228">
        <f>O158*H158</f>
        <v>0</v>
      </c>
      <c r="Q158" s="228">
        <v>1.8775</v>
      </c>
      <c r="R158" s="228">
        <f>Q158*H158</f>
        <v>1.04389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152</v>
      </c>
      <c r="AT158" s="230" t="s">
        <v>147</v>
      </c>
      <c r="AU158" s="230" t="s">
        <v>153</v>
      </c>
      <c r="AY158" s="18" t="s">
        <v>145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153</v>
      </c>
      <c r="BK158" s="231">
        <f>ROUND(I158*H158,2)</f>
        <v>0</v>
      </c>
      <c r="BL158" s="18" t="s">
        <v>152</v>
      </c>
      <c r="BM158" s="230" t="s">
        <v>190</v>
      </c>
    </row>
    <row r="159" s="13" customFormat="1">
      <c r="A159" s="13"/>
      <c r="B159" s="232"/>
      <c r="C159" s="233"/>
      <c r="D159" s="234" t="s">
        <v>155</v>
      </c>
      <c r="E159" s="235" t="s">
        <v>1</v>
      </c>
      <c r="F159" s="236" t="s">
        <v>191</v>
      </c>
      <c r="G159" s="233"/>
      <c r="H159" s="237">
        <v>0.23499999999999999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155</v>
      </c>
      <c r="AU159" s="243" t="s">
        <v>153</v>
      </c>
      <c r="AV159" s="13" t="s">
        <v>153</v>
      </c>
      <c r="AW159" s="13" t="s">
        <v>32</v>
      </c>
      <c r="AX159" s="13" t="s">
        <v>76</v>
      </c>
      <c r="AY159" s="243" t="s">
        <v>145</v>
      </c>
    </row>
    <row r="160" s="13" customFormat="1">
      <c r="A160" s="13"/>
      <c r="B160" s="232"/>
      <c r="C160" s="233"/>
      <c r="D160" s="234" t="s">
        <v>155</v>
      </c>
      <c r="E160" s="235" t="s">
        <v>1</v>
      </c>
      <c r="F160" s="236" t="s">
        <v>192</v>
      </c>
      <c r="G160" s="233"/>
      <c r="H160" s="237">
        <v>0.32100000000000001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155</v>
      </c>
      <c r="AU160" s="243" t="s">
        <v>153</v>
      </c>
      <c r="AV160" s="13" t="s">
        <v>153</v>
      </c>
      <c r="AW160" s="13" t="s">
        <v>32</v>
      </c>
      <c r="AX160" s="13" t="s">
        <v>76</v>
      </c>
      <c r="AY160" s="243" t="s">
        <v>145</v>
      </c>
    </row>
    <row r="161" s="14" customFormat="1">
      <c r="A161" s="14"/>
      <c r="B161" s="254"/>
      <c r="C161" s="255"/>
      <c r="D161" s="234" t="s">
        <v>155</v>
      </c>
      <c r="E161" s="256" t="s">
        <v>1</v>
      </c>
      <c r="F161" s="257" t="s">
        <v>193</v>
      </c>
      <c r="G161" s="255"/>
      <c r="H161" s="258">
        <v>0.55600000000000005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155</v>
      </c>
      <c r="AU161" s="264" t="s">
        <v>153</v>
      </c>
      <c r="AV161" s="14" t="s">
        <v>152</v>
      </c>
      <c r="AW161" s="14" t="s">
        <v>32</v>
      </c>
      <c r="AX161" s="14" t="s">
        <v>84</v>
      </c>
      <c r="AY161" s="264" t="s">
        <v>145</v>
      </c>
    </row>
    <row r="162" s="2" customFormat="1" ht="24.15" customHeight="1">
      <c r="A162" s="39"/>
      <c r="B162" s="40"/>
      <c r="C162" s="219" t="s">
        <v>194</v>
      </c>
      <c r="D162" s="219" t="s">
        <v>147</v>
      </c>
      <c r="E162" s="220" t="s">
        <v>195</v>
      </c>
      <c r="F162" s="221" t="s">
        <v>196</v>
      </c>
      <c r="G162" s="222" t="s">
        <v>183</v>
      </c>
      <c r="H162" s="223">
        <v>0.016</v>
      </c>
      <c r="I162" s="224"/>
      <c r="J162" s="225">
        <f>ROUND(I162*H162,2)</f>
        <v>0</v>
      </c>
      <c r="K162" s="221" t="s">
        <v>151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1.0900000000000001</v>
      </c>
      <c r="R162" s="228">
        <f>Q162*H162</f>
        <v>0.017440000000000001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152</v>
      </c>
      <c r="AT162" s="230" t="s">
        <v>147</v>
      </c>
      <c r="AU162" s="230" t="s">
        <v>153</v>
      </c>
      <c r="AY162" s="18" t="s">
        <v>145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153</v>
      </c>
      <c r="BK162" s="231">
        <f>ROUND(I162*H162,2)</f>
        <v>0</v>
      </c>
      <c r="BL162" s="18" t="s">
        <v>152</v>
      </c>
      <c r="BM162" s="230" t="s">
        <v>197</v>
      </c>
    </row>
    <row r="163" s="13" customFormat="1">
      <c r="A163" s="13"/>
      <c r="B163" s="232"/>
      <c r="C163" s="233"/>
      <c r="D163" s="234" t="s">
        <v>155</v>
      </c>
      <c r="E163" s="235" t="s">
        <v>1</v>
      </c>
      <c r="F163" s="236" t="s">
        <v>198</v>
      </c>
      <c r="G163" s="233"/>
      <c r="H163" s="237">
        <v>0.016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155</v>
      </c>
      <c r="AU163" s="243" t="s">
        <v>153</v>
      </c>
      <c r="AV163" s="13" t="s">
        <v>153</v>
      </c>
      <c r="AW163" s="13" t="s">
        <v>32</v>
      </c>
      <c r="AX163" s="13" t="s">
        <v>84</v>
      </c>
      <c r="AY163" s="243" t="s">
        <v>145</v>
      </c>
    </row>
    <row r="164" s="2" customFormat="1" ht="24.15" customHeight="1">
      <c r="A164" s="39"/>
      <c r="B164" s="40"/>
      <c r="C164" s="219" t="s">
        <v>199</v>
      </c>
      <c r="D164" s="219" t="s">
        <v>147</v>
      </c>
      <c r="E164" s="220" t="s">
        <v>200</v>
      </c>
      <c r="F164" s="221" t="s">
        <v>201</v>
      </c>
      <c r="G164" s="222" t="s">
        <v>202</v>
      </c>
      <c r="H164" s="223">
        <v>1.032</v>
      </c>
      <c r="I164" s="224"/>
      <c r="J164" s="225">
        <f>ROUND(I164*H164,2)</f>
        <v>0</v>
      </c>
      <c r="K164" s="221" t="s">
        <v>151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0.082580000000000001</v>
      </c>
      <c r="R164" s="228">
        <f>Q164*H164</f>
        <v>0.085222560000000003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152</v>
      </c>
      <c r="AT164" s="230" t="s">
        <v>147</v>
      </c>
      <c r="AU164" s="230" t="s">
        <v>153</v>
      </c>
      <c r="AY164" s="18" t="s">
        <v>145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153</v>
      </c>
      <c r="BK164" s="231">
        <f>ROUND(I164*H164,2)</f>
        <v>0</v>
      </c>
      <c r="BL164" s="18" t="s">
        <v>152</v>
      </c>
      <c r="BM164" s="230" t="s">
        <v>203</v>
      </c>
    </row>
    <row r="165" s="13" customFormat="1">
      <c r="A165" s="13"/>
      <c r="B165" s="232"/>
      <c r="C165" s="233"/>
      <c r="D165" s="234" t="s">
        <v>155</v>
      </c>
      <c r="E165" s="235" t="s">
        <v>1</v>
      </c>
      <c r="F165" s="236" t="s">
        <v>204</v>
      </c>
      <c r="G165" s="233"/>
      <c r="H165" s="237">
        <v>2.8050000000000002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155</v>
      </c>
      <c r="AU165" s="243" t="s">
        <v>153</v>
      </c>
      <c r="AV165" s="13" t="s">
        <v>153</v>
      </c>
      <c r="AW165" s="13" t="s">
        <v>32</v>
      </c>
      <c r="AX165" s="13" t="s">
        <v>76</v>
      </c>
      <c r="AY165" s="243" t="s">
        <v>145</v>
      </c>
    </row>
    <row r="166" s="13" customFormat="1">
      <c r="A166" s="13"/>
      <c r="B166" s="232"/>
      <c r="C166" s="233"/>
      <c r="D166" s="234" t="s">
        <v>155</v>
      </c>
      <c r="E166" s="235" t="s">
        <v>1</v>
      </c>
      <c r="F166" s="236" t="s">
        <v>205</v>
      </c>
      <c r="G166" s="233"/>
      <c r="H166" s="237">
        <v>-1.7729999999999999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155</v>
      </c>
      <c r="AU166" s="243" t="s">
        <v>153</v>
      </c>
      <c r="AV166" s="13" t="s">
        <v>153</v>
      </c>
      <c r="AW166" s="13" t="s">
        <v>32</v>
      </c>
      <c r="AX166" s="13" t="s">
        <v>76</v>
      </c>
      <c r="AY166" s="243" t="s">
        <v>145</v>
      </c>
    </row>
    <row r="167" s="14" customFormat="1">
      <c r="A167" s="14"/>
      <c r="B167" s="254"/>
      <c r="C167" s="255"/>
      <c r="D167" s="234" t="s">
        <v>155</v>
      </c>
      <c r="E167" s="256" t="s">
        <v>1</v>
      </c>
      <c r="F167" s="257" t="s">
        <v>193</v>
      </c>
      <c r="G167" s="255"/>
      <c r="H167" s="258">
        <v>1.0320000000000003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4" t="s">
        <v>155</v>
      </c>
      <c r="AU167" s="264" t="s">
        <v>153</v>
      </c>
      <c r="AV167" s="14" t="s">
        <v>152</v>
      </c>
      <c r="AW167" s="14" t="s">
        <v>32</v>
      </c>
      <c r="AX167" s="14" t="s">
        <v>84</v>
      </c>
      <c r="AY167" s="264" t="s">
        <v>145</v>
      </c>
    </row>
    <row r="168" s="2" customFormat="1" ht="24.15" customHeight="1">
      <c r="A168" s="39"/>
      <c r="B168" s="40"/>
      <c r="C168" s="219" t="s">
        <v>206</v>
      </c>
      <c r="D168" s="219" t="s">
        <v>147</v>
      </c>
      <c r="E168" s="220" t="s">
        <v>207</v>
      </c>
      <c r="F168" s="221" t="s">
        <v>208</v>
      </c>
      <c r="G168" s="222" t="s">
        <v>202</v>
      </c>
      <c r="H168" s="223">
        <v>0.35999999999999999</v>
      </c>
      <c r="I168" s="224"/>
      <c r="J168" s="225">
        <f>ROUND(I168*H168,2)</f>
        <v>0</v>
      </c>
      <c r="K168" s="221" t="s">
        <v>151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0.17818000000000001</v>
      </c>
      <c r="R168" s="228">
        <f>Q168*H168</f>
        <v>0.064144800000000002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152</v>
      </c>
      <c r="AT168" s="230" t="s">
        <v>147</v>
      </c>
      <c r="AU168" s="230" t="s">
        <v>153</v>
      </c>
      <c r="AY168" s="18" t="s">
        <v>145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153</v>
      </c>
      <c r="BK168" s="231">
        <f>ROUND(I168*H168,2)</f>
        <v>0</v>
      </c>
      <c r="BL168" s="18" t="s">
        <v>152</v>
      </c>
      <c r="BM168" s="230" t="s">
        <v>209</v>
      </c>
    </row>
    <row r="169" s="13" customFormat="1">
      <c r="A169" s="13"/>
      <c r="B169" s="232"/>
      <c r="C169" s="233"/>
      <c r="D169" s="234" t="s">
        <v>155</v>
      </c>
      <c r="E169" s="235" t="s">
        <v>1</v>
      </c>
      <c r="F169" s="236" t="s">
        <v>210</v>
      </c>
      <c r="G169" s="233"/>
      <c r="H169" s="237">
        <v>0.35999999999999999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155</v>
      </c>
      <c r="AU169" s="243" t="s">
        <v>153</v>
      </c>
      <c r="AV169" s="13" t="s">
        <v>153</v>
      </c>
      <c r="AW169" s="13" t="s">
        <v>32</v>
      </c>
      <c r="AX169" s="13" t="s">
        <v>84</v>
      </c>
      <c r="AY169" s="243" t="s">
        <v>145</v>
      </c>
    </row>
    <row r="170" s="12" customFormat="1" ht="22.8" customHeight="1">
      <c r="A170" s="12"/>
      <c r="B170" s="203"/>
      <c r="C170" s="204"/>
      <c r="D170" s="205" t="s">
        <v>75</v>
      </c>
      <c r="E170" s="217" t="s">
        <v>152</v>
      </c>
      <c r="F170" s="217" t="s">
        <v>211</v>
      </c>
      <c r="G170" s="204"/>
      <c r="H170" s="204"/>
      <c r="I170" s="207"/>
      <c r="J170" s="218">
        <f>BK170</f>
        <v>0</v>
      </c>
      <c r="K170" s="204"/>
      <c r="L170" s="209"/>
      <c r="M170" s="210"/>
      <c r="N170" s="211"/>
      <c r="O170" s="211"/>
      <c r="P170" s="212">
        <f>P171</f>
        <v>0</v>
      </c>
      <c r="Q170" s="211"/>
      <c r="R170" s="212">
        <f>R171</f>
        <v>0.045560000000000003</v>
      </c>
      <c r="S170" s="211"/>
      <c r="T170" s="213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84</v>
      </c>
      <c r="AT170" s="215" t="s">
        <v>75</v>
      </c>
      <c r="AU170" s="215" t="s">
        <v>84</v>
      </c>
      <c r="AY170" s="214" t="s">
        <v>145</v>
      </c>
      <c r="BK170" s="216">
        <f>BK171</f>
        <v>0</v>
      </c>
    </row>
    <row r="171" s="2" customFormat="1" ht="21.75" customHeight="1">
      <c r="A171" s="39"/>
      <c r="B171" s="40"/>
      <c r="C171" s="219" t="s">
        <v>8</v>
      </c>
      <c r="D171" s="219" t="s">
        <v>147</v>
      </c>
      <c r="E171" s="220" t="s">
        <v>212</v>
      </c>
      <c r="F171" s="221" t="s">
        <v>213</v>
      </c>
      <c r="G171" s="222" t="s">
        <v>214</v>
      </c>
      <c r="H171" s="223">
        <v>2</v>
      </c>
      <c r="I171" s="224"/>
      <c r="J171" s="225">
        <f>ROUND(I171*H171,2)</f>
        <v>0</v>
      </c>
      <c r="K171" s="221" t="s">
        <v>151</v>
      </c>
      <c r="L171" s="45"/>
      <c r="M171" s="226" t="s">
        <v>1</v>
      </c>
      <c r="N171" s="227" t="s">
        <v>42</v>
      </c>
      <c r="O171" s="92"/>
      <c r="P171" s="228">
        <f>O171*H171</f>
        <v>0</v>
      </c>
      <c r="Q171" s="228">
        <v>0.022780000000000002</v>
      </c>
      <c r="R171" s="228">
        <f>Q171*H171</f>
        <v>0.045560000000000003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152</v>
      </c>
      <c r="AT171" s="230" t="s">
        <v>147</v>
      </c>
      <c r="AU171" s="230" t="s">
        <v>153</v>
      </c>
      <c r="AY171" s="18" t="s">
        <v>145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153</v>
      </c>
      <c r="BK171" s="231">
        <f>ROUND(I171*H171,2)</f>
        <v>0</v>
      </c>
      <c r="BL171" s="18" t="s">
        <v>152</v>
      </c>
      <c r="BM171" s="230" t="s">
        <v>215</v>
      </c>
    </row>
    <row r="172" s="12" customFormat="1" ht="22.8" customHeight="1">
      <c r="A172" s="12"/>
      <c r="B172" s="203"/>
      <c r="C172" s="204"/>
      <c r="D172" s="205" t="s">
        <v>75</v>
      </c>
      <c r="E172" s="217" t="s">
        <v>174</v>
      </c>
      <c r="F172" s="217" t="s">
        <v>216</v>
      </c>
      <c r="G172" s="204"/>
      <c r="H172" s="204"/>
      <c r="I172" s="207"/>
      <c r="J172" s="218">
        <f>BK172</f>
        <v>0</v>
      </c>
      <c r="K172" s="204"/>
      <c r="L172" s="209"/>
      <c r="M172" s="210"/>
      <c r="N172" s="211"/>
      <c r="O172" s="211"/>
      <c r="P172" s="212">
        <f>SUM(P173:P182)</f>
        <v>0</v>
      </c>
      <c r="Q172" s="211"/>
      <c r="R172" s="212">
        <f>SUM(R173:R182)</f>
        <v>5.43817386</v>
      </c>
      <c r="S172" s="211"/>
      <c r="T172" s="213">
        <f>SUM(T173:T182)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84</v>
      </c>
      <c r="AT172" s="215" t="s">
        <v>75</v>
      </c>
      <c r="AU172" s="215" t="s">
        <v>84</v>
      </c>
      <c r="AY172" s="214" t="s">
        <v>145</v>
      </c>
      <c r="BK172" s="216">
        <f>SUM(BK173:BK182)</f>
        <v>0</v>
      </c>
    </row>
    <row r="173" s="2" customFormat="1" ht="24.15" customHeight="1">
      <c r="A173" s="39"/>
      <c r="B173" s="40"/>
      <c r="C173" s="219" t="s">
        <v>217</v>
      </c>
      <c r="D173" s="219" t="s">
        <v>147</v>
      </c>
      <c r="E173" s="220" t="s">
        <v>218</v>
      </c>
      <c r="F173" s="221" t="s">
        <v>219</v>
      </c>
      <c r="G173" s="222" t="s">
        <v>202</v>
      </c>
      <c r="H173" s="223">
        <v>124.562</v>
      </c>
      <c r="I173" s="224"/>
      <c r="J173" s="225">
        <f>ROUND(I173*H173,2)</f>
        <v>0</v>
      </c>
      <c r="K173" s="221" t="s">
        <v>151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0.028400000000000002</v>
      </c>
      <c r="R173" s="228">
        <f>Q173*H173</f>
        <v>3.5375608000000001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152</v>
      </c>
      <c r="AT173" s="230" t="s">
        <v>147</v>
      </c>
      <c r="AU173" s="230" t="s">
        <v>153</v>
      </c>
      <c r="AY173" s="18" t="s">
        <v>145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153</v>
      </c>
      <c r="BK173" s="231">
        <f>ROUND(I173*H173,2)</f>
        <v>0</v>
      </c>
      <c r="BL173" s="18" t="s">
        <v>152</v>
      </c>
      <c r="BM173" s="230" t="s">
        <v>220</v>
      </c>
    </row>
    <row r="174" s="13" customFormat="1">
      <c r="A174" s="13"/>
      <c r="B174" s="232"/>
      <c r="C174" s="233"/>
      <c r="D174" s="234" t="s">
        <v>155</v>
      </c>
      <c r="E174" s="235" t="s">
        <v>1</v>
      </c>
      <c r="F174" s="236" t="s">
        <v>221</v>
      </c>
      <c r="G174" s="233"/>
      <c r="H174" s="237">
        <v>27.289000000000001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155</v>
      </c>
      <c r="AU174" s="243" t="s">
        <v>153</v>
      </c>
      <c r="AV174" s="13" t="s">
        <v>153</v>
      </c>
      <c r="AW174" s="13" t="s">
        <v>32</v>
      </c>
      <c r="AX174" s="13" t="s">
        <v>76</v>
      </c>
      <c r="AY174" s="243" t="s">
        <v>145</v>
      </c>
    </row>
    <row r="175" s="13" customFormat="1">
      <c r="A175" s="13"/>
      <c r="B175" s="232"/>
      <c r="C175" s="233"/>
      <c r="D175" s="234" t="s">
        <v>155</v>
      </c>
      <c r="E175" s="235" t="s">
        <v>1</v>
      </c>
      <c r="F175" s="236" t="s">
        <v>222</v>
      </c>
      <c r="G175" s="233"/>
      <c r="H175" s="237">
        <v>47.165999999999997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155</v>
      </c>
      <c r="AU175" s="243" t="s">
        <v>153</v>
      </c>
      <c r="AV175" s="13" t="s">
        <v>153</v>
      </c>
      <c r="AW175" s="13" t="s">
        <v>32</v>
      </c>
      <c r="AX175" s="13" t="s">
        <v>76</v>
      </c>
      <c r="AY175" s="243" t="s">
        <v>145</v>
      </c>
    </row>
    <row r="176" s="13" customFormat="1">
      <c r="A176" s="13"/>
      <c r="B176" s="232"/>
      <c r="C176" s="233"/>
      <c r="D176" s="234" t="s">
        <v>155</v>
      </c>
      <c r="E176" s="235" t="s">
        <v>1</v>
      </c>
      <c r="F176" s="236" t="s">
        <v>223</v>
      </c>
      <c r="G176" s="233"/>
      <c r="H176" s="237">
        <v>29.695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155</v>
      </c>
      <c r="AU176" s="243" t="s">
        <v>153</v>
      </c>
      <c r="AV176" s="13" t="s">
        <v>153</v>
      </c>
      <c r="AW176" s="13" t="s">
        <v>32</v>
      </c>
      <c r="AX176" s="13" t="s">
        <v>76</v>
      </c>
      <c r="AY176" s="243" t="s">
        <v>145</v>
      </c>
    </row>
    <row r="177" s="13" customFormat="1">
      <c r="A177" s="13"/>
      <c r="B177" s="232"/>
      <c r="C177" s="233"/>
      <c r="D177" s="234" t="s">
        <v>155</v>
      </c>
      <c r="E177" s="235" t="s">
        <v>1</v>
      </c>
      <c r="F177" s="236" t="s">
        <v>224</v>
      </c>
      <c r="G177" s="233"/>
      <c r="H177" s="237">
        <v>14.337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155</v>
      </c>
      <c r="AU177" s="243" t="s">
        <v>153</v>
      </c>
      <c r="AV177" s="13" t="s">
        <v>153</v>
      </c>
      <c r="AW177" s="13" t="s">
        <v>32</v>
      </c>
      <c r="AX177" s="13" t="s">
        <v>76</v>
      </c>
      <c r="AY177" s="243" t="s">
        <v>145</v>
      </c>
    </row>
    <row r="178" s="13" customFormat="1">
      <c r="A178" s="13"/>
      <c r="B178" s="232"/>
      <c r="C178" s="233"/>
      <c r="D178" s="234" t="s">
        <v>155</v>
      </c>
      <c r="E178" s="235" t="s">
        <v>1</v>
      </c>
      <c r="F178" s="236" t="s">
        <v>225</v>
      </c>
      <c r="G178" s="233"/>
      <c r="H178" s="237">
        <v>6.0750000000000002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155</v>
      </c>
      <c r="AU178" s="243" t="s">
        <v>153</v>
      </c>
      <c r="AV178" s="13" t="s">
        <v>153</v>
      </c>
      <c r="AW178" s="13" t="s">
        <v>32</v>
      </c>
      <c r="AX178" s="13" t="s">
        <v>76</v>
      </c>
      <c r="AY178" s="243" t="s">
        <v>145</v>
      </c>
    </row>
    <row r="179" s="14" customFormat="1">
      <c r="A179" s="14"/>
      <c r="B179" s="254"/>
      <c r="C179" s="255"/>
      <c r="D179" s="234" t="s">
        <v>155</v>
      </c>
      <c r="E179" s="256" t="s">
        <v>1</v>
      </c>
      <c r="F179" s="257" t="s">
        <v>193</v>
      </c>
      <c r="G179" s="255"/>
      <c r="H179" s="258">
        <v>124.56200000000001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155</v>
      </c>
      <c r="AU179" s="264" t="s">
        <v>153</v>
      </c>
      <c r="AV179" s="14" t="s">
        <v>152</v>
      </c>
      <c r="AW179" s="14" t="s">
        <v>32</v>
      </c>
      <c r="AX179" s="14" t="s">
        <v>84</v>
      </c>
      <c r="AY179" s="264" t="s">
        <v>145</v>
      </c>
    </row>
    <row r="180" s="2" customFormat="1" ht="33" customHeight="1">
      <c r="A180" s="39"/>
      <c r="B180" s="40"/>
      <c r="C180" s="219" t="s">
        <v>226</v>
      </c>
      <c r="D180" s="219" t="s">
        <v>147</v>
      </c>
      <c r="E180" s="220" t="s">
        <v>227</v>
      </c>
      <c r="F180" s="221" t="s">
        <v>228</v>
      </c>
      <c r="G180" s="222" t="s">
        <v>202</v>
      </c>
      <c r="H180" s="223">
        <v>124.562</v>
      </c>
      <c r="I180" s="224"/>
      <c r="J180" s="225">
        <f>ROUND(I180*H180,2)</f>
        <v>0</v>
      </c>
      <c r="K180" s="221" t="s">
        <v>151</v>
      </c>
      <c r="L180" s="45"/>
      <c r="M180" s="226" t="s">
        <v>1</v>
      </c>
      <c r="N180" s="227" t="s">
        <v>42</v>
      </c>
      <c r="O180" s="92"/>
      <c r="P180" s="228">
        <f>O180*H180</f>
        <v>0</v>
      </c>
      <c r="Q180" s="228">
        <v>0.0104</v>
      </c>
      <c r="R180" s="228">
        <f>Q180*H180</f>
        <v>1.2954447999999998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152</v>
      </c>
      <c r="AT180" s="230" t="s">
        <v>147</v>
      </c>
      <c r="AU180" s="230" t="s">
        <v>153</v>
      </c>
      <c r="AY180" s="18" t="s">
        <v>145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153</v>
      </c>
      <c r="BK180" s="231">
        <f>ROUND(I180*H180,2)</f>
        <v>0</v>
      </c>
      <c r="BL180" s="18" t="s">
        <v>152</v>
      </c>
      <c r="BM180" s="230" t="s">
        <v>229</v>
      </c>
    </row>
    <row r="181" s="2" customFormat="1" ht="24.15" customHeight="1">
      <c r="A181" s="39"/>
      <c r="B181" s="40"/>
      <c r="C181" s="219" t="s">
        <v>230</v>
      </c>
      <c r="D181" s="219" t="s">
        <v>147</v>
      </c>
      <c r="E181" s="220" t="s">
        <v>231</v>
      </c>
      <c r="F181" s="221" t="s">
        <v>232</v>
      </c>
      <c r="G181" s="222" t="s">
        <v>150</v>
      </c>
      <c r="H181" s="223">
        <v>0.26300000000000001</v>
      </c>
      <c r="I181" s="224"/>
      <c r="J181" s="225">
        <f>ROUND(I181*H181,2)</f>
        <v>0</v>
      </c>
      <c r="K181" s="221" t="s">
        <v>151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2.3010199999999998</v>
      </c>
      <c r="R181" s="228">
        <f>Q181*H181</f>
        <v>0.60516826000000001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152</v>
      </c>
      <c r="AT181" s="230" t="s">
        <v>147</v>
      </c>
      <c r="AU181" s="230" t="s">
        <v>153</v>
      </c>
      <c r="AY181" s="18" t="s">
        <v>145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153</v>
      </c>
      <c r="BK181" s="231">
        <f>ROUND(I181*H181,2)</f>
        <v>0</v>
      </c>
      <c r="BL181" s="18" t="s">
        <v>152</v>
      </c>
      <c r="BM181" s="230" t="s">
        <v>233</v>
      </c>
    </row>
    <row r="182" s="13" customFormat="1">
      <c r="A182" s="13"/>
      <c r="B182" s="232"/>
      <c r="C182" s="233"/>
      <c r="D182" s="234" t="s">
        <v>155</v>
      </c>
      <c r="E182" s="235" t="s">
        <v>1</v>
      </c>
      <c r="F182" s="236" t="s">
        <v>234</v>
      </c>
      <c r="G182" s="233"/>
      <c r="H182" s="237">
        <v>0.26300000000000001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155</v>
      </c>
      <c r="AU182" s="243" t="s">
        <v>153</v>
      </c>
      <c r="AV182" s="13" t="s">
        <v>153</v>
      </c>
      <c r="AW182" s="13" t="s">
        <v>32</v>
      </c>
      <c r="AX182" s="13" t="s">
        <v>84</v>
      </c>
      <c r="AY182" s="243" t="s">
        <v>145</v>
      </c>
    </row>
    <row r="183" s="12" customFormat="1" ht="22.8" customHeight="1">
      <c r="A183" s="12"/>
      <c r="B183" s="203"/>
      <c r="C183" s="204"/>
      <c r="D183" s="205" t="s">
        <v>75</v>
      </c>
      <c r="E183" s="217" t="s">
        <v>194</v>
      </c>
      <c r="F183" s="217" t="s">
        <v>235</v>
      </c>
      <c r="G183" s="204"/>
      <c r="H183" s="204"/>
      <c r="I183" s="207"/>
      <c r="J183" s="218">
        <f>BK183</f>
        <v>0</v>
      </c>
      <c r="K183" s="204"/>
      <c r="L183" s="209"/>
      <c r="M183" s="210"/>
      <c r="N183" s="211"/>
      <c r="O183" s="211"/>
      <c r="P183" s="212">
        <f>SUM(P184:P220)</f>
        <v>0</v>
      </c>
      <c r="Q183" s="211"/>
      <c r="R183" s="212">
        <f>SUM(R184:R220)</f>
        <v>0.024234799999999997</v>
      </c>
      <c r="S183" s="211"/>
      <c r="T183" s="213">
        <f>SUM(T184:T220)</f>
        <v>5.7439210000000003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4" t="s">
        <v>84</v>
      </c>
      <c r="AT183" s="215" t="s">
        <v>75</v>
      </c>
      <c r="AU183" s="215" t="s">
        <v>84</v>
      </c>
      <c r="AY183" s="214" t="s">
        <v>145</v>
      </c>
      <c r="BK183" s="216">
        <f>SUM(BK184:BK220)</f>
        <v>0</v>
      </c>
    </row>
    <row r="184" s="2" customFormat="1" ht="33" customHeight="1">
      <c r="A184" s="39"/>
      <c r="B184" s="40"/>
      <c r="C184" s="219" t="s">
        <v>236</v>
      </c>
      <c r="D184" s="219" t="s">
        <v>147</v>
      </c>
      <c r="E184" s="220" t="s">
        <v>237</v>
      </c>
      <c r="F184" s="221" t="s">
        <v>238</v>
      </c>
      <c r="G184" s="222" t="s">
        <v>202</v>
      </c>
      <c r="H184" s="223">
        <v>131.88999999999999</v>
      </c>
      <c r="I184" s="224"/>
      <c r="J184" s="225">
        <f>ROUND(I184*H184,2)</f>
        <v>0</v>
      </c>
      <c r="K184" s="221" t="s">
        <v>151</v>
      </c>
      <c r="L184" s="45"/>
      <c r="M184" s="226" t="s">
        <v>1</v>
      </c>
      <c r="N184" s="227" t="s">
        <v>42</v>
      </c>
      <c r="O184" s="92"/>
      <c r="P184" s="228">
        <f>O184*H184</f>
        <v>0</v>
      </c>
      <c r="Q184" s="228">
        <v>0.00012999999999999999</v>
      </c>
      <c r="R184" s="228">
        <f>Q184*H184</f>
        <v>0.017145699999999996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152</v>
      </c>
      <c r="AT184" s="230" t="s">
        <v>147</v>
      </c>
      <c r="AU184" s="230" t="s">
        <v>153</v>
      </c>
      <c r="AY184" s="18" t="s">
        <v>145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153</v>
      </c>
      <c r="BK184" s="231">
        <f>ROUND(I184*H184,2)</f>
        <v>0</v>
      </c>
      <c r="BL184" s="18" t="s">
        <v>152</v>
      </c>
      <c r="BM184" s="230" t="s">
        <v>239</v>
      </c>
    </row>
    <row r="185" s="13" customFormat="1">
      <c r="A185" s="13"/>
      <c r="B185" s="232"/>
      <c r="C185" s="233"/>
      <c r="D185" s="234" t="s">
        <v>155</v>
      </c>
      <c r="E185" s="235" t="s">
        <v>1</v>
      </c>
      <c r="F185" s="236" t="s">
        <v>240</v>
      </c>
      <c r="G185" s="233"/>
      <c r="H185" s="237">
        <v>64.890000000000001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155</v>
      </c>
      <c r="AU185" s="243" t="s">
        <v>153</v>
      </c>
      <c r="AV185" s="13" t="s">
        <v>153</v>
      </c>
      <c r="AW185" s="13" t="s">
        <v>32</v>
      </c>
      <c r="AX185" s="13" t="s">
        <v>76</v>
      </c>
      <c r="AY185" s="243" t="s">
        <v>145</v>
      </c>
    </row>
    <row r="186" s="13" customFormat="1">
      <c r="A186" s="13"/>
      <c r="B186" s="232"/>
      <c r="C186" s="233"/>
      <c r="D186" s="234" t="s">
        <v>155</v>
      </c>
      <c r="E186" s="235" t="s">
        <v>1</v>
      </c>
      <c r="F186" s="236" t="s">
        <v>241</v>
      </c>
      <c r="G186" s="233"/>
      <c r="H186" s="237">
        <v>42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155</v>
      </c>
      <c r="AU186" s="243" t="s">
        <v>153</v>
      </c>
      <c r="AV186" s="13" t="s">
        <v>153</v>
      </c>
      <c r="AW186" s="13" t="s">
        <v>32</v>
      </c>
      <c r="AX186" s="13" t="s">
        <v>76</v>
      </c>
      <c r="AY186" s="243" t="s">
        <v>145</v>
      </c>
    </row>
    <row r="187" s="13" customFormat="1">
      <c r="A187" s="13"/>
      <c r="B187" s="232"/>
      <c r="C187" s="233"/>
      <c r="D187" s="234" t="s">
        <v>155</v>
      </c>
      <c r="E187" s="235" t="s">
        <v>1</v>
      </c>
      <c r="F187" s="236" t="s">
        <v>242</v>
      </c>
      <c r="G187" s="233"/>
      <c r="H187" s="237">
        <v>25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155</v>
      </c>
      <c r="AU187" s="243" t="s">
        <v>153</v>
      </c>
      <c r="AV187" s="13" t="s">
        <v>153</v>
      </c>
      <c r="AW187" s="13" t="s">
        <v>32</v>
      </c>
      <c r="AX187" s="13" t="s">
        <v>76</v>
      </c>
      <c r="AY187" s="243" t="s">
        <v>145</v>
      </c>
    </row>
    <row r="188" s="14" customFormat="1">
      <c r="A188" s="14"/>
      <c r="B188" s="254"/>
      <c r="C188" s="255"/>
      <c r="D188" s="234" t="s">
        <v>155</v>
      </c>
      <c r="E188" s="256" t="s">
        <v>1</v>
      </c>
      <c r="F188" s="257" t="s">
        <v>193</v>
      </c>
      <c r="G188" s="255"/>
      <c r="H188" s="258">
        <v>131.88999999999999</v>
      </c>
      <c r="I188" s="259"/>
      <c r="J188" s="255"/>
      <c r="K188" s="255"/>
      <c r="L188" s="260"/>
      <c r="M188" s="261"/>
      <c r="N188" s="262"/>
      <c r="O188" s="262"/>
      <c r="P188" s="262"/>
      <c r="Q188" s="262"/>
      <c r="R188" s="262"/>
      <c r="S188" s="262"/>
      <c r="T188" s="26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4" t="s">
        <v>155</v>
      </c>
      <c r="AU188" s="264" t="s">
        <v>153</v>
      </c>
      <c r="AV188" s="14" t="s">
        <v>152</v>
      </c>
      <c r="AW188" s="14" t="s">
        <v>32</v>
      </c>
      <c r="AX188" s="14" t="s">
        <v>84</v>
      </c>
      <c r="AY188" s="264" t="s">
        <v>145</v>
      </c>
    </row>
    <row r="189" s="2" customFormat="1" ht="24.15" customHeight="1">
      <c r="A189" s="39"/>
      <c r="B189" s="40"/>
      <c r="C189" s="219" t="s">
        <v>243</v>
      </c>
      <c r="D189" s="219" t="s">
        <v>147</v>
      </c>
      <c r="E189" s="220" t="s">
        <v>244</v>
      </c>
      <c r="F189" s="221" t="s">
        <v>245</v>
      </c>
      <c r="G189" s="222" t="s">
        <v>202</v>
      </c>
      <c r="H189" s="223">
        <v>131.88999999999999</v>
      </c>
      <c r="I189" s="224"/>
      <c r="J189" s="225">
        <f>ROUND(I189*H189,2)</f>
        <v>0</v>
      </c>
      <c r="K189" s="221" t="s">
        <v>151</v>
      </c>
      <c r="L189" s="45"/>
      <c r="M189" s="226" t="s">
        <v>1</v>
      </c>
      <c r="N189" s="227" t="s">
        <v>42</v>
      </c>
      <c r="O189" s="92"/>
      <c r="P189" s="228">
        <f>O189*H189</f>
        <v>0</v>
      </c>
      <c r="Q189" s="228">
        <v>4.0000000000000003E-05</v>
      </c>
      <c r="R189" s="228">
        <f>Q189*H189</f>
        <v>0.0052756000000000001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152</v>
      </c>
      <c r="AT189" s="230" t="s">
        <v>147</v>
      </c>
      <c r="AU189" s="230" t="s">
        <v>153</v>
      </c>
      <c r="AY189" s="18" t="s">
        <v>145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153</v>
      </c>
      <c r="BK189" s="231">
        <f>ROUND(I189*H189,2)</f>
        <v>0</v>
      </c>
      <c r="BL189" s="18" t="s">
        <v>152</v>
      </c>
      <c r="BM189" s="230" t="s">
        <v>246</v>
      </c>
    </row>
    <row r="190" s="13" customFormat="1">
      <c r="A190" s="13"/>
      <c r="B190" s="232"/>
      <c r="C190" s="233"/>
      <c r="D190" s="234" t="s">
        <v>155</v>
      </c>
      <c r="E190" s="235" t="s">
        <v>1</v>
      </c>
      <c r="F190" s="236" t="s">
        <v>240</v>
      </c>
      <c r="G190" s="233"/>
      <c r="H190" s="237">
        <v>64.890000000000001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155</v>
      </c>
      <c r="AU190" s="243" t="s">
        <v>153</v>
      </c>
      <c r="AV190" s="13" t="s">
        <v>153</v>
      </c>
      <c r="AW190" s="13" t="s">
        <v>32</v>
      </c>
      <c r="AX190" s="13" t="s">
        <v>76</v>
      </c>
      <c r="AY190" s="243" t="s">
        <v>145</v>
      </c>
    </row>
    <row r="191" s="13" customFormat="1">
      <c r="A191" s="13"/>
      <c r="B191" s="232"/>
      <c r="C191" s="233"/>
      <c r="D191" s="234" t="s">
        <v>155</v>
      </c>
      <c r="E191" s="235" t="s">
        <v>1</v>
      </c>
      <c r="F191" s="236" t="s">
        <v>241</v>
      </c>
      <c r="G191" s="233"/>
      <c r="H191" s="237">
        <v>42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155</v>
      </c>
      <c r="AU191" s="243" t="s">
        <v>153</v>
      </c>
      <c r="AV191" s="13" t="s">
        <v>153</v>
      </c>
      <c r="AW191" s="13" t="s">
        <v>32</v>
      </c>
      <c r="AX191" s="13" t="s">
        <v>76</v>
      </c>
      <c r="AY191" s="243" t="s">
        <v>145</v>
      </c>
    </row>
    <row r="192" s="13" customFormat="1">
      <c r="A192" s="13"/>
      <c r="B192" s="232"/>
      <c r="C192" s="233"/>
      <c r="D192" s="234" t="s">
        <v>155</v>
      </c>
      <c r="E192" s="235" t="s">
        <v>1</v>
      </c>
      <c r="F192" s="236" t="s">
        <v>242</v>
      </c>
      <c r="G192" s="233"/>
      <c r="H192" s="237">
        <v>25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155</v>
      </c>
      <c r="AU192" s="243" t="s">
        <v>153</v>
      </c>
      <c r="AV192" s="13" t="s">
        <v>153</v>
      </c>
      <c r="AW192" s="13" t="s">
        <v>32</v>
      </c>
      <c r="AX192" s="13" t="s">
        <v>76</v>
      </c>
      <c r="AY192" s="243" t="s">
        <v>145</v>
      </c>
    </row>
    <row r="193" s="14" customFormat="1">
      <c r="A193" s="14"/>
      <c r="B193" s="254"/>
      <c r="C193" s="255"/>
      <c r="D193" s="234" t="s">
        <v>155</v>
      </c>
      <c r="E193" s="256" t="s">
        <v>1</v>
      </c>
      <c r="F193" s="257" t="s">
        <v>193</v>
      </c>
      <c r="G193" s="255"/>
      <c r="H193" s="258">
        <v>131.88999999999999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4" t="s">
        <v>155</v>
      </c>
      <c r="AU193" s="264" t="s">
        <v>153</v>
      </c>
      <c r="AV193" s="14" t="s">
        <v>152</v>
      </c>
      <c r="AW193" s="14" t="s">
        <v>32</v>
      </c>
      <c r="AX193" s="14" t="s">
        <v>84</v>
      </c>
      <c r="AY193" s="264" t="s">
        <v>145</v>
      </c>
    </row>
    <row r="194" s="2" customFormat="1" ht="21.75" customHeight="1">
      <c r="A194" s="39"/>
      <c r="B194" s="40"/>
      <c r="C194" s="219" t="s">
        <v>247</v>
      </c>
      <c r="D194" s="219" t="s">
        <v>147</v>
      </c>
      <c r="E194" s="220" t="s">
        <v>248</v>
      </c>
      <c r="F194" s="221" t="s">
        <v>249</v>
      </c>
      <c r="G194" s="222" t="s">
        <v>202</v>
      </c>
      <c r="H194" s="223">
        <v>6.0949999999999998</v>
      </c>
      <c r="I194" s="224"/>
      <c r="J194" s="225">
        <f>ROUND(I194*H194,2)</f>
        <v>0</v>
      </c>
      <c r="K194" s="221" t="s">
        <v>151</v>
      </c>
      <c r="L194" s="45"/>
      <c r="M194" s="226" t="s">
        <v>1</v>
      </c>
      <c r="N194" s="227" t="s">
        <v>42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0.13100000000000001</v>
      </c>
      <c r="T194" s="229">
        <f>S194*H194</f>
        <v>0.79844499999999996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152</v>
      </c>
      <c r="AT194" s="230" t="s">
        <v>147</v>
      </c>
      <c r="AU194" s="230" t="s">
        <v>153</v>
      </c>
      <c r="AY194" s="18" t="s">
        <v>145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153</v>
      </c>
      <c r="BK194" s="231">
        <f>ROUND(I194*H194,2)</f>
        <v>0</v>
      </c>
      <c r="BL194" s="18" t="s">
        <v>152</v>
      </c>
      <c r="BM194" s="230" t="s">
        <v>250</v>
      </c>
    </row>
    <row r="195" s="13" customFormat="1">
      <c r="A195" s="13"/>
      <c r="B195" s="232"/>
      <c r="C195" s="233"/>
      <c r="D195" s="234" t="s">
        <v>155</v>
      </c>
      <c r="E195" s="235" t="s">
        <v>1</v>
      </c>
      <c r="F195" s="236" t="s">
        <v>251</v>
      </c>
      <c r="G195" s="233"/>
      <c r="H195" s="237">
        <v>7.46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155</v>
      </c>
      <c r="AU195" s="243" t="s">
        <v>153</v>
      </c>
      <c r="AV195" s="13" t="s">
        <v>153</v>
      </c>
      <c r="AW195" s="13" t="s">
        <v>32</v>
      </c>
      <c r="AX195" s="13" t="s">
        <v>76</v>
      </c>
      <c r="AY195" s="243" t="s">
        <v>145</v>
      </c>
    </row>
    <row r="196" s="13" customFormat="1">
      <c r="A196" s="13"/>
      <c r="B196" s="232"/>
      <c r="C196" s="233"/>
      <c r="D196" s="234" t="s">
        <v>155</v>
      </c>
      <c r="E196" s="235" t="s">
        <v>1</v>
      </c>
      <c r="F196" s="236" t="s">
        <v>252</v>
      </c>
      <c r="G196" s="233"/>
      <c r="H196" s="237">
        <v>-1.365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155</v>
      </c>
      <c r="AU196" s="243" t="s">
        <v>153</v>
      </c>
      <c r="AV196" s="13" t="s">
        <v>153</v>
      </c>
      <c r="AW196" s="13" t="s">
        <v>32</v>
      </c>
      <c r="AX196" s="13" t="s">
        <v>76</v>
      </c>
      <c r="AY196" s="243" t="s">
        <v>145</v>
      </c>
    </row>
    <row r="197" s="14" customFormat="1">
      <c r="A197" s="14"/>
      <c r="B197" s="254"/>
      <c r="C197" s="255"/>
      <c r="D197" s="234" t="s">
        <v>155</v>
      </c>
      <c r="E197" s="256" t="s">
        <v>1</v>
      </c>
      <c r="F197" s="257" t="s">
        <v>193</v>
      </c>
      <c r="G197" s="255"/>
      <c r="H197" s="258">
        <v>6.0949999999999998</v>
      </c>
      <c r="I197" s="259"/>
      <c r="J197" s="255"/>
      <c r="K197" s="255"/>
      <c r="L197" s="260"/>
      <c r="M197" s="261"/>
      <c r="N197" s="262"/>
      <c r="O197" s="262"/>
      <c r="P197" s="262"/>
      <c r="Q197" s="262"/>
      <c r="R197" s="262"/>
      <c r="S197" s="262"/>
      <c r="T197" s="26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4" t="s">
        <v>155</v>
      </c>
      <c r="AU197" s="264" t="s">
        <v>153</v>
      </c>
      <c r="AV197" s="14" t="s">
        <v>152</v>
      </c>
      <c r="AW197" s="14" t="s">
        <v>32</v>
      </c>
      <c r="AX197" s="14" t="s">
        <v>84</v>
      </c>
      <c r="AY197" s="264" t="s">
        <v>145</v>
      </c>
    </row>
    <row r="198" s="2" customFormat="1" ht="33" customHeight="1">
      <c r="A198" s="39"/>
      <c r="B198" s="40"/>
      <c r="C198" s="219" t="s">
        <v>253</v>
      </c>
      <c r="D198" s="219" t="s">
        <v>147</v>
      </c>
      <c r="E198" s="220" t="s">
        <v>254</v>
      </c>
      <c r="F198" s="221" t="s">
        <v>255</v>
      </c>
      <c r="G198" s="222" t="s">
        <v>150</v>
      </c>
      <c r="H198" s="223">
        <v>0.26300000000000001</v>
      </c>
      <c r="I198" s="224"/>
      <c r="J198" s="225">
        <f>ROUND(I198*H198,2)</f>
        <v>0</v>
      </c>
      <c r="K198" s="221" t="s">
        <v>151</v>
      </c>
      <c r="L198" s="45"/>
      <c r="M198" s="226" t="s">
        <v>1</v>
      </c>
      <c r="N198" s="227" t="s">
        <v>42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2.2000000000000002</v>
      </c>
      <c r="T198" s="229">
        <f>S198*H198</f>
        <v>0.57860000000000011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152</v>
      </c>
      <c r="AT198" s="230" t="s">
        <v>147</v>
      </c>
      <c r="AU198" s="230" t="s">
        <v>153</v>
      </c>
      <c r="AY198" s="18" t="s">
        <v>145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153</v>
      </c>
      <c r="BK198" s="231">
        <f>ROUND(I198*H198,2)</f>
        <v>0</v>
      </c>
      <c r="BL198" s="18" t="s">
        <v>152</v>
      </c>
      <c r="BM198" s="230" t="s">
        <v>256</v>
      </c>
    </row>
    <row r="199" s="13" customFormat="1">
      <c r="A199" s="13"/>
      <c r="B199" s="232"/>
      <c r="C199" s="233"/>
      <c r="D199" s="234" t="s">
        <v>155</v>
      </c>
      <c r="E199" s="235" t="s">
        <v>1</v>
      </c>
      <c r="F199" s="236" t="s">
        <v>234</v>
      </c>
      <c r="G199" s="233"/>
      <c r="H199" s="237">
        <v>0.26300000000000001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155</v>
      </c>
      <c r="AU199" s="243" t="s">
        <v>153</v>
      </c>
      <c r="AV199" s="13" t="s">
        <v>153</v>
      </c>
      <c r="AW199" s="13" t="s">
        <v>32</v>
      </c>
      <c r="AX199" s="13" t="s">
        <v>84</v>
      </c>
      <c r="AY199" s="243" t="s">
        <v>145</v>
      </c>
    </row>
    <row r="200" s="2" customFormat="1" ht="21.75" customHeight="1">
      <c r="A200" s="39"/>
      <c r="B200" s="40"/>
      <c r="C200" s="219" t="s">
        <v>257</v>
      </c>
      <c r="D200" s="219" t="s">
        <v>147</v>
      </c>
      <c r="E200" s="220" t="s">
        <v>258</v>
      </c>
      <c r="F200" s="221" t="s">
        <v>259</v>
      </c>
      <c r="G200" s="222" t="s">
        <v>202</v>
      </c>
      <c r="H200" s="223">
        <v>9.1609999999999996</v>
      </c>
      <c r="I200" s="224"/>
      <c r="J200" s="225">
        <f>ROUND(I200*H200,2)</f>
        <v>0</v>
      </c>
      <c r="K200" s="221" t="s">
        <v>151</v>
      </c>
      <c r="L200" s="45"/>
      <c r="M200" s="226" t="s">
        <v>1</v>
      </c>
      <c r="N200" s="227" t="s">
        <v>42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0.075999999999999998</v>
      </c>
      <c r="T200" s="229">
        <f>S200*H200</f>
        <v>0.69623599999999997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152</v>
      </c>
      <c r="AT200" s="230" t="s">
        <v>147</v>
      </c>
      <c r="AU200" s="230" t="s">
        <v>153</v>
      </c>
      <c r="AY200" s="18" t="s">
        <v>145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153</v>
      </c>
      <c r="BK200" s="231">
        <f>ROUND(I200*H200,2)</f>
        <v>0</v>
      </c>
      <c r="BL200" s="18" t="s">
        <v>152</v>
      </c>
      <c r="BM200" s="230" t="s">
        <v>260</v>
      </c>
    </row>
    <row r="201" s="13" customFormat="1">
      <c r="A201" s="13"/>
      <c r="B201" s="232"/>
      <c r="C201" s="233"/>
      <c r="D201" s="234" t="s">
        <v>155</v>
      </c>
      <c r="E201" s="235" t="s">
        <v>1</v>
      </c>
      <c r="F201" s="236" t="s">
        <v>261</v>
      </c>
      <c r="G201" s="233"/>
      <c r="H201" s="237">
        <v>2.758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155</v>
      </c>
      <c r="AU201" s="243" t="s">
        <v>153</v>
      </c>
      <c r="AV201" s="13" t="s">
        <v>153</v>
      </c>
      <c r="AW201" s="13" t="s">
        <v>32</v>
      </c>
      <c r="AX201" s="13" t="s">
        <v>76</v>
      </c>
      <c r="AY201" s="243" t="s">
        <v>145</v>
      </c>
    </row>
    <row r="202" s="13" customFormat="1">
      <c r="A202" s="13"/>
      <c r="B202" s="232"/>
      <c r="C202" s="233"/>
      <c r="D202" s="234" t="s">
        <v>155</v>
      </c>
      <c r="E202" s="235" t="s">
        <v>1</v>
      </c>
      <c r="F202" s="236" t="s">
        <v>262</v>
      </c>
      <c r="G202" s="233"/>
      <c r="H202" s="237">
        <v>1.478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155</v>
      </c>
      <c r="AU202" s="243" t="s">
        <v>153</v>
      </c>
      <c r="AV202" s="13" t="s">
        <v>153</v>
      </c>
      <c r="AW202" s="13" t="s">
        <v>32</v>
      </c>
      <c r="AX202" s="13" t="s">
        <v>76</v>
      </c>
      <c r="AY202" s="243" t="s">
        <v>145</v>
      </c>
    </row>
    <row r="203" s="13" customFormat="1">
      <c r="A203" s="13"/>
      <c r="B203" s="232"/>
      <c r="C203" s="233"/>
      <c r="D203" s="234" t="s">
        <v>155</v>
      </c>
      <c r="E203" s="235" t="s">
        <v>1</v>
      </c>
      <c r="F203" s="236" t="s">
        <v>263</v>
      </c>
      <c r="G203" s="233"/>
      <c r="H203" s="237">
        <v>3.1520000000000001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155</v>
      </c>
      <c r="AU203" s="243" t="s">
        <v>153</v>
      </c>
      <c r="AV203" s="13" t="s">
        <v>153</v>
      </c>
      <c r="AW203" s="13" t="s">
        <v>32</v>
      </c>
      <c r="AX203" s="13" t="s">
        <v>76</v>
      </c>
      <c r="AY203" s="243" t="s">
        <v>145</v>
      </c>
    </row>
    <row r="204" s="13" customFormat="1">
      <c r="A204" s="13"/>
      <c r="B204" s="232"/>
      <c r="C204" s="233"/>
      <c r="D204" s="234" t="s">
        <v>155</v>
      </c>
      <c r="E204" s="235" t="s">
        <v>1</v>
      </c>
      <c r="F204" s="236" t="s">
        <v>264</v>
      </c>
      <c r="G204" s="233"/>
      <c r="H204" s="237">
        <v>1.7729999999999999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155</v>
      </c>
      <c r="AU204" s="243" t="s">
        <v>153</v>
      </c>
      <c r="AV204" s="13" t="s">
        <v>153</v>
      </c>
      <c r="AW204" s="13" t="s">
        <v>32</v>
      </c>
      <c r="AX204" s="13" t="s">
        <v>76</v>
      </c>
      <c r="AY204" s="243" t="s">
        <v>145</v>
      </c>
    </row>
    <row r="205" s="14" customFormat="1">
      <c r="A205" s="14"/>
      <c r="B205" s="254"/>
      <c r="C205" s="255"/>
      <c r="D205" s="234" t="s">
        <v>155</v>
      </c>
      <c r="E205" s="256" t="s">
        <v>1</v>
      </c>
      <c r="F205" s="257" t="s">
        <v>193</v>
      </c>
      <c r="G205" s="255"/>
      <c r="H205" s="258">
        <v>9.1609999999999996</v>
      </c>
      <c r="I205" s="259"/>
      <c r="J205" s="255"/>
      <c r="K205" s="255"/>
      <c r="L205" s="260"/>
      <c r="M205" s="261"/>
      <c r="N205" s="262"/>
      <c r="O205" s="262"/>
      <c r="P205" s="262"/>
      <c r="Q205" s="262"/>
      <c r="R205" s="262"/>
      <c r="S205" s="262"/>
      <c r="T205" s="26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4" t="s">
        <v>155</v>
      </c>
      <c r="AU205" s="264" t="s">
        <v>153</v>
      </c>
      <c r="AV205" s="14" t="s">
        <v>152</v>
      </c>
      <c r="AW205" s="14" t="s">
        <v>32</v>
      </c>
      <c r="AX205" s="14" t="s">
        <v>84</v>
      </c>
      <c r="AY205" s="264" t="s">
        <v>145</v>
      </c>
    </row>
    <row r="206" s="2" customFormat="1" ht="24.15" customHeight="1">
      <c r="A206" s="39"/>
      <c r="B206" s="40"/>
      <c r="C206" s="219" t="s">
        <v>7</v>
      </c>
      <c r="D206" s="219" t="s">
        <v>147</v>
      </c>
      <c r="E206" s="220" t="s">
        <v>265</v>
      </c>
      <c r="F206" s="221" t="s">
        <v>266</v>
      </c>
      <c r="G206" s="222" t="s">
        <v>150</v>
      </c>
      <c r="H206" s="223">
        <v>0.59899999999999998</v>
      </c>
      <c r="I206" s="224"/>
      <c r="J206" s="225">
        <f>ROUND(I206*H206,2)</f>
        <v>0</v>
      </c>
      <c r="K206" s="221" t="s">
        <v>151</v>
      </c>
      <c r="L206" s="45"/>
      <c r="M206" s="226" t="s">
        <v>1</v>
      </c>
      <c r="N206" s="227" t="s">
        <v>42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1.8</v>
      </c>
      <c r="T206" s="229">
        <f>S206*H206</f>
        <v>1.0782000000000001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152</v>
      </c>
      <c r="AT206" s="230" t="s">
        <v>147</v>
      </c>
      <c r="AU206" s="230" t="s">
        <v>153</v>
      </c>
      <c r="AY206" s="18" t="s">
        <v>145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153</v>
      </c>
      <c r="BK206" s="231">
        <f>ROUND(I206*H206,2)</f>
        <v>0</v>
      </c>
      <c r="BL206" s="18" t="s">
        <v>152</v>
      </c>
      <c r="BM206" s="230" t="s">
        <v>267</v>
      </c>
    </row>
    <row r="207" s="13" customFormat="1">
      <c r="A207" s="13"/>
      <c r="B207" s="232"/>
      <c r="C207" s="233"/>
      <c r="D207" s="234" t="s">
        <v>155</v>
      </c>
      <c r="E207" s="235" t="s">
        <v>1</v>
      </c>
      <c r="F207" s="236" t="s">
        <v>268</v>
      </c>
      <c r="G207" s="233"/>
      <c r="H207" s="237">
        <v>0.59899999999999998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155</v>
      </c>
      <c r="AU207" s="243" t="s">
        <v>153</v>
      </c>
      <c r="AV207" s="13" t="s">
        <v>153</v>
      </c>
      <c r="AW207" s="13" t="s">
        <v>32</v>
      </c>
      <c r="AX207" s="13" t="s">
        <v>84</v>
      </c>
      <c r="AY207" s="243" t="s">
        <v>145</v>
      </c>
    </row>
    <row r="208" s="2" customFormat="1" ht="24.15" customHeight="1">
      <c r="A208" s="39"/>
      <c r="B208" s="40"/>
      <c r="C208" s="219" t="s">
        <v>269</v>
      </c>
      <c r="D208" s="219" t="s">
        <v>147</v>
      </c>
      <c r="E208" s="220" t="s">
        <v>270</v>
      </c>
      <c r="F208" s="221" t="s">
        <v>271</v>
      </c>
      <c r="G208" s="222" t="s">
        <v>272</v>
      </c>
      <c r="H208" s="223">
        <v>1.2</v>
      </c>
      <c r="I208" s="224"/>
      <c r="J208" s="225">
        <f>ROUND(I208*H208,2)</f>
        <v>0</v>
      </c>
      <c r="K208" s="221" t="s">
        <v>151</v>
      </c>
      <c r="L208" s="45"/>
      <c r="M208" s="226" t="s">
        <v>1</v>
      </c>
      <c r="N208" s="227" t="s">
        <v>42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0.053999999999999999</v>
      </c>
      <c r="T208" s="229">
        <f>S208*H208</f>
        <v>0.064799999999999996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152</v>
      </c>
      <c r="AT208" s="230" t="s">
        <v>147</v>
      </c>
      <c r="AU208" s="230" t="s">
        <v>153</v>
      </c>
      <c r="AY208" s="18" t="s">
        <v>145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153</v>
      </c>
      <c r="BK208" s="231">
        <f>ROUND(I208*H208,2)</f>
        <v>0</v>
      </c>
      <c r="BL208" s="18" t="s">
        <v>152</v>
      </c>
      <c r="BM208" s="230" t="s">
        <v>273</v>
      </c>
    </row>
    <row r="209" s="13" customFormat="1">
      <c r="A209" s="13"/>
      <c r="B209" s="232"/>
      <c r="C209" s="233"/>
      <c r="D209" s="234" t="s">
        <v>155</v>
      </c>
      <c r="E209" s="235" t="s">
        <v>1</v>
      </c>
      <c r="F209" s="236" t="s">
        <v>274</v>
      </c>
      <c r="G209" s="233"/>
      <c r="H209" s="237">
        <v>1.2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155</v>
      </c>
      <c r="AU209" s="243" t="s">
        <v>153</v>
      </c>
      <c r="AV209" s="13" t="s">
        <v>153</v>
      </c>
      <c r="AW209" s="13" t="s">
        <v>32</v>
      </c>
      <c r="AX209" s="13" t="s">
        <v>84</v>
      </c>
      <c r="AY209" s="243" t="s">
        <v>145</v>
      </c>
    </row>
    <row r="210" s="2" customFormat="1" ht="24.15" customHeight="1">
      <c r="A210" s="39"/>
      <c r="B210" s="40"/>
      <c r="C210" s="219" t="s">
        <v>275</v>
      </c>
      <c r="D210" s="219" t="s">
        <v>147</v>
      </c>
      <c r="E210" s="220" t="s">
        <v>276</v>
      </c>
      <c r="F210" s="221" t="s">
        <v>277</v>
      </c>
      <c r="G210" s="222" t="s">
        <v>272</v>
      </c>
      <c r="H210" s="223">
        <v>0.65000000000000002</v>
      </c>
      <c r="I210" s="224"/>
      <c r="J210" s="225">
        <f>ROUND(I210*H210,2)</f>
        <v>0</v>
      </c>
      <c r="K210" s="221" t="s">
        <v>151</v>
      </c>
      <c r="L210" s="45"/>
      <c r="M210" s="226" t="s">
        <v>1</v>
      </c>
      <c r="N210" s="227" t="s">
        <v>42</v>
      </c>
      <c r="O210" s="92"/>
      <c r="P210" s="228">
        <f>O210*H210</f>
        <v>0</v>
      </c>
      <c r="Q210" s="228">
        <v>0.0027899999999999999</v>
      </c>
      <c r="R210" s="228">
        <f>Q210*H210</f>
        <v>0.0018135</v>
      </c>
      <c r="S210" s="228">
        <v>0.056000000000000001</v>
      </c>
      <c r="T210" s="229">
        <f>S210*H210</f>
        <v>0.036400000000000002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152</v>
      </c>
      <c r="AT210" s="230" t="s">
        <v>147</v>
      </c>
      <c r="AU210" s="230" t="s">
        <v>153</v>
      </c>
      <c r="AY210" s="18" t="s">
        <v>145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153</v>
      </c>
      <c r="BK210" s="231">
        <f>ROUND(I210*H210,2)</f>
        <v>0</v>
      </c>
      <c r="BL210" s="18" t="s">
        <v>152</v>
      </c>
      <c r="BM210" s="230" t="s">
        <v>278</v>
      </c>
    </row>
    <row r="211" s="13" customFormat="1">
      <c r="A211" s="13"/>
      <c r="B211" s="232"/>
      <c r="C211" s="233"/>
      <c r="D211" s="234" t="s">
        <v>155</v>
      </c>
      <c r="E211" s="235" t="s">
        <v>1</v>
      </c>
      <c r="F211" s="236" t="s">
        <v>279</v>
      </c>
      <c r="G211" s="233"/>
      <c r="H211" s="237">
        <v>0.65000000000000002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155</v>
      </c>
      <c r="AU211" s="243" t="s">
        <v>153</v>
      </c>
      <c r="AV211" s="13" t="s">
        <v>153</v>
      </c>
      <c r="AW211" s="13" t="s">
        <v>32</v>
      </c>
      <c r="AX211" s="13" t="s">
        <v>84</v>
      </c>
      <c r="AY211" s="243" t="s">
        <v>145</v>
      </c>
    </row>
    <row r="212" s="2" customFormat="1" ht="24.15" customHeight="1">
      <c r="A212" s="39"/>
      <c r="B212" s="40"/>
      <c r="C212" s="219" t="s">
        <v>280</v>
      </c>
      <c r="D212" s="219" t="s">
        <v>147</v>
      </c>
      <c r="E212" s="220" t="s">
        <v>281</v>
      </c>
      <c r="F212" s="221" t="s">
        <v>282</v>
      </c>
      <c r="G212" s="222" t="s">
        <v>272</v>
      </c>
      <c r="H212" s="223">
        <v>7</v>
      </c>
      <c r="I212" s="224"/>
      <c r="J212" s="225">
        <f>ROUND(I212*H212,2)</f>
        <v>0</v>
      </c>
      <c r="K212" s="221" t="s">
        <v>151</v>
      </c>
      <c r="L212" s="45"/>
      <c r="M212" s="226" t="s">
        <v>1</v>
      </c>
      <c r="N212" s="227" t="s">
        <v>42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152</v>
      </c>
      <c r="AT212" s="230" t="s">
        <v>147</v>
      </c>
      <c r="AU212" s="230" t="s">
        <v>153</v>
      </c>
      <c r="AY212" s="18" t="s">
        <v>145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153</v>
      </c>
      <c r="BK212" s="231">
        <f>ROUND(I212*H212,2)</f>
        <v>0</v>
      </c>
      <c r="BL212" s="18" t="s">
        <v>152</v>
      </c>
      <c r="BM212" s="230" t="s">
        <v>283</v>
      </c>
    </row>
    <row r="213" s="13" customFormat="1">
      <c r="A213" s="13"/>
      <c r="B213" s="232"/>
      <c r="C213" s="233"/>
      <c r="D213" s="234" t="s">
        <v>155</v>
      </c>
      <c r="E213" s="235" t="s">
        <v>1</v>
      </c>
      <c r="F213" s="236" t="s">
        <v>284</v>
      </c>
      <c r="G213" s="233"/>
      <c r="H213" s="237">
        <v>7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155</v>
      </c>
      <c r="AU213" s="243" t="s">
        <v>153</v>
      </c>
      <c r="AV213" s="13" t="s">
        <v>153</v>
      </c>
      <c r="AW213" s="13" t="s">
        <v>32</v>
      </c>
      <c r="AX213" s="13" t="s">
        <v>84</v>
      </c>
      <c r="AY213" s="243" t="s">
        <v>145</v>
      </c>
    </row>
    <row r="214" s="2" customFormat="1" ht="37.8" customHeight="1">
      <c r="A214" s="39"/>
      <c r="B214" s="40"/>
      <c r="C214" s="219" t="s">
        <v>285</v>
      </c>
      <c r="D214" s="219" t="s">
        <v>147</v>
      </c>
      <c r="E214" s="220" t="s">
        <v>286</v>
      </c>
      <c r="F214" s="221" t="s">
        <v>287</v>
      </c>
      <c r="G214" s="222" t="s">
        <v>202</v>
      </c>
      <c r="H214" s="223">
        <v>124.562</v>
      </c>
      <c r="I214" s="224"/>
      <c r="J214" s="225">
        <f>ROUND(I214*H214,2)</f>
        <v>0</v>
      </c>
      <c r="K214" s="221" t="s">
        <v>151</v>
      </c>
      <c r="L214" s="45"/>
      <c r="M214" s="226" t="s">
        <v>1</v>
      </c>
      <c r="N214" s="227" t="s">
        <v>42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0.02</v>
      </c>
      <c r="T214" s="229">
        <f>S214*H214</f>
        <v>2.4912399999999999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152</v>
      </c>
      <c r="AT214" s="230" t="s">
        <v>147</v>
      </c>
      <c r="AU214" s="230" t="s">
        <v>153</v>
      </c>
      <c r="AY214" s="18" t="s">
        <v>145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153</v>
      </c>
      <c r="BK214" s="231">
        <f>ROUND(I214*H214,2)</f>
        <v>0</v>
      </c>
      <c r="BL214" s="18" t="s">
        <v>152</v>
      </c>
      <c r="BM214" s="230" t="s">
        <v>288</v>
      </c>
    </row>
    <row r="215" s="13" customFormat="1">
      <c r="A215" s="13"/>
      <c r="B215" s="232"/>
      <c r="C215" s="233"/>
      <c r="D215" s="234" t="s">
        <v>155</v>
      </c>
      <c r="E215" s="235" t="s">
        <v>1</v>
      </c>
      <c r="F215" s="236" t="s">
        <v>221</v>
      </c>
      <c r="G215" s="233"/>
      <c r="H215" s="237">
        <v>27.289000000000001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155</v>
      </c>
      <c r="AU215" s="243" t="s">
        <v>153</v>
      </c>
      <c r="AV215" s="13" t="s">
        <v>153</v>
      </c>
      <c r="AW215" s="13" t="s">
        <v>32</v>
      </c>
      <c r="AX215" s="13" t="s">
        <v>76</v>
      </c>
      <c r="AY215" s="243" t="s">
        <v>145</v>
      </c>
    </row>
    <row r="216" s="13" customFormat="1">
      <c r="A216" s="13"/>
      <c r="B216" s="232"/>
      <c r="C216" s="233"/>
      <c r="D216" s="234" t="s">
        <v>155</v>
      </c>
      <c r="E216" s="235" t="s">
        <v>1</v>
      </c>
      <c r="F216" s="236" t="s">
        <v>222</v>
      </c>
      <c r="G216" s="233"/>
      <c r="H216" s="237">
        <v>47.165999999999997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155</v>
      </c>
      <c r="AU216" s="243" t="s">
        <v>153</v>
      </c>
      <c r="AV216" s="13" t="s">
        <v>153</v>
      </c>
      <c r="AW216" s="13" t="s">
        <v>32</v>
      </c>
      <c r="AX216" s="13" t="s">
        <v>76</v>
      </c>
      <c r="AY216" s="243" t="s">
        <v>145</v>
      </c>
    </row>
    <row r="217" s="13" customFormat="1">
      <c r="A217" s="13"/>
      <c r="B217" s="232"/>
      <c r="C217" s="233"/>
      <c r="D217" s="234" t="s">
        <v>155</v>
      </c>
      <c r="E217" s="235" t="s">
        <v>1</v>
      </c>
      <c r="F217" s="236" t="s">
        <v>223</v>
      </c>
      <c r="G217" s="233"/>
      <c r="H217" s="237">
        <v>29.695</v>
      </c>
      <c r="I217" s="238"/>
      <c r="J217" s="233"/>
      <c r="K217" s="233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155</v>
      </c>
      <c r="AU217" s="243" t="s">
        <v>153</v>
      </c>
      <c r="AV217" s="13" t="s">
        <v>153</v>
      </c>
      <c r="AW217" s="13" t="s">
        <v>32</v>
      </c>
      <c r="AX217" s="13" t="s">
        <v>76</v>
      </c>
      <c r="AY217" s="243" t="s">
        <v>145</v>
      </c>
    </row>
    <row r="218" s="13" customFormat="1">
      <c r="A218" s="13"/>
      <c r="B218" s="232"/>
      <c r="C218" s="233"/>
      <c r="D218" s="234" t="s">
        <v>155</v>
      </c>
      <c r="E218" s="235" t="s">
        <v>1</v>
      </c>
      <c r="F218" s="236" t="s">
        <v>224</v>
      </c>
      <c r="G218" s="233"/>
      <c r="H218" s="237">
        <v>14.337</v>
      </c>
      <c r="I218" s="238"/>
      <c r="J218" s="233"/>
      <c r="K218" s="233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155</v>
      </c>
      <c r="AU218" s="243" t="s">
        <v>153</v>
      </c>
      <c r="AV218" s="13" t="s">
        <v>153</v>
      </c>
      <c r="AW218" s="13" t="s">
        <v>32</v>
      </c>
      <c r="AX218" s="13" t="s">
        <v>76</v>
      </c>
      <c r="AY218" s="243" t="s">
        <v>145</v>
      </c>
    </row>
    <row r="219" s="13" customFormat="1">
      <c r="A219" s="13"/>
      <c r="B219" s="232"/>
      <c r="C219" s="233"/>
      <c r="D219" s="234" t="s">
        <v>155</v>
      </c>
      <c r="E219" s="235" t="s">
        <v>1</v>
      </c>
      <c r="F219" s="236" t="s">
        <v>225</v>
      </c>
      <c r="G219" s="233"/>
      <c r="H219" s="237">
        <v>6.0750000000000002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155</v>
      </c>
      <c r="AU219" s="243" t="s">
        <v>153</v>
      </c>
      <c r="AV219" s="13" t="s">
        <v>153</v>
      </c>
      <c r="AW219" s="13" t="s">
        <v>32</v>
      </c>
      <c r="AX219" s="13" t="s">
        <v>76</v>
      </c>
      <c r="AY219" s="243" t="s">
        <v>145</v>
      </c>
    </row>
    <row r="220" s="14" customFormat="1">
      <c r="A220" s="14"/>
      <c r="B220" s="254"/>
      <c r="C220" s="255"/>
      <c r="D220" s="234" t="s">
        <v>155</v>
      </c>
      <c r="E220" s="256" t="s">
        <v>1</v>
      </c>
      <c r="F220" s="257" t="s">
        <v>193</v>
      </c>
      <c r="G220" s="255"/>
      <c r="H220" s="258">
        <v>124.56200000000001</v>
      </c>
      <c r="I220" s="259"/>
      <c r="J220" s="255"/>
      <c r="K220" s="255"/>
      <c r="L220" s="260"/>
      <c r="M220" s="261"/>
      <c r="N220" s="262"/>
      <c r="O220" s="262"/>
      <c r="P220" s="262"/>
      <c r="Q220" s="262"/>
      <c r="R220" s="262"/>
      <c r="S220" s="262"/>
      <c r="T220" s="26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4" t="s">
        <v>155</v>
      </c>
      <c r="AU220" s="264" t="s">
        <v>153</v>
      </c>
      <c r="AV220" s="14" t="s">
        <v>152</v>
      </c>
      <c r="AW220" s="14" t="s">
        <v>32</v>
      </c>
      <c r="AX220" s="14" t="s">
        <v>84</v>
      </c>
      <c r="AY220" s="264" t="s">
        <v>145</v>
      </c>
    </row>
    <row r="221" s="12" customFormat="1" ht="22.8" customHeight="1">
      <c r="A221" s="12"/>
      <c r="B221" s="203"/>
      <c r="C221" s="204"/>
      <c r="D221" s="205" t="s">
        <v>75</v>
      </c>
      <c r="E221" s="217" t="s">
        <v>289</v>
      </c>
      <c r="F221" s="217" t="s">
        <v>290</v>
      </c>
      <c r="G221" s="204"/>
      <c r="H221" s="204"/>
      <c r="I221" s="207"/>
      <c r="J221" s="218">
        <f>BK221</f>
        <v>0</v>
      </c>
      <c r="K221" s="204"/>
      <c r="L221" s="209"/>
      <c r="M221" s="210"/>
      <c r="N221" s="211"/>
      <c r="O221" s="211"/>
      <c r="P221" s="212">
        <f>SUM(P222:P237)</f>
        <v>0</v>
      </c>
      <c r="Q221" s="211"/>
      <c r="R221" s="212">
        <f>SUM(R222:R237)</f>
        <v>0.0010835</v>
      </c>
      <c r="S221" s="211"/>
      <c r="T221" s="213">
        <f>SUM(T222:T237)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4" t="s">
        <v>84</v>
      </c>
      <c r="AT221" s="215" t="s">
        <v>75</v>
      </c>
      <c r="AU221" s="215" t="s">
        <v>84</v>
      </c>
      <c r="AY221" s="214" t="s">
        <v>145</v>
      </c>
      <c r="BK221" s="216">
        <f>SUM(BK222:BK237)</f>
        <v>0</v>
      </c>
    </row>
    <row r="222" s="2" customFormat="1" ht="24.15" customHeight="1">
      <c r="A222" s="39"/>
      <c r="B222" s="40"/>
      <c r="C222" s="219" t="s">
        <v>291</v>
      </c>
      <c r="D222" s="219" t="s">
        <v>147</v>
      </c>
      <c r="E222" s="220" t="s">
        <v>292</v>
      </c>
      <c r="F222" s="221" t="s">
        <v>293</v>
      </c>
      <c r="G222" s="222" t="s">
        <v>183</v>
      </c>
      <c r="H222" s="223">
        <v>0.19700000000000001</v>
      </c>
      <c r="I222" s="224"/>
      <c r="J222" s="225">
        <f>ROUND(I222*H222,2)</f>
        <v>0</v>
      </c>
      <c r="K222" s="221" t="s">
        <v>151</v>
      </c>
      <c r="L222" s="45"/>
      <c r="M222" s="226" t="s">
        <v>1</v>
      </c>
      <c r="N222" s="227" t="s">
        <v>42</v>
      </c>
      <c r="O222" s="92"/>
      <c r="P222" s="228">
        <f>O222*H222</f>
        <v>0</v>
      </c>
      <c r="Q222" s="228">
        <v>0.0054999999999999997</v>
      </c>
      <c r="R222" s="228">
        <f>Q222*H222</f>
        <v>0.0010835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152</v>
      </c>
      <c r="AT222" s="230" t="s">
        <v>147</v>
      </c>
      <c r="AU222" s="230" t="s">
        <v>153</v>
      </c>
      <c r="AY222" s="18" t="s">
        <v>145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153</v>
      </c>
      <c r="BK222" s="231">
        <f>ROUND(I222*H222,2)</f>
        <v>0</v>
      </c>
      <c r="BL222" s="18" t="s">
        <v>152</v>
      </c>
      <c r="BM222" s="230" t="s">
        <v>294</v>
      </c>
    </row>
    <row r="223" s="13" customFormat="1">
      <c r="A223" s="13"/>
      <c r="B223" s="232"/>
      <c r="C223" s="233"/>
      <c r="D223" s="234" t="s">
        <v>155</v>
      </c>
      <c r="E223" s="233"/>
      <c r="F223" s="236" t="s">
        <v>295</v>
      </c>
      <c r="G223" s="233"/>
      <c r="H223" s="237">
        <v>0.19700000000000001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155</v>
      </c>
      <c r="AU223" s="243" t="s">
        <v>153</v>
      </c>
      <c r="AV223" s="13" t="s">
        <v>153</v>
      </c>
      <c r="AW223" s="13" t="s">
        <v>4</v>
      </c>
      <c r="AX223" s="13" t="s">
        <v>84</v>
      </c>
      <c r="AY223" s="243" t="s">
        <v>145</v>
      </c>
    </row>
    <row r="224" s="2" customFormat="1" ht="24.15" customHeight="1">
      <c r="A224" s="39"/>
      <c r="B224" s="40"/>
      <c r="C224" s="219" t="s">
        <v>296</v>
      </c>
      <c r="D224" s="219" t="s">
        <v>147</v>
      </c>
      <c r="E224" s="220" t="s">
        <v>297</v>
      </c>
      <c r="F224" s="221" t="s">
        <v>298</v>
      </c>
      <c r="G224" s="222" t="s">
        <v>183</v>
      </c>
      <c r="H224" s="223">
        <v>19.675000000000001</v>
      </c>
      <c r="I224" s="224"/>
      <c r="J224" s="225">
        <f>ROUND(I224*H224,2)</f>
        <v>0</v>
      </c>
      <c r="K224" s="221" t="s">
        <v>151</v>
      </c>
      <c r="L224" s="45"/>
      <c r="M224" s="226" t="s">
        <v>1</v>
      </c>
      <c r="N224" s="227" t="s">
        <v>42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152</v>
      </c>
      <c r="AT224" s="230" t="s">
        <v>147</v>
      </c>
      <c r="AU224" s="230" t="s">
        <v>153</v>
      </c>
      <c r="AY224" s="18" t="s">
        <v>145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153</v>
      </c>
      <c r="BK224" s="231">
        <f>ROUND(I224*H224,2)</f>
        <v>0</v>
      </c>
      <c r="BL224" s="18" t="s">
        <v>152</v>
      </c>
      <c r="BM224" s="230" t="s">
        <v>299</v>
      </c>
    </row>
    <row r="225" s="2" customFormat="1" ht="24.15" customHeight="1">
      <c r="A225" s="39"/>
      <c r="B225" s="40"/>
      <c r="C225" s="219" t="s">
        <v>300</v>
      </c>
      <c r="D225" s="219" t="s">
        <v>147</v>
      </c>
      <c r="E225" s="220" t="s">
        <v>301</v>
      </c>
      <c r="F225" s="221" t="s">
        <v>302</v>
      </c>
      <c r="G225" s="222" t="s">
        <v>183</v>
      </c>
      <c r="H225" s="223">
        <v>19.675000000000001</v>
      </c>
      <c r="I225" s="224"/>
      <c r="J225" s="225">
        <f>ROUND(I225*H225,2)</f>
        <v>0</v>
      </c>
      <c r="K225" s="221" t="s">
        <v>151</v>
      </c>
      <c r="L225" s="45"/>
      <c r="M225" s="226" t="s">
        <v>1</v>
      </c>
      <c r="N225" s="227" t="s">
        <v>42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152</v>
      </c>
      <c r="AT225" s="230" t="s">
        <v>147</v>
      </c>
      <c r="AU225" s="230" t="s">
        <v>153</v>
      </c>
      <c r="AY225" s="18" t="s">
        <v>145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153</v>
      </c>
      <c r="BK225" s="231">
        <f>ROUND(I225*H225,2)</f>
        <v>0</v>
      </c>
      <c r="BL225" s="18" t="s">
        <v>152</v>
      </c>
      <c r="BM225" s="230" t="s">
        <v>303</v>
      </c>
    </row>
    <row r="226" s="2" customFormat="1" ht="24.15" customHeight="1">
      <c r="A226" s="39"/>
      <c r="B226" s="40"/>
      <c r="C226" s="219" t="s">
        <v>304</v>
      </c>
      <c r="D226" s="219" t="s">
        <v>147</v>
      </c>
      <c r="E226" s="220" t="s">
        <v>305</v>
      </c>
      <c r="F226" s="221" t="s">
        <v>306</v>
      </c>
      <c r="G226" s="222" t="s">
        <v>183</v>
      </c>
      <c r="H226" s="223">
        <v>295.125</v>
      </c>
      <c r="I226" s="224"/>
      <c r="J226" s="225">
        <f>ROUND(I226*H226,2)</f>
        <v>0</v>
      </c>
      <c r="K226" s="221" t="s">
        <v>151</v>
      </c>
      <c r="L226" s="45"/>
      <c r="M226" s="226" t="s">
        <v>1</v>
      </c>
      <c r="N226" s="227" t="s">
        <v>42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152</v>
      </c>
      <c r="AT226" s="230" t="s">
        <v>147</v>
      </c>
      <c r="AU226" s="230" t="s">
        <v>153</v>
      </c>
      <c r="AY226" s="18" t="s">
        <v>145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153</v>
      </c>
      <c r="BK226" s="231">
        <f>ROUND(I226*H226,2)</f>
        <v>0</v>
      </c>
      <c r="BL226" s="18" t="s">
        <v>152</v>
      </c>
      <c r="BM226" s="230" t="s">
        <v>307</v>
      </c>
    </row>
    <row r="227" s="13" customFormat="1">
      <c r="A227" s="13"/>
      <c r="B227" s="232"/>
      <c r="C227" s="233"/>
      <c r="D227" s="234" t="s">
        <v>155</v>
      </c>
      <c r="E227" s="233"/>
      <c r="F227" s="236" t="s">
        <v>308</v>
      </c>
      <c r="G227" s="233"/>
      <c r="H227" s="237">
        <v>295.125</v>
      </c>
      <c r="I227" s="238"/>
      <c r="J227" s="233"/>
      <c r="K227" s="233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155</v>
      </c>
      <c r="AU227" s="243" t="s">
        <v>153</v>
      </c>
      <c r="AV227" s="13" t="s">
        <v>153</v>
      </c>
      <c r="AW227" s="13" t="s">
        <v>4</v>
      </c>
      <c r="AX227" s="13" t="s">
        <v>84</v>
      </c>
      <c r="AY227" s="243" t="s">
        <v>145</v>
      </c>
    </row>
    <row r="228" s="2" customFormat="1" ht="33" customHeight="1">
      <c r="A228" s="39"/>
      <c r="B228" s="40"/>
      <c r="C228" s="219" t="s">
        <v>309</v>
      </c>
      <c r="D228" s="219" t="s">
        <v>147</v>
      </c>
      <c r="E228" s="220" t="s">
        <v>310</v>
      </c>
      <c r="F228" s="221" t="s">
        <v>311</v>
      </c>
      <c r="G228" s="222" t="s">
        <v>183</v>
      </c>
      <c r="H228" s="223">
        <v>3.9350000000000001</v>
      </c>
      <c r="I228" s="224"/>
      <c r="J228" s="225">
        <f>ROUND(I228*H228,2)</f>
        <v>0</v>
      </c>
      <c r="K228" s="221" t="s">
        <v>151</v>
      </c>
      <c r="L228" s="45"/>
      <c r="M228" s="226" t="s">
        <v>1</v>
      </c>
      <c r="N228" s="227" t="s">
        <v>42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152</v>
      </c>
      <c r="AT228" s="230" t="s">
        <v>147</v>
      </c>
      <c r="AU228" s="230" t="s">
        <v>153</v>
      </c>
      <c r="AY228" s="18" t="s">
        <v>145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153</v>
      </c>
      <c r="BK228" s="231">
        <f>ROUND(I228*H228,2)</f>
        <v>0</v>
      </c>
      <c r="BL228" s="18" t="s">
        <v>152</v>
      </c>
      <c r="BM228" s="230" t="s">
        <v>312</v>
      </c>
    </row>
    <row r="229" s="13" customFormat="1">
      <c r="A229" s="13"/>
      <c r="B229" s="232"/>
      <c r="C229" s="233"/>
      <c r="D229" s="234" t="s">
        <v>155</v>
      </c>
      <c r="E229" s="233"/>
      <c r="F229" s="236" t="s">
        <v>313</v>
      </c>
      <c r="G229" s="233"/>
      <c r="H229" s="237">
        <v>3.9350000000000001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155</v>
      </c>
      <c r="AU229" s="243" t="s">
        <v>153</v>
      </c>
      <c r="AV229" s="13" t="s">
        <v>153</v>
      </c>
      <c r="AW229" s="13" t="s">
        <v>4</v>
      </c>
      <c r="AX229" s="13" t="s">
        <v>84</v>
      </c>
      <c r="AY229" s="243" t="s">
        <v>145</v>
      </c>
    </row>
    <row r="230" s="2" customFormat="1" ht="37.8" customHeight="1">
      <c r="A230" s="39"/>
      <c r="B230" s="40"/>
      <c r="C230" s="219" t="s">
        <v>314</v>
      </c>
      <c r="D230" s="219" t="s">
        <v>147</v>
      </c>
      <c r="E230" s="220" t="s">
        <v>315</v>
      </c>
      <c r="F230" s="221" t="s">
        <v>316</v>
      </c>
      <c r="G230" s="222" t="s">
        <v>183</v>
      </c>
      <c r="H230" s="223">
        <v>0.19700000000000001</v>
      </c>
      <c r="I230" s="224"/>
      <c r="J230" s="225">
        <f>ROUND(I230*H230,2)</f>
        <v>0</v>
      </c>
      <c r="K230" s="221" t="s">
        <v>151</v>
      </c>
      <c r="L230" s="45"/>
      <c r="M230" s="226" t="s">
        <v>1</v>
      </c>
      <c r="N230" s="227" t="s">
        <v>42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152</v>
      </c>
      <c r="AT230" s="230" t="s">
        <v>147</v>
      </c>
      <c r="AU230" s="230" t="s">
        <v>153</v>
      </c>
      <c r="AY230" s="18" t="s">
        <v>145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153</v>
      </c>
      <c r="BK230" s="231">
        <f>ROUND(I230*H230,2)</f>
        <v>0</v>
      </c>
      <c r="BL230" s="18" t="s">
        <v>152</v>
      </c>
      <c r="BM230" s="230" t="s">
        <v>317</v>
      </c>
    </row>
    <row r="231" s="13" customFormat="1">
      <c r="A231" s="13"/>
      <c r="B231" s="232"/>
      <c r="C231" s="233"/>
      <c r="D231" s="234" t="s">
        <v>155</v>
      </c>
      <c r="E231" s="233"/>
      <c r="F231" s="236" t="s">
        <v>295</v>
      </c>
      <c r="G231" s="233"/>
      <c r="H231" s="237">
        <v>0.19700000000000001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155</v>
      </c>
      <c r="AU231" s="243" t="s">
        <v>153</v>
      </c>
      <c r="AV231" s="13" t="s">
        <v>153</v>
      </c>
      <c r="AW231" s="13" t="s">
        <v>4</v>
      </c>
      <c r="AX231" s="13" t="s">
        <v>84</v>
      </c>
      <c r="AY231" s="243" t="s">
        <v>145</v>
      </c>
    </row>
    <row r="232" s="2" customFormat="1" ht="37.8" customHeight="1">
      <c r="A232" s="39"/>
      <c r="B232" s="40"/>
      <c r="C232" s="219" t="s">
        <v>318</v>
      </c>
      <c r="D232" s="219" t="s">
        <v>147</v>
      </c>
      <c r="E232" s="220" t="s">
        <v>319</v>
      </c>
      <c r="F232" s="221" t="s">
        <v>320</v>
      </c>
      <c r="G232" s="222" t="s">
        <v>183</v>
      </c>
      <c r="H232" s="223">
        <v>0.98399999999999999</v>
      </c>
      <c r="I232" s="224"/>
      <c r="J232" s="225">
        <f>ROUND(I232*H232,2)</f>
        <v>0</v>
      </c>
      <c r="K232" s="221" t="s">
        <v>151</v>
      </c>
      <c r="L232" s="45"/>
      <c r="M232" s="226" t="s">
        <v>1</v>
      </c>
      <c r="N232" s="227" t="s">
        <v>42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152</v>
      </c>
      <c r="AT232" s="230" t="s">
        <v>147</v>
      </c>
      <c r="AU232" s="230" t="s">
        <v>153</v>
      </c>
      <c r="AY232" s="18" t="s">
        <v>145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153</v>
      </c>
      <c r="BK232" s="231">
        <f>ROUND(I232*H232,2)</f>
        <v>0</v>
      </c>
      <c r="BL232" s="18" t="s">
        <v>152</v>
      </c>
      <c r="BM232" s="230" t="s">
        <v>321</v>
      </c>
    </row>
    <row r="233" s="13" customFormat="1">
      <c r="A233" s="13"/>
      <c r="B233" s="232"/>
      <c r="C233" s="233"/>
      <c r="D233" s="234" t="s">
        <v>155</v>
      </c>
      <c r="E233" s="233"/>
      <c r="F233" s="236" t="s">
        <v>322</v>
      </c>
      <c r="G233" s="233"/>
      <c r="H233" s="237">
        <v>0.98399999999999999</v>
      </c>
      <c r="I233" s="238"/>
      <c r="J233" s="233"/>
      <c r="K233" s="233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155</v>
      </c>
      <c r="AU233" s="243" t="s">
        <v>153</v>
      </c>
      <c r="AV233" s="13" t="s">
        <v>153</v>
      </c>
      <c r="AW233" s="13" t="s">
        <v>4</v>
      </c>
      <c r="AX233" s="13" t="s">
        <v>84</v>
      </c>
      <c r="AY233" s="243" t="s">
        <v>145</v>
      </c>
    </row>
    <row r="234" s="2" customFormat="1" ht="33" customHeight="1">
      <c r="A234" s="39"/>
      <c r="B234" s="40"/>
      <c r="C234" s="219" t="s">
        <v>323</v>
      </c>
      <c r="D234" s="219" t="s">
        <v>147</v>
      </c>
      <c r="E234" s="220" t="s">
        <v>324</v>
      </c>
      <c r="F234" s="221" t="s">
        <v>325</v>
      </c>
      <c r="G234" s="222" t="s">
        <v>183</v>
      </c>
      <c r="H234" s="223">
        <v>3.9350000000000001</v>
      </c>
      <c r="I234" s="224"/>
      <c r="J234" s="225">
        <f>ROUND(I234*H234,2)</f>
        <v>0</v>
      </c>
      <c r="K234" s="221" t="s">
        <v>151</v>
      </c>
      <c r="L234" s="45"/>
      <c r="M234" s="226" t="s">
        <v>1</v>
      </c>
      <c r="N234" s="227" t="s">
        <v>42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152</v>
      </c>
      <c r="AT234" s="230" t="s">
        <v>147</v>
      </c>
      <c r="AU234" s="230" t="s">
        <v>153</v>
      </c>
      <c r="AY234" s="18" t="s">
        <v>145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153</v>
      </c>
      <c r="BK234" s="231">
        <f>ROUND(I234*H234,2)</f>
        <v>0</v>
      </c>
      <c r="BL234" s="18" t="s">
        <v>152</v>
      </c>
      <c r="BM234" s="230" t="s">
        <v>326</v>
      </c>
    </row>
    <row r="235" s="13" customFormat="1">
      <c r="A235" s="13"/>
      <c r="B235" s="232"/>
      <c r="C235" s="233"/>
      <c r="D235" s="234" t="s">
        <v>155</v>
      </c>
      <c r="E235" s="233"/>
      <c r="F235" s="236" t="s">
        <v>313</v>
      </c>
      <c r="G235" s="233"/>
      <c r="H235" s="237">
        <v>3.9350000000000001</v>
      </c>
      <c r="I235" s="238"/>
      <c r="J235" s="233"/>
      <c r="K235" s="233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155</v>
      </c>
      <c r="AU235" s="243" t="s">
        <v>153</v>
      </c>
      <c r="AV235" s="13" t="s">
        <v>153</v>
      </c>
      <c r="AW235" s="13" t="s">
        <v>4</v>
      </c>
      <c r="AX235" s="13" t="s">
        <v>84</v>
      </c>
      <c r="AY235" s="243" t="s">
        <v>145</v>
      </c>
    </row>
    <row r="236" s="2" customFormat="1" ht="44.25" customHeight="1">
      <c r="A236" s="39"/>
      <c r="B236" s="40"/>
      <c r="C236" s="219" t="s">
        <v>327</v>
      </c>
      <c r="D236" s="219" t="s">
        <v>147</v>
      </c>
      <c r="E236" s="220" t="s">
        <v>328</v>
      </c>
      <c r="F236" s="221" t="s">
        <v>329</v>
      </c>
      <c r="G236" s="222" t="s">
        <v>183</v>
      </c>
      <c r="H236" s="223">
        <v>10.625</v>
      </c>
      <c r="I236" s="224"/>
      <c r="J236" s="225">
        <f>ROUND(I236*H236,2)</f>
        <v>0</v>
      </c>
      <c r="K236" s="221" t="s">
        <v>151</v>
      </c>
      <c r="L236" s="45"/>
      <c r="M236" s="226" t="s">
        <v>1</v>
      </c>
      <c r="N236" s="227" t="s">
        <v>42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152</v>
      </c>
      <c r="AT236" s="230" t="s">
        <v>147</v>
      </c>
      <c r="AU236" s="230" t="s">
        <v>153</v>
      </c>
      <c r="AY236" s="18" t="s">
        <v>145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153</v>
      </c>
      <c r="BK236" s="231">
        <f>ROUND(I236*H236,2)</f>
        <v>0</v>
      </c>
      <c r="BL236" s="18" t="s">
        <v>152</v>
      </c>
      <c r="BM236" s="230" t="s">
        <v>330</v>
      </c>
    </row>
    <row r="237" s="13" customFormat="1">
      <c r="A237" s="13"/>
      <c r="B237" s="232"/>
      <c r="C237" s="233"/>
      <c r="D237" s="234" t="s">
        <v>155</v>
      </c>
      <c r="E237" s="233"/>
      <c r="F237" s="236" t="s">
        <v>331</v>
      </c>
      <c r="G237" s="233"/>
      <c r="H237" s="237">
        <v>10.625</v>
      </c>
      <c r="I237" s="238"/>
      <c r="J237" s="233"/>
      <c r="K237" s="233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155</v>
      </c>
      <c r="AU237" s="243" t="s">
        <v>153</v>
      </c>
      <c r="AV237" s="13" t="s">
        <v>153</v>
      </c>
      <c r="AW237" s="13" t="s">
        <v>4</v>
      </c>
      <c r="AX237" s="13" t="s">
        <v>84</v>
      </c>
      <c r="AY237" s="243" t="s">
        <v>145</v>
      </c>
    </row>
    <row r="238" s="12" customFormat="1" ht="22.8" customHeight="1">
      <c r="A238" s="12"/>
      <c r="B238" s="203"/>
      <c r="C238" s="204"/>
      <c r="D238" s="205" t="s">
        <v>75</v>
      </c>
      <c r="E238" s="217" t="s">
        <v>332</v>
      </c>
      <c r="F238" s="217" t="s">
        <v>333</v>
      </c>
      <c r="G238" s="204"/>
      <c r="H238" s="204"/>
      <c r="I238" s="207"/>
      <c r="J238" s="218">
        <f>BK238</f>
        <v>0</v>
      </c>
      <c r="K238" s="204"/>
      <c r="L238" s="209"/>
      <c r="M238" s="210"/>
      <c r="N238" s="211"/>
      <c r="O238" s="211"/>
      <c r="P238" s="212">
        <f>P239</f>
        <v>0</v>
      </c>
      <c r="Q238" s="211"/>
      <c r="R238" s="212">
        <f>R239</f>
        <v>0</v>
      </c>
      <c r="S238" s="211"/>
      <c r="T238" s="213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84</v>
      </c>
      <c r="AT238" s="215" t="s">
        <v>75</v>
      </c>
      <c r="AU238" s="215" t="s">
        <v>84</v>
      </c>
      <c r="AY238" s="214" t="s">
        <v>145</v>
      </c>
      <c r="BK238" s="216">
        <f>BK239</f>
        <v>0</v>
      </c>
    </row>
    <row r="239" s="2" customFormat="1" ht="21.75" customHeight="1">
      <c r="A239" s="39"/>
      <c r="B239" s="40"/>
      <c r="C239" s="219" t="s">
        <v>334</v>
      </c>
      <c r="D239" s="219" t="s">
        <v>147</v>
      </c>
      <c r="E239" s="220" t="s">
        <v>335</v>
      </c>
      <c r="F239" s="221" t="s">
        <v>336</v>
      </c>
      <c r="G239" s="222" t="s">
        <v>183</v>
      </c>
      <c r="H239" s="223">
        <v>8.4689999999999994</v>
      </c>
      <c r="I239" s="224"/>
      <c r="J239" s="225">
        <f>ROUND(I239*H239,2)</f>
        <v>0</v>
      </c>
      <c r="K239" s="221" t="s">
        <v>151</v>
      </c>
      <c r="L239" s="45"/>
      <c r="M239" s="226" t="s">
        <v>1</v>
      </c>
      <c r="N239" s="227" t="s">
        <v>42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152</v>
      </c>
      <c r="AT239" s="230" t="s">
        <v>147</v>
      </c>
      <c r="AU239" s="230" t="s">
        <v>153</v>
      </c>
      <c r="AY239" s="18" t="s">
        <v>145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153</v>
      </c>
      <c r="BK239" s="231">
        <f>ROUND(I239*H239,2)</f>
        <v>0</v>
      </c>
      <c r="BL239" s="18" t="s">
        <v>152</v>
      </c>
      <c r="BM239" s="230" t="s">
        <v>337</v>
      </c>
    </row>
    <row r="240" s="12" customFormat="1" ht="25.92" customHeight="1">
      <c r="A240" s="12"/>
      <c r="B240" s="203"/>
      <c r="C240" s="204"/>
      <c r="D240" s="205" t="s">
        <v>75</v>
      </c>
      <c r="E240" s="206" t="s">
        <v>338</v>
      </c>
      <c r="F240" s="206" t="s">
        <v>339</v>
      </c>
      <c r="G240" s="204"/>
      <c r="H240" s="204"/>
      <c r="I240" s="207"/>
      <c r="J240" s="208">
        <f>BK240</f>
        <v>0</v>
      </c>
      <c r="K240" s="204"/>
      <c r="L240" s="209"/>
      <c r="M240" s="210"/>
      <c r="N240" s="211"/>
      <c r="O240" s="211"/>
      <c r="P240" s="212">
        <f>P241+P259+P276+P289+P292+P294+P326+P424+P426+P451+P471+P477+P487+P523+P562</f>
        <v>0</v>
      </c>
      <c r="Q240" s="211"/>
      <c r="R240" s="212">
        <f>R241+R259+R276+R289+R292+R294+R326+R424+R426+R451+R471+R477+R487+R523+R562</f>
        <v>9.3530071864000011</v>
      </c>
      <c r="S240" s="211"/>
      <c r="T240" s="213">
        <f>T241+T259+T276+T289+T292+T294+T326+T424+T426+T451+T471+T477+T487+T523+T562</f>
        <v>13.930741639999999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4" t="s">
        <v>153</v>
      </c>
      <c r="AT240" s="215" t="s">
        <v>75</v>
      </c>
      <c r="AU240" s="215" t="s">
        <v>76</v>
      </c>
      <c r="AY240" s="214" t="s">
        <v>145</v>
      </c>
      <c r="BK240" s="216">
        <f>BK241+BK259+BK276+BK289+BK292+BK294+BK326+BK424+BK426+BK451+BK471+BK477+BK487+BK523+BK562</f>
        <v>0</v>
      </c>
    </row>
    <row r="241" s="12" customFormat="1" ht="22.8" customHeight="1">
      <c r="A241" s="12"/>
      <c r="B241" s="203"/>
      <c r="C241" s="204"/>
      <c r="D241" s="205" t="s">
        <v>75</v>
      </c>
      <c r="E241" s="217" t="s">
        <v>340</v>
      </c>
      <c r="F241" s="217" t="s">
        <v>341</v>
      </c>
      <c r="G241" s="204"/>
      <c r="H241" s="204"/>
      <c r="I241" s="207"/>
      <c r="J241" s="218">
        <f>BK241</f>
        <v>0</v>
      </c>
      <c r="K241" s="204"/>
      <c r="L241" s="209"/>
      <c r="M241" s="210"/>
      <c r="N241" s="211"/>
      <c r="O241" s="211"/>
      <c r="P241" s="212">
        <f>SUM(P242:P258)</f>
        <v>0</v>
      </c>
      <c r="Q241" s="211"/>
      <c r="R241" s="212">
        <f>SUM(R242:R258)</f>
        <v>0.030166350000000005</v>
      </c>
      <c r="S241" s="211"/>
      <c r="T241" s="213">
        <f>SUM(T242:T258)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4" t="s">
        <v>153</v>
      </c>
      <c r="AT241" s="215" t="s">
        <v>75</v>
      </c>
      <c r="AU241" s="215" t="s">
        <v>84</v>
      </c>
      <c r="AY241" s="214" t="s">
        <v>145</v>
      </c>
      <c r="BK241" s="216">
        <f>SUM(BK242:BK258)</f>
        <v>0</v>
      </c>
    </row>
    <row r="242" s="2" customFormat="1" ht="24.15" customHeight="1">
      <c r="A242" s="39"/>
      <c r="B242" s="40"/>
      <c r="C242" s="219" t="s">
        <v>342</v>
      </c>
      <c r="D242" s="219" t="s">
        <v>147</v>
      </c>
      <c r="E242" s="220" t="s">
        <v>343</v>
      </c>
      <c r="F242" s="221" t="s">
        <v>344</v>
      </c>
      <c r="G242" s="222" t="s">
        <v>202</v>
      </c>
      <c r="H242" s="223">
        <v>1.925</v>
      </c>
      <c r="I242" s="224"/>
      <c r="J242" s="225">
        <f>ROUND(I242*H242,2)</f>
        <v>0</v>
      </c>
      <c r="K242" s="221" t="s">
        <v>151</v>
      </c>
      <c r="L242" s="45"/>
      <c r="M242" s="226" t="s">
        <v>1</v>
      </c>
      <c r="N242" s="227" t="s">
        <v>42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236</v>
      </c>
      <c r="AT242" s="230" t="s">
        <v>147</v>
      </c>
      <c r="AU242" s="230" t="s">
        <v>153</v>
      </c>
      <c r="AY242" s="18" t="s">
        <v>145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153</v>
      </c>
      <c r="BK242" s="231">
        <f>ROUND(I242*H242,2)</f>
        <v>0</v>
      </c>
      <c r="BL242" s="18" t="s">
        <v>236</v>
      </c>
      <c r="BM242" s="230" t="s">
        <v>345</v>
      </c>
    </row>
    <row r="243" s="13" customFormat="1">
      <c r="A243" s="13"/>
      <c r="B243" s="232"/>
      <c r="C243" s="233"/>
      <c r="D243" s="234" t="s">
        <v>155</v>
      </c>
      <c r="E243" s="235" t="s">
        <v>1</v>
      </c>
      <c r="F243" s="236" t="s">
        <v>346</v>
      </c>
      <c r="G243" s="233"/>
      <c r="H243" s="237">
        <v>1.925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155</v>
      </c>
      <c r="AU243" s="243" t="s">
        <v>153</v>
      </c>
      <c r="AV243" s="13" t="s">
        <v>153</v>
      </c>
      <c r="AW243" s="13" t="s">
        <v>32</v>
      </c>
      <c r="AX243" s="13" t="s">
        <v>84</v>
      </c>
      <c r="AY243" s="243" t="s">
        <v>145</v>
      </c>
    </row>
    <row r="244" s="2" customFormat="1" ht="16.5" customHeight="1">
      <c r="A244" s="39"/>
      <c r="B244" s="40"/>
      <c r="C244" s="244" t="s">
        <v>347</v>
      </c>
      <c r="D244" s="244" t="s">
        <v>180</v>
      </c>
      <c r="E244" s="245" t="s">
        <v>348</v>
      </c>
      <c r="F244" s="246" t="s">
        <v>349</v>
      </c>
      <c r="G244" s="247" t="s">
        <v>183</v>
      </c>
      <c r="H244" s="248">
        <v>0.001</v>
      </c>
      <c r="I244" s="249"/>
      <c r="J244" s="250">
        <f>ROUND(I244*H244,2)</f>
        <v>0</v>
      </c>
      <c r="K244" s="246" t="s">
        <v>151</v>
      </c>
      <c r="L244" s="251"/>
      <c r="M244" s="252" t="s">
        <v>1</v>
      </c>
      <c r="N244" s="253" t="s">
        <v>42</v>
      </c>
      <c r="O244" s="92"/>
      <c r="P244" s="228">
        <f>O244*H244</f>
        <v>0</v>
      </c>
      <c r="Q244" s="228">
        <v>1</v>
      </c>
      <c r="R244" s="228">
        <f>Q244*H244</f>
        <v>0.001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318</v>
      </c>
      <c r="AT244" s="230" t="s">
        <v>180</v>
      </c>
      <c r="AU244" s="230" t="s">
        <v>153</v>
      </c>
      <c r="AY244" s="18" t="s">
        <v>145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153</v>
      </c>
      <c r="BK244" s="231">
        <f>ROUND(I244*H244,2)</f>
        <v>0</v>
      </c>
      <c r="BL244" s="18" t="s">
        <v>236</v>
      </c>
      <c r="BM244" s="230" t="s">
        <v>350</v>
      </c>
    </row>
    <row r="245" s="13" customFormat="1">
      <c r="A245" s="13"/>
      <c r="B245" s="232"/>
      <c r="C245" s="233"/>
      <c r="D245" s="234" t="s">
        <v>155</v>
      </c>
      <c r="E245" s="233"/>
      <c r="F245" s="236" t="s">
        <v>351</v>
      </c>
      <c r="G245" s="233"/>
      <c r="H245" s="237">
        <v>0.001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155</v>
      </c>
      <c r="AU245" s="243" t="s">
        <v>153</v>
      </c>
      <c r="AV245" s="13" t="s">
        <v>153</v>
      </c>
      <c r="AW245" s="13" t="s">
        <v>4</v>
      </c>
      <c r="AX245" s="13" t="s">
        <v>84</v>
      </c>
      <c r="AY245" s="243" t="s">
        <v>145</v>
      </c>
    </row>
    <row r="246" s="2" customFormat="1" ht="24.15" customHeight="1">
      <c r="A246" s="39"/>
      <c r="B246" s="40"/>
      <c r="C246" s="219" t="s">
        <v>352</v>
      </c>
      <c r="D246" s="219" t="s">
        <v>147</v>
      </c>
      <c r="E246" s="220" t="s">
        <v>353</v>
      </c>
      <c r="F246" s="221" t="s">
        <v>354</v>
      </c>
      <c r="G246" s="222" t="s">
        <v>202</v>
      </c>
      <c r="H246" s="223">
        <v>1.925</v>
      </c>
      <c r="I246" s="224"/>
      <c r="J246" s="225">
        <f>ROUND(I246*H246,2)</f>
        <v>0</v>
      </c>
      <c r="K246" s="221" t="s">
        <v>151</v>
      </c>
      <c r="L246" s="45"/>
      <c r="M246" s="226" t="s">
        <v>1</v>
      </c>
      <c r="N246" s="227" t="s">
        <v>42</v>
      </c>
      <c r="O246" s="92"/>
      <c r="P246" s="228">
        <f>O246*H246</f>
        <v>0</v>
      </c>
      <c r="Q246" s="228">
        <v>0.00040000000000000002</v>
      </c>
      <c r="R246" s="228">
        <f>Q246*H246</f>
        <v>0.00077000000000000007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236</v>
      </c>
      <c r="AT246" s="230" t="s">
        <v>147</v>
      </c>
      <c r="AU246" s="230" t="s">
        <v>153</v>
      </c>
      <c r="AY246" s="18" t="s">
        <v>145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153</v>
      </c>
      <c r="BK246" s="231">
        <f>ROUND(I246*H246,2)</f>
        <v>0</v>
      </c>
      <c r="BL246" s="18" t="s">
        <v>236</v>
      </c>
      <c r="BM246" s="230" t="s">
        <v>355</v>
      </c>
    </row>
    <row r="247" s="13" customFormat="1">
      <c r="A247" s="13"/>
      <c r="B247" s="232"/>
      <c r="C247" s="233"/>
      <c r="D247" s="234" t="s">
        <v>155</v>
      </c>
      <c r="E247" s="235" t="s">
        <v>1</v>
      </c>
      <c r="F247" s="236" t="s">
        <v>346</v>
      </c>
      <c r="G247" s="233"/>
      <c r="H247" s="237">
        <v>1.925</v>
      </c>
      <c r="I247" s="238"/>
      <c r="J247" s="233"/>
      <c r="K247" s="233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155</v>
      </c>
      <c r="AU247" s="243" t="s">
        <v>153</v>
      </c>
      <c r="AV247" s="13" t="s">
        <v>153</v>
      </c>
      <c r="AW247" s="13" t="s">
        <v>32</v>
      </c>
      <c r="AX247" s="13" t="s">
        <v>84</v>
      </c>
      <c r="AY247" s="243" t="s">
        <v>145</v>
      </c>
    </row>
    <row r="248" s="2" customFormat="1" ht="37.8" customHeight="1">
      <c r="A248" s="39"/>
      <c r="B248" s="40"/>
      <c r="C248" s="244" t="s">
        <v>356</v>
      </c>
      <c r="D248" s="244" t="s">
        <v>180</v>
      </c>
      <c r="E248" s="245" t="s">
        <v>357</v>
      </c>
      <c r="F248" s="246" t="s">
        <v>358</v>
      </c>
      <c r="G248" s="247" t="s">
        <v>202</v>
      </c>
      <c r="H248" s="248">
        <v>2.2440000000000002</v>
      </c>
      <c r="I248" s="249"/>
      <c r="J248" s="250">
        <f>ROUND(I248*H248,2)</f>
        <v>0</v>
      </c>
      <c r="K248" s="246" t="s">
        <v>151</v>
      </c>
      <c r="L248" s="251"/>
      <c r="M248" s="252" t="s">
        <v>1</v>
      </c>
      <c r="N248" s="253" t="s">
        <v>42</v>
      </c>
      <c r="O248" s="92"/>
      <c r="P248" s="228">
        <f>O248*H248</f>
        <v>0</v>
      </c>
      <c r="Q248" s="228">
        <v>0.0054000000000000003</v>
      </c>
      <c r="R248" s="228">
        <f>Q248*H248</f>
        <v>0.012117600000000003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318</v>
      </c>
      <c r="AT248" s="230" t="s">
        <v>180</v>
      </c>
      <c r="AU248" s="230" t="s">
        <v>153</v>
      </c>
      <c r="AY248" s="18" t="s">
        <v>145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153</v>
      </c>
      <c r="BK248" s="231">
        <f>ROUND(I248*H248,2)</f>
        <v>0</v>
      </c>
      <c r="BL248" s="18" t="s">
        <v>236</v>
      </c>
      <c r="BM248" s="230" t="s">
        <v>359</v>
      </c>
    </row>
    <row r="249" s="13" customFormat="1">
      <c r="A249" s="13"/>
      <c r="B249" s="232"/>
      <c r="C249" s="233"/>
      <c r="D249" s="234" t="s">
        <v>155</v>
      </c>
      <c r="E249" s="233"/>
      <c r="F249" s="236" t="s">
        <v>360</v>
      </c>
      <c r="G249" s="233"/>
      <c r="H249" s="237">
        <v>2.2440000000000002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155</v>
      </c>
      <c r="AU249" s="243" t="s">
        <v>153</v>
      </c>
      <c r="AV249" s="13" t="s">
        <v>153</v>
      </c>
      <c r="AW249" s="13" t="s">
        <v>4</v>
      </c>
      <c r="AX249" s="13" t="s">
        <v>84</v>
      </c>
      <c r="AY249" s="243" t="s">
        <v>145</v>
      </c>
    </row>
    <row r="250" s="2" customFormat="1" ht="33" customHeight="1">
      <c r="A250" s="39"/>
      <c r="B250" s="40"/>
      <c r="C250" s="219" t="s">
        <v>361</v>
      </c>
      <c r="D250" s="219" t="s">
        <v>147</v>
      </c>
      <c r="E250" s="220" t="s">
        <v>362</v>
      </c>
      <c r="F250" s="221" t="s">
        <v>363</v>
      </c>
      <c r="G250" s="222" t="s">
        <v>202</v>
      </c>
      <c r="H250" s="223">
        <v>1.925</v>
      </c>
      <c r="I250" s="224"/>
      <c r="J250" s="225">
        <f>ROUND(I250*H250,2)</f>
        <v>0</v>
      </c>
      <c r="K250" s="221" t="s">
        <v>151</v>
      </c>
      <c r="L250" s="45"/>
      <c r="M250" s="226" t="s">
        <v>1</v>
      </c>
      <c r="N250" s="227" t="s">
        <v>42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236</v>
      </c>
      <c r="AT250" s="230" t="s">
        <v>147</v>
      </c>
      <c r="AU250" s="230" t="s">
        <v>153</v>
      </c>
      <c r="AY250" s="18" t="s">
        <v>145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153</v>
      </c>
      <c r="BK250" s="231">
        <f>ROUND(I250*H250,2)</f>
        <v>0</v>
      </c>
      <c r="BL250" s="18" t="s">
        <v>236</v>
      </c>
      <c r="BM250" s="230" t="s">
        <v>364</v>
      </c>
    </row>
    <row r="251" s="2" customFormat="1" ht="33" customHeight="1">
      <c r="A251" s="39"/>
      <c r="B251" s="40"/>
      <c r="C251" s="219" t="s">
        <v>365</v>
      </c>
      <c r="D251" s="219" t="s">
        <v>147</v>
      </c>
      <c r="E251" s="220" t="s">
        <v>366</v>
      </c>
      <c r="F251" s="221" t="s">
        <v>367</v>
      </c>
      <c r="G251" s="222" t="s">
        <v>202</v>
      </c>
      <c r="H251" s="223">
        <v>1.925</v>
      </c>
      <c r="I251" s="224"/>
      <c r="J251" s="225">
        <f>ROUND(I251*H251,2)</f>
        <v>0</v>
      </c>
      <c r="K251" s="221" t="s">
        <v>151</v>
      </c>
      <c r="L251" s="45"/>
      <c r="M251" s="226" t="s">
        <v>1</v>
      </c>
      <c r="N251" s="227" t="s">
        <v>42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236</v>
      </c>
      <c r="AT251" s="230" t="s">
        <v>147</v>
      </c>
      <c r="AU251" s="230" t="s">
        <v>153</v>
      </c>
      <c r="AY251" s="18" t="s">
        <v>145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153</v>
      </c>
      <c r="BK251" s="231">
        <f>ROUND(I251*H251,2)</f>
        <v>0</v>
      </c>
      <c r="BL251" s="18" t="s">
        <v>236</v>
      </c>
      <c r="BM251" s="230" t="s">
        <v>368</v>
      </c>
    </row>
    <row r="252" s="2" customFormat="1" ht="24.15" customHeight="1">
      <c r="A252" s="39"/>
      <c r="B252" s="40"/>
      <c r="C252" s="219" t="s">
        <v>241</v>
      </c>
      <c r="D252" s="219" t="s">
        <v>147</v>
      </c>
      <c r="E252" s="220" t="s">
        <v>369</v>
      </c>
      <c r="F252" s="221" t="s">
        <v>370</v>
      </c>
      <c r="G252" s="222" t="s">
        <v>202</v>
      </c>
      <c r="H252" s="223">
        <v>1.925</v>
      </c>
      <c r="I252" s="224"/>
      <c r="J252" s="225">
        <f>ROUND(I252*H252,2)</f>
        <v>0</v>
      </c>
      <c r="K252" s="221" t="s">
        <v>1</v>
      </c>
      <c r="L252" s="45"/>
      <c r="M252" s="226" t="s">
        <v>1</v>
      </c>
      <c r="N252" s="227" t="s">
        <v>42</v>
      </c>
      <c r="O252" s="92"/>
      <c r="P252" s="228">
        <f>O252*H252</f>
        <v>0</v>
      </c>
      <c r="Q252" s="228">
        <v>0.0013500000000000001</v>
      </c>
      <c r="R252" s="228">
        <f>Q252*H252</f>
        <v>0.0025987500000000004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236</v>
      </c>
      <c r="AT252" s="230" t="s">
        <v>147</v>
      </c>
      <c r="AU252" s="230" t="s">
        <v>153</v>
      </c>
      <c r="AY252" s="18" t="s">
        <v>145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153</v>
      </c>
      <c r="BK252" s="231">
        <f>ROUND(I252*H252,2)</f>
        <v>0</v>
      </c>
      <c r="BL252" s="18" t="s">
        <v>236</v>
      </c>
      <c r="BM252" s="230" t="s">
        <v>371</v>
      </c>
    </row>
    <row r="253" s="13" customFormat="1">
      <c r="A253" s="13"/>
      <c r="B253" s="232"/>
      <c r="C253" s="233"/>
      <c r="D253" s="234" t="s">
        <v>155</v>
      </c>
      <c r="E253" s="235" t="s">
        <v>1</v>
      </c>
      <c r="F253" s="236" t="s">
        <v>346</v>
      </c>
      <c r="G253" s="233"/>
      <c r="H253" s="237">
        <v>1.925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155</v>
      </c>
      <c r="AU253" s="243" t="s">
        <v>153</v>
      </c>
      <c r="AV253" s="13" t="s">
        <v>153</v>
      </c>
      <c r="AW253" s="13" t="s">
        <v>32</v>
      </c>
      <c r="AX253" s="13" t="s">
        <v>84</v>
      </c>
      <c r="AY253" s="243" t="s">
        <v>145</v>
      </c>
    </row>
    <row r="254" s="2" customFormat="1" ht="16.5" customHeight="1">
      <c r="A254" s="39"/>
      <c r="B254" s="40"/>
      <c r="C254" s="244" t="s">
        <v>372</v>
      </c>
      <c r="D254" s="244" t="s">
        <v>180</v>
      </c>
      <c r="E254" s="245" t="s">
        <v>373</v>
      </c>
      <c r="F254" s="246" t="s">
        <v>374</v>
      </c>
      <c r="G254" s="247" t="s">
        <v>183</v>
      </c>
      <c r="H254" s="248">
        <v>0.010999999999999999</v>
      </c>
      <c r="I254" s="249"/>
      <c r="J254" s="250">
        <f>ROUND(I254*H254,2)</f>
        <v>0</v>
      </c>
      <c r="K254" s="246" t="s">
        <v>151</v>
      </c>
      <c r="L254" s="251"/>
      <c r="M254" s="252" t="s">
        <v>1</v>
      </c>
      <c r="N254" s="253" t="s">
        <v>42</v>
      </c>
      <c r="O254" s="92"/>
      <c r="P254" s="228">
        <f>O254*H254</f>
        <v>0</v>
      </c>
      <c r="Q254" s="228">
        <v>1</v>
      </c>
      <c r="R254" s="228">
        <f>Q254*H254</f>
        <v>0.010999999999999999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318</v>
      </c>
      <c r="AT254" s="230" t="s">
        <v>180</v>
      </c>
      <c r="AU254" s="230" t="s">
        <v>153</v>
      </c>
      <c r="AY254" s="18" t="s">
        <v>145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153</v>
      </c>
      <c r="BK254" s="231">
        <f>ROUND(I254*H254,2)</f>
        <v>0</v>
      </c>
      <c r="BL254" s="18" t="s">
        <v>236</v>
      </c>
      <c r="BM254" s="230" t="s">
        <v>375</v>
      </c>
    </row>
    <row r="255" s="13" customFormat="1">
      <c r="A255" s="13"/>
      <c r="B255" s="232"/>
      <c r="C255" s="233"/>
      <c r="D255" s="234" t="s">
        <v>155</v>
      </c>
      <c r="E255" s="233"/>
      <c r="F255" s="236" t="s">
        <v>376</v>
      </c>
      <c r="G255" s="233"/>
      <c r="H255" s="237">
        <v>0.010999999999999999</v>
      </c>
      <c r="I255" s="238"/>
      <c r="J255" s="233"/>
      <c r="K255" s="233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155</v>
      </c>
      <c r="AU255" s="243" t="s">
        <v>153</v>
      </c>
      <c r="AV255" s="13" t="s">
        <v>153</v>
      </c>
      <c r="AW255" s="13" t="s">
        <v>4</v>
      </c>
      <c r="AX255" s="13" t="s">
        <v>84</v>
      </c>
      <c r="AY255" s="243" t="s">
        <v>145</v>
      </c>
    </row>
    <row r="256" s="2" customFormat="1" ht="24.15" customHeight="1">
      <c r="A256" s="39"/>
      <c r="B256" s="40"/>
      <c r="C256" s="219" t="s">
        <v>377</v>
      </c>
      <c r="D256" s="219" t="s">
        <v>147</v>
      </c>
      <c r="E256" s="220" t="s">
        <v>378</v>
      </c>
      <c r="F256" s="221" t="s">
        <v>379</v>
      </c>
      <c r="G256" s="222" t="s">
        <v>214</v>
      </c>
      <c r="H256" s="223">
        <v>1</v>
      </c>
      <c r="I256" s="224"/>
      <c r="J256" s="225">
        <f>ROUND(I256*H256,2)</f>
        <v>0</v>
      </c>
      <c r="K256" s="221" t="s">
        <v>1</v>
      </c>
      <c r="L256" s="45"/>
      <c r="M256" s="226" t="s">
        <v>1</v>
      </c>
      <c r="N256" s="227" t="s">
        <v>42</v>
      </c>
      <c r="O256" s="92"/>
      <c r="P256" s="228">
        <f>O256*H256</f>
        <v>0</v>
      </c>
      <c r="Q256" s="228">
        <v>0.0026800000000000001</v>
      </c>
      <c r="R256" s="228">
        <f>Q256*H256</f>
        <v>0.0026800000000000001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236</v>
      </c>
      <c r="AT256" s="230" t="s">
        <v>147</v>
      </c>
      <c r="AU256" s="230" t="s">
        <v>153</v>
      </c>
      <c r="AY256" s="18" t="s">
        <v>145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153</v>
      </c>
      <c r="BK256" s="231">
        <f>ROUND(I256*H256,2)</f>
        <v>0</v>
      </c>
      <c r="BL256" s="18" t="s">
        <v>236</v>
      </c>
      <c r="BM256" s="230" t="s">
        <v>380</v>
      </c>
    </row>
    <row r="257" s="2" customFormat="1" ht="33" customHeight="1">
      <c r="A257" s="39"/>
      <c r="B257" s="40"/>
      <c r="C257" s="219" t="s">
        <v>381</v>
      </c>
      <c r="D257" s="219" t="s">
        <v>147</v>
      </c>
      <c r="E257" s="220" t="s">
        <v>382</v>
      </c>
      <c r="F257" s="221" t="s">
        <v>383</v>
      </c>
      <c r="G257" s="222" t="s">
        <v>183</v>
      </c>
      <c r="H257" s="223">
        <v>0.029999999999999999</v>
      </c>
      <c r="I257" s="224"/>
      <c r="J257" s="225">
        <f>ROUND(I257*H257,2)</f>
        <v>0</v>
      </c>
      <c r="K257" s="221" t="s">
        <v>151</v>
      </c>
      <c r="L257" s="45"/>
      <c r="M257" s="226" t="s">
        <v>1</v>
      </c>
      <c r="N257" s="227" t="s">
        <v>42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236</v>
      </c>
      <c r="AT257" s="230" t="s">
        <v>147</v>
      </c>
      <c r="AU257" s="230" t="s">
        <v>153</v>
      </c>
      <c r="AY257" s="18" t="s">
        <v>145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153</v>
      </c>
      <c r="BK257" s="231">
        <f>ROUND(I257*H257,2)</f>
        <v>0</v>
      </c>
      <c r="BL257" s="18" t="s">
        <v>236</v>
      </c>
      <c r="BM257" s="230" t="s">
        <v>384</v>
      </c>
    </row>
    <row r="258" s="2" customFormat="1" ht="24.15" customHeight="1">
      <c r="A258" s="39"/>
      <c r="B258" s="40"/>
      <c r="C258" s="219" t="s">
        <v>385</v>
      </c>
      <c r="D258" s="219" t="s">
        <v>147</v>
      </c>
      <c r="E258" s="220" t="s">
        <v>386</v>
      </c>
      <c r="F258" s="221" t="s">
        <v>387</v>
      </c>
      <c r="G258" s="222" t="s">
        <v>183</v>
      </c>
      <c r="H258" s="223">
        <v>0.029999999999999999</v>
      </c>
      <c r="I258" s="224"/>
      <c r="J258" s="225">
        <f>ROUND(I258*H258,2)</f>
        <v>0</v>
      </c>
      <c r="K258" s="221" t="s">
        <v>151</v>
      </c>
      <c r="L258" s="45"/>
      <c r="M258" s="226" t="s">
        <v>1</v>
      </c>
      <c r="N258" s="227" t="s">
        <v>42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236</v>
      </c>
      <c r="AT258" s="230" t="s">
        <v>147</v>
      </c>
      <c r="AU258" s="230" t="s">
        <v>153</v>
      </c>
      <c r="AY258" s="18" t="s">
        <v>145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153</v>
      </c>
      <c r="BK258" s="231">
        <f>ROUND(I258*H258,2)</f>
        <v>0</v>
      </c>
      <c r="BL258" s="18" t="s">
        <v>236</v>
      </c>
      <c r="BM258" s="230" t="s">
        <v>388</v>
      </c>
    </row>
    <row r="259" s="12" customFormat="1" ht="22.8" customHeight="1">
      <c r="A259" s="12"/>
      <c r="B259" s="203"/>
      <c r="C259" s="204"/>
      <c r="D259" s="205" t="s">
        <v>75</v>
      </c>
      <c r="E259" s="217" t="s">
        <v>389</v>
      </c>
      <c r="F259" s="217" t="s">
        <v>390</v>
      </c>
      <c r="G259" s="204"/>
      <c r="H259" s="204"/>
      <c r="I259" s="207"/>
      <c r="J259" s="218">
        <f>BK259</f>
        <v>0</v>
      </c>
      <c r="K259" s="204"/>
      <c r="L259" s="209"/>
      <c r="M259" s="210"/>
      <c r="N259" s="211"/>
      <c r="O259" s="211"/>
      <c r="P259" s="212">
        <f>SUM(P260:P275)</f>
        <v>0</v>
      </c>
      <c r="Q259" s="211"/>
      <c r="R259" s="212">
        <f>SUM(R260:R275)</f>
        <v>1.312365</v>
      </c>
      <c r="S259" s="211"/>
      <c r="T259" s="213">
        <f>SUM(T260:T275)</f>
        <v>8.64405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4" t="s">
        <v>153</v>
      </c>
      <c r="AT259" s="215" t="s">
        <v>75</v>
      </c>
      <c r="AU259" s="215" t="s">
        <v>84</v>
      </c>
      <c r="AY259" s="214" t="s">
        <v>145</v>
      </c>
      <c r="BK259" s="216">
        <f>SUM(BK260:BK275)</f>
        <v>0</v>
      </c>
    </row>
    <row r="260" s="2" customFormat="1" ht="24.15" customHeight="1">
      <c r="A260" s="39"/>
      <c r="B260" s="40"/>
      <c r="C260" s="219" t="s">
        <v>391</v>
      </c>
      <c r="D260" s="219" t="s">
        <v>147</v>
      </c>
      <c r="E260" s="220" t="s">
        <v>392</v>
      </c>
      <c r="F260" s="221" t="s">
        <v>393</v>
      </c>
      <c r="G260" s="222" t="s">
        <v>202</v>
      </c>
      <c r="H260" s="223">
        <v>64.569999999999993</v>
      </c>
      <c r="I260" s="224"/>
      <c r="J260" s="225">
        <f>ROUND(I260*H260,2)</f>
        <v>0</v>
      </c>
      <c r="K260" s="221" t="s">
        <v>151</v>
      </c>
      <c r="L260" s="45"/>
      <c r="M260" s="226" t="s">
        <v>1</v>
      </c>
      <c r="N260" s="227" t="s">
        <v>42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236</v>
      </c>
      <c r="AT260" s="230" t="s">
        <v>147</v>
      </c>
      <c r="AU260" s="230" t="s">
        <v>153</v>
      </c>
      <c r="AY260" s="18" t="s">
        <v>145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153</v>
      </c>
      <c r="BK260" s="231">
        <f>ROUND(I260*H260,2)</f>
        <v>0</v>
      </c>
      <c r="BL260" s="18" t="s">
        <v>236</v>
      </c>
      <c r="BM260" s="230" t="s">
        <v>394</v>
      </c>
    </row>
    <row r="261" s="15" customFormat="1">
      <c r="A261" s="15"/>
      <c r="B261" s="265"/>
      <c r="C261" s="266"/>
      <c r="D261" s="234" t="s">
        <v>155</v>
      </c>
      <c r="E261" s="267" t="s">
        <v>1</v>
      </c>
      <c r="F261" s="268" t="s">
        <v>395</v>
      </c>
      <c r="G261" s="266"/>
      <c r="H261" s="267" t="s">
        <v>1</v>
      </c>
      <c r="I261" s="269"/>
      <c r="J261" s="266"/>
      <c r="K261" s="266"/>
      <c r="L261" s="270"/>
      <c r="M261" s="271"/>
      <c r="N261" s="272"/>
      <c r="O261" s="272"/>
      <c r="P261" s="272"/>
      <c r="Q261" s="272"/>
      <c r="R261" s="272"/>
      <c r="S261" s="272"/>
      <c r="T261" s="273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4" t="s">
        <v>155</v>
      </c>
      <c r="AU261" s="274" t="s">
        <v>153</v>
      </c>
      <c r="AV261" s="15" t="s">
        <v>84</v>
      </c>
      <c r="AW261" s="15" t="s">
        <v>32</v>
      </c>
      <c r="AX261" s="15" t="s">
        <v>76</v>
      </c>
      <c r="AY261" s="274" t="s">
        <v>145</v>
      </c>
    </row>
    <row r="262" s="13" customFormat="1">
      <c r="A262" s="13"/>
      <c r="B262" s="232"/>
      <c r="C262" s="233"/>
      <c r="D262" s="234" t="s">
        <v>155</v>
      </c>
      <c r="E262" s="235" t="s">
        <v>1</v>
      </c>
      <c r="F262" s="236" t="s">
        <v>396</v>
      </c>
      <c r="G262" s="233"/>
      <c r="H262" s="237">
        <v>19.170000000000002</v>
      </c>
      <c r="I262" s="238"/>
      <c r="J262" s="233"/>
      <c r="K262" s="233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155</v>
      </c>
      <c r="AU262" s="243" t="s">
        <v>153</v>
      </c>
      <c r="AV262" s="13" t="s">
        <v>153</v>
      </c>
      <c r="AW262" s="13" t="s">
        <v>32</v>
      </c>
      <c r="AX262" s="13" t="s">
        <v>76</v>
      </c>
      <c r="AY262" s="243" t="s">
        <v>145</v>
      </c>
    </row>
    <row r="263" s="13" customFormat="1">
      <c r="A263" s="13"/>
      <c r="B263" s="232"/>
      <c r="C263" s="233"/>
      <c r="D263" s="234" t="s">
        <v>155</v>
      </c>
      <c r="E263" s="235" t="s">
        <v>1</v>
      </c>
      <c r="F263" s="236" t="s">
        <v>397</v>
      </c>
      <c r="G263" s="233"/>
      <c r="H263" s="237">
        <v>24.34</v>
      </c>
      <c r="I263" s="238"/>
      <c r="J263" s="233"/>
      <c r="K263" s="233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155</v>
      </c>
      <c r="AU263" s="243" t="s">
        <v>153</v>
      </c>
      <c r="AV263" s="13" t="s">
        <v>153</v>
      </c>
      <c r="AW263" s="13" t="s">
        <v>32</v>
      </c>
      <c r="AX263" s="13" t="s">
        <v>76</v>
      </c>
      <c r="AY263" s="243" t="s">
        <v>145</v>
      </c>
    </row>
    <row r="264" s="13" customFormat="1">
      <c r="A264" s="13"/>
      <c r="B264" s="232"/>
      <c r="C264" s="233"/>
      <c r="D264" s="234" t="s">
        <v>155</v>
      </c>
      <c r="E264" s="235" t="s">
        <v>1</v>
      </c>
      <c r="F264" s="236" t="s">
        <v>398</v>
      </c>
      <c r="G264" s="233"/>
      <c r="H264" s="237">
        <v>5.7999999999999998</v>
      </c>
      <c r="I264" s="238"/>
      <c r="J264" s="233"/>
      <c r="K264" s="233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155</v>
      </c>
      <c r="AU264" s="243" t="s">
        <v>153</v>
      </c>
      <c r="AV264" s="13" t="s">
        <v>153</v>
      </c>
      <c r="AW264" s="13" t="s">
        <v>32</v>
      </c>
      <c r="AX264" s="13" t="s">
        <v>76</v>
      </c>
      <c r="AY264" s="243" t="s">
        <v>145</v>
      </c>
    </row>
    <row r="265" s="13" customFormat="1">
      <c r="A265" s="13"/>
      <c r="B265" s="232"/>
      <c r="C265" s="233"/>
      <c r="D265" s="234" t="s">
        <v>155</v>
      </c>
      <c r="E265" s="235" t="s">
        <v>1</v>
      </c>
      <c r="F265" s="236" t="s">
        <v>399</v>
      </c>
      <c r="G265" s="233"/>
      <c r="H265" s="237">
        <v>15.26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155</v>
      </c>
      <c r="AU265" s="243" t="s">
        <v>153</v>
      </c>
      <c r="AV265" s="13" t="s">
        <v>153</v>
      </c>
      <c r="AW265" s="13" t="s">
        <v>32</v>
      </c>
      <c r="AX265" s="13" t="s">
        <v>76</v>
      </c>
      <c r="AY265" s="243" t="s">
        <v>145</v>
      </c>
    </row>
    <row r="266" s="14" customFormat="1">
      <c r="A266" s="14"/>
      <c r="B266" s="254"/>
      <c r="C266" s="255"/>
      <c r="D266" s="234" t="s">
        <v>155</v>
      </c>
      <c r="E266" s="256" t="s">
        <v>1</v>
      </c>
      <c r="F266" s="257" t="s">
        <v>193</v>
      </c>
      <c r="G266" s="255"/>
      <c r="H266" s="258">
        <v>64.570000000000007</v>
      </c>
      <c r="I266" s="259"/>
      <c r="J266" s="255"/>
      <c r="K266" s="255"/>
      <c r="L266" s="260"/>
      <c r="M266" s="261"/>
      <c r="N266" s="262"/>
      <c r="O266" s="262"/>
      <c r="P266" s="262"/>
      <c r="Q266" s="262"/>
      <c r="R266" s="262"/>
      <c r="S266" s="262"/>
      <c r="T266" s="26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4" t="s">
        <v>155</v>
      </c>
      <c r="AU266" s="264" t="s">
        <v>153</v>
      </c>
      <c r="AV266" s="14" t="s">
        <v>152</v>
      </c>
      <c r="AW266" s="14" t="s">
        <v>32</v>
      </c>
      <c r="AX266" s="14" t="s">
        <v>84</v>
      </c>
      <c r="AY266" s="264" t="s">
        <v>145</v>
      </c>
    </row>
    <row r="267" s="2" customFormat="1" ht="33" customHeight="1">
      <c r="A267" s="39"/>
      <c r="B267" s="40"/>
      <c r="C267" s="244" t="s">
        <v>400</v>
      </c>
      <c r="D267" s="244" t="s">
        <v>180</v>
      </c>
      <c r="E267" s="245" t="s">
        <v>401</v>
      </c>
      <c r="F267" s="246" t="s">
        <v>402</v>
      </c>
      <c r="G267" s="247" t="s">
        <v>202</v>
      </c>
      <c r="H267" s="248">
        <v>71.027000000000001</v>
      </c>
      <c r="I267" s="249"/>
      <c r="J267" s="250">
        <f>ROUND(I267*H267,2)</f>
        <v>0</v>
      </c>
      <c r="K267" s="246" t="s">
        <v>151</v>
      </c>
      <c r="L267" s="251"/>
      <c r="M267" s="252" t="s">
        <v>1</v>
      </c>
      <c r="N267" s="253" t="s">
        <v>42</v>
      </c>
      <c r="O267" s="92"/>
      <c r="P267" s="228">
        <f>O267*H267</f>
        <v>0</v>
      </c>
      <c r="Q267" s="228">
        <v>0.014999999999999999</v>
      </c>
      <c r="R267" s="228">
        <f>Q267*H267</f>
        <v>1.0654049999999999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318</v>
      </c>
      <c r="AT267" s="230" t="s">
        <v>180</v>
      </c>
      <c r="AU267" s="230" t="s">
        <v>153</v>
      </c>
      <c r="AY267" s="18" t="s">
        <v>145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153</v>
      </c>
      <c r="BK267" s="231">
        <f>ROUND(I267*H267,2)</f>
        <v>0</v>
      </c>
      <c r="BL267" s="18" t="s">
        <v>236</v>
      </c>
      <c r="BM267" s="230" t="s">
        <v>403</v>
      </c>
    </row>
    <row r="268" s="13" customFormat="1">
      <c r="A268" s="13"/>
      <c r="B268" s="232"/>
      <c r="C268" s="233"/>
      <c r="D268" s="234" t="s">
        <v>155</v>
      </c>
      <c r="E268" s="233"/>
      <c r="F268" s="236" t="s">
        <v>404</v>
      </c>
      <c r="G268" s="233"/>
      <c r="H268" s="237">
        <v>71.027000000000001</v>
      </c>
      <c r="I268" s="238"/>
      <c r="J268" s="233"/>
      <c r="K268" s="233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155</v>
      </c>
      <c r="AU268" s="243" t="s">
        <v>153</v>
      </c>
      <c r="AV268" s="13" t="s">
        <v>153</v>
      </c>
      <c r="AW268" s="13" t="s">
        <v>4</v>
      </c>
      <c r="AX268" s="13" t="s">
        <v>84</v>
      </c>
      <c r="AY268" s="243" t="s">
        <v>145</v>
      </c>
    </row>
    <row r="269" s="2" customFormat="1" ht="33" customHeight="1">
      <c r="A269" s="39"/>
      <c r="B269" s="40"/>
      <c r="C269" s="219" t="s">
        <v>405</v>
      </c>
      <c r="D269" s="219" t="s">
        <v>147</v>
      </c>
      <c r="E269" s="220" t="s">
        <v>406</v>
      </c>
      <c r="F269" s="221" t="s">
        <v>407</v>
      </c>
      <c r="G269" s="222" t="s">
        <v>202</v>
      </c>
      <c r="H269" s="223">
        <v>42</v>
      </c>
      <c r="I269" s="224"/>
      <c r="J269" s="225">
        <f>ROUND(I269*H269,2)</f>
        <v>0</v>
      </c>
      <c r="K269" s="221" t="s">
        <v>151</v>
      </c>
      <c r="L269" s="45"/>
      <c r="M269" s="226" t="s">
        <v>1</v>
      </c>
      <c r="N269" s="227" t="s">
        <v>42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236</v>
      </c>
      <c r="AT269" s="230" t="s">
        <v>147</v>
      </c>
      <c r="AU269" s="230" t="s">
        <v>153</v>
      </c>
      <c r="AY269" s="18" t="s">
        <v>145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153</v>
      </c>
      <c r="BK269" s="231">
        <f>ROUND(I269*H269,2)</f>
        <v>0</v>
      </c>
      <c r="BL269" s="18" t="s">
        <v>236</v>
      </c>
      <c r="BM269" s="230" t="s">
        <v>408</v>
      </c>
    </row>
    <row r="270" s="2" customFormat="1" ht="24.15" customHeight="1">
      <c r="A270" s="39"/>
      <c r="B270" s="40"/>
      <c r="C270" s="244" t="s">
        <v>409</v>
      </c>
      <c r="D270" s="244" t="s">
        <v>180</v>
      </c>
      <c r="E270" s="245" t="s">
        <v>410</v>
      </c>
      <c r="F270" s="246" t="s">
        <v>411</v>
      </c>
      <c r="G270" s="247" t="s">
        <v>202</v>
      </c>
      <c r="H270" s="248">
        <v>44.100000000000001</v>
      </c>
      <c r="I270" s="249"/>
      <c r="J270" s="250">
        <f>ROUND(I270*H270,2)</f>
        <v>0</v>
      </c>
      <c r="K270" s="246" t="s">
        <v>151</v>
      </c>
      <c r="L270" s="251"/>
      <c r="M270" s="252" t="s">
        <v>1</v>
      </c>
      <c r="N270" s="253" t="s">
        <v>42</v>
      </c>
      <c r="O270" s="92"/>
      <c r="P270" s="228">
        <f>O270*H270</f>
        <v>0</v>
      </c>
      <c r="Q270" s="228">
        <v>0.0055999999999999999</v>
      </c>
      <c r="R270" s="228">
        <f>Q270*H270</f>
        <v>0.24696000000000001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318</v>
      </c>
      <c r="AT270" s="230" t="s">
        <v>180</v>
      </c>
      <c r="AU270" s="230" t="s">
        <v>153</v>
      </c>
      <c r="AY270" s="18" t="s">
        <v>145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153</v>
      </c>
      <c r="BK270" s="231">
        <f>ROUND(I270*H270,2)</f>
        <v>0</v>
      </c>
      <c r="BL270" s="18" t="s">
        <v>236</v>
      </c>
      <c r="BM270" s="230" t="s">
        <v>412</v>
      </c>
    </row>
    <row r="271" s="13" customFormat="1">
      <c r="A271" s="13"/>
      <c r="B271" s="232"/>
      <c r="C271" s="233"/>
      <c r="D271" s="234" t="s">
        <v>155</v>
      </c>
      <c r="E271" s="233"/>
      <c r="F271" s="236" t="s">
        <v>413</v>
      </c>
      <c r="G271" s="233"/>
      <c r="H271" s="237">
        <v>44.100000000000001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155</v>
      </c>
      <c r="AU271" s="243" t="s">
        <v>153</v>
      </c>
      <c r="AV271" s="13" t="s">
        <v>153</v>
      </c>
      <c r="AW271" s="13" t="s">
        <v>4</v>
      </c>
      <c r="AX271" s="13" t="s">
        <v>84</v>
      </c>
      <c r="AY271" s="243" t="s">
        <v>145</v>
      </c>
    </row>
    <row r="272" s="2" customFormat="1" ht="24.15" customHeight="1">
      <c r="A272" s="39"/>
      <c r="B272" s="40"/>
      <c r="C272" s="219" t="s">
        <v>414</v>
      </c>
      <c r="D272" s="219" t="s">
        <v>147</v>
      </c>
      <c r="E272" s="220" t="s">
        <v>415</v>
      </c>
      <c r="F272" s="221" t="s">
        <v>416</v>
      </c>
      <c r="G272" s="222" t="s">
        <v>202</v>
      </c>
      <c r="H272" s="223">
        <v>64.030000000000001</v>
      </c>
      <c r="I272" s="224"/>
      <c r="J272" s="225">
        <f>ROUND(I272*H272,2)</f>
        <v>0</v>
      </c>
      <c r="K272" s="221" t="s">
        <v>151</v>
      </c>
      <c r="L272" s="45"/>
      <c r="M272" s="226" t="s">
        <v>1</v>
      </c>
      <c r="N272" s="227" t="s">
        <v>42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0.13500000000000001</v>
      </c>
      <c r="T272" s="229">
        <f>S272*H272</f>
        <v>8.64405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236</v>
      </c>
      <c r="AT272" s="230" t="s">
        <v>147</v>
      </c>
      <c r="AU272" s="230" t="s">
        <v>153</v>
      </c>
      <c r="AY272" s="18" t="s">
        <v>145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153</v>
      </c>
      <c r="BK272" s="231">
        <f>ROUND(I272*H272,2)</f>
        <v>0</v>
      </c>
      <c r="BL272" s="18" t="s">
        <v>236</v>
      </c>
      <c r="BM272" s="230" t="s">
        <v>417</v>
      </c>
    </row>
    <row r="273" s="13" customFormat="1">
      <c r="A273" s="13"/>
      <c r="B273" s="232"/>
      <c r="C273" s="233"/>
      <c r="D273" s="234" t="s">
        <v>155</v>
      </c>
      <c r="E273" s="235" t="s">
        <v>1</v>
      </c>
      <c r="F273" s="236" t="s">
        <v>418</v>
      </c>
      <c r="G273" s="233"/>
      <c r="H273" s="237">
        <v>64.030000000000001</v>
      </c>
      <c r="I273" s="238"/>
      <c r="J273" s="233"/>
      <c r="K273" s="233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155</v>
      </c>
      <c r="AU273" s="243" t="s">
        <v>153</v>
      </c>
      <c r="AV273" s="13" t="s">
        <v>153</v>
      </c>
      <c r="AW273" s="13" t="s">
        <v>32</v>
      </c>
      <c r="AX273" s="13" t="s">
        <v>84</v>
      </c>
      <c r="AY273" s="243" t="s">
        <v>145</v>
      </c>
    </row>
    <row r="274" s="2" customFormat="1" ht="24.15" customHeight="1">
      <c r="A274" s="39"/>
      <c r="B274" s="40"/>
      <c r="C274" s="219" t="s">
        <v>419</v>
      </c>
      <c r="D274" s="219" t="s">
        <v>147</v>
      </c>
      <c r="E274" s="220" t="s">
        <v>420</v>
      </c>
      <c r="F274" s="221" t="s">
        <v>421</v>
      </c>
      <c r="G274" s="222" t="s">
        <v>183</v>
      </c>
      <c r="H274" s="223">
        <v>1.3120000000000001</v>
      </c>
      <c r="I274" s="224"/>
      <c r="J274" s="225">
        <f>ROUND(I274*H274,2)</f>
        <v>0</v>
      </c>
      <c r="K274" s="221" t="s">
        <v>151</v>
      </c>
      <c r="L274" s="45"/>
      <c r="M274" s="226" t="s">
        <v>1</v>
      </c>
      <c r="N274" s="227" t="s">
        <v>42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236</v>
      </c>
      <c r="AT274" s="230" t="s">
        <v>147</v>
      </c>
      <c r="AU274" s="230" t="s">
        <v>153</v>
      </c>
      <c r="AY274" s="18" t="s">
        <v>145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153</v>
      </c>
      <c r="BK274" s="231">
        <f>ROUND(I274*H274,2)</f>
        <v>0</v>
      </c>
      <c r="BL274" s="18" t="s">
        <v>236</v>
      </c>
      <c r="BM274" s="230" t="s">
        <v>422</v>
      </c>
    </row>
    <row r="275" s="2" customFormat="1" ht="24.15" customHeight="1">
      <c r="A275" s="39"/>
      <c r="B275" s="40"/>
      <c r="C275" s="219" t="s">
        <v>423</v>
      </c>
      <c r="D275" s="219" t="s">
        <v>147</v>
      </c>
      <c r="E275" s="220" t="s">
        <v>424</v>
      </c>
      <c r="F275" s="221" t="s">
        <v>425</v>
      </c>
      <c r="G275" s="222" t="s">
        <v>183</v>
      </c>
      <c r="H275" s="223">
        <v>1.3120000000000001</v>
      </c>
      <c r="I275" s="224"/>
      <c r="J275" s="225">
        <f>ROUND(I275*H275,2)</f>
        <v>0</v>
      </c>
      <c r="K275" s="221" t="s">
        <v>151</v>
      </c>
      <c r="L275" s="45"/>
      <c r="M275" s="226" t="s">
        <v>1</v>
      </c>
      <c r="N275" s="227" t="s">
        <v>42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236</v>
      </c>
      <c r="AT275" s="230" t="s">
        <v>147</v>
      </c>
      <c r="AU275" s="230" t="s">
        <v>153</v>
      </c>
      <c r="AY275" s="18" t="s">
        <v>145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153</v>
      </c>
      <c r="BK275" s="231">
        <f>ROUND(I275*H275,2)</f>
        <v>0</v>
      </c>
      <c r="BL275" s="18" t="s">
        <v>236</v>
      </c>
      <c r="BM275" s="230" t="s">
        <v>426</v>
      </c>
    </row>
    <row r="276" s="12" customFormat="1" ht="22.8" customHeight="1">
      <c r="A276" s="12"/>
      <c r="B276" s="203"/>
      <c r="C276" s="204"/>
      <c r="D276" s="205" t="s">
        <v>75</v>
      </c>
      <c r="E276" s="217" t="s">
        <v>427</v>
      </c>
      <c r="F276" s="217" t="s">
        <v>428</v>
      </c>
      <c r="G276" s="204"/>
      <c r="H276" s="204"/>
      <c r="I276" s="207"/>
      <c r="J276" s="218">
        <f>BK276</f>
        <v>0</v>
      </c>
      <c r="K276" s="204"/>
      <c r="L276" s="209"/>
      <c r="M276" s="210"/>
      <c r="N276" s="211"/>
      <c r="O276" s="211"/>
      <c r="P276" s="212">
        <f>SUM(P277:P288)</f>
        <v>0</v>
      </c>
      <c r="Q276" s="211"/>
      <c r="R276" s="212">
        <f>SUM(R277:R288)</f>
        <v>0.29830500000000004</v>
      </c>
      <c r="S276" s="211"/>
      <c r="T276" s="213">
        <f>SUM(T277:T288)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4" t="s">
        <v>153</v>
      </c>
      <c r="AT276" s="215" t="s">
        <v>75</v>
      </c>
      <c r="AU276" s="215" t="s">
        <v>84</v>
      </c>
      <c r="AY276" s="214" t="s">
        <v>145</v>
      </c>
      <c r="BK276" s="216">
        <f>SUM(BK277:BK288)</f>
        <v>0</v>
      </c>
    </row>
    <row r="277" s="2" customFormat="1" ht="24.15" customHeight="1">
      <c r="A277" s="39"/>
      <c r="B277" s="40"/>
      <c r="C277" s="219" t="s">
        <v>429</v>
      </c>
      <c r="D277" s="219" t="s">
        <v>147</v>
      </c>
      <c r="E277" s="220" t="s">
        <v>430</v>
      </c>
      <c r="F277" s="221" t="s">
        <v>431</v>
      </c>
      <c r="G277" s="222" t="s">
        <v>202</v>
      </c>
      <c r="H277" s="223">
        <v>64.569999999999993</v>
      </c>
      <c r="I277" s="224"/>
      <c r="J277" s="225">
        <f>ROUND(I277*H277,2)</f>
        <v>0</v>
      </c>
      <c r="K277" s="221" t="s">
        <v>151</v>
      </c>
      <c r="L277" s="45"/>
      <c r="M277" s="226" t="s">
        <v>1</v>
      </c>
      <c r="N277" s="227" t="s">
        <v>42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236</v>
      </c>
      <c r="AT277" s="230" t="s">
        <v>147</v>
      </c>
      <c r="AU277" s="230" t="s">
        <v>153</v>
      </c>
      <c r="AY277" s="18" t="s">
        <v>145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153</v>
      </c>
      <c r="BK277" s="231">
        <f>ROUND(I277*H277,2)</f>
        <v>0</v>
      </c>
      <c r="BL277" s="18" t="s">
        <v>236</v>
      </c>
      <c r="BM277" s="230" t="s">
        <v>432</v>
      </c>
    </row>
    <row r="278" s="15" customFormat="1">
      <c r="A278" s="15"/>
      <c r="B278" s="265"/>
      <c r="C278" s="266"/>
      <c r="D278" s="234" t="s">
        <v>155</v>
      </c>
      <c r="E278" s="267" t="s">
        <v>1</v>
      </c>
      <c r="F278" s="268" t="s">
        <v>395</v>
      </c>
      <c r="G278" s="266"/>
      <c r="H278" s="267" t="s">
        <v>1</v>
      </c>
      <c r="I278" s="269"/>
      <c r="J278" s="266"/>
      <c r="K278" s="266"/>
      <c r="L278" s="270"/>
      <c r="M278" s="271"/>
      <c r="N278" s="272"/>
      <c r="O278" s="272"/>
      <c r="P278" s="272"/>
      <c r="Q278" s="272"/>
      <c r="R278" s="272"/>
      <c r="S278" s="272"/>
      <c r="T278" s="273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4" t="s">
        <v>155</v>
      </c>
      <c r="AU278" s="274" t="s">
        <v>153</v>
      </c>
      <c r="AV278" s="15" t="s">
        <v>84</v>
      </c>
      <c r="AW278" s="15" t="s">
        <v>32</v>
      </c>
      <c r="AX278" s="15" t="s">
        <v>76</v>
      </c>
      <c r="AY278" s="274" t="s">
        <v>145</v>
      </c>
    </row>
    <row r="279" s="13" customFormat="1">
      <c r="A279" s="13"/>
      <c r="B279" s="232"/>
      <c r="C279" s="233"/>
      <c r="D279" s="234" t="s">
        <v>155</v>
      </c>
      <c r="E279" s="235" t="s">
        <v>1</v>
      </c>
      <c r="F279" s="236" t="s">
        <v>396</v>
      </c>
      <c r="G279" s="233"/>
      <c r="H279" s="237">
        <v>19.170000000000002</v>
      </c>
      <c r="I279" s="238"/>
      <c r="J279" s="233"/>
      <c r="K279" s="233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155</v>
      </c>
      <c r="AU279" s="243" t="s">
        <v>153</v>
      </c>
      <c r="AV279" s="13" t="s">
        <v>153</v>
      </c>
      <c r="AW279" s="13" t="s">
        <v>32</v>
      </c>
      <c r="AX279" s="13" t="s">
        <v>76</v>
      </c>
      <c r="AY279" s="243" t="s">
        <v>145</v>
      </c>
    </row>
    <row r="280" s="13" customFormat="1">
      <c r="A280" s="13"/>
      <c r="B280" s="232"/>
      <c r="C280" s="233"/>
      <c r="D280" s="234" t="s">
        <v>155</v>
      </c>
      <c r="E280" s="235" t="s">
        <v>1</v>
      </c>
      <c r="F280" s="236" t="s">
        <v>397</v>
      </c>
      <c r="G280" s="233"/>
      <c r="H280" s="237">
        <v>24.34</v>
      </c>
      <c r="I280" s="238"/>
      <c r="J280" s="233"/>
      <c r="K280" s="233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155</v>
      </c>
      <c r="AU280" s="243" t="s">
        <v>153</v>
      </c>
      <c r="AV280" s="13" t="s">
        <v>153</v>
      </c>
      <c r="AW280" s="13" t="s">
        <v>32</v>
      </c>
      <c r="AX280" s="13" t="s">
        <v>76</v>
      </c>
      <c r="AY280" s="243" t="s">
        <v>145</v>
      </c>
    </row>
    <row r="281" s="13" customFormat="1">
      <c r="A281" s="13"/>
      <c r="B281" s="232"/>
      <c r="C281" s="233"/>
      <c r="D281" s="234" t="s">
        <v>155</v>
      </c>
      <c r="E281" s="235" t="s">
        <v>1</v>
      </c>
      <c r="F281" s="236" t="s">
        <v>398</v>
      </c>
      <c r="G281" s="233"/>
      <c r="H281" s="237">
        <v>5.7999999999999998</v>
      </c>
      <c r="I281" s="238"/>
      <c r="J281" s="233"/>
      <c r="K281" s="233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155</v>
      </c>
      <c r="AU281" s="243" t="s">
        <v>153</v>
      </c>
      <c r="AV281" s="13" t="s">
        <v>153</v>
      </c>
      <c r="AW281" s="13" t="s">
        <v>32</v>
      </c>
      <c r="AX281" s="13" t="s">
        <v>76</v>
      </c>
      <c r="AY281" s="243" t="s">
        <v>145</v>
      </c>
    </row>
    <row r="282" s="13" customFormat="1">
      <c r="A282" s="13"/>
      <c r="B282" s="232"/>
      <c r="C282" s="233"/>
      <c r="D282" s="234" t="s">
        <v>155</v>
      </c>
      <c r="E282" s="235" t="s">
        <v>1</v>
      </c>
      <c r="F282" s="236" t="s">
        <v>399</v>
      </c>
      <c r="G282" s="233"/>
      <c r="H282" s="237">
        <v>15.26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155</v>
      </c>
      <c r="AU282" s="243" t="s">
        <v>153</v>
      </c>
      <c r="AV282" s="13" t="s">
        <v>153</v>
      </c>
      <c r="AW282" s="13" t="s">
        <v>32</v>
      </c>
      <c r="AX282" s="13" t="s">
        <v>76</v>
      </c>
      <c r="AY282" s="243" t="s">
        <v>145</v>
      </c>
    </row>
    <row r="283" s="14" customFormat="1">
      <c r="A283" s="14"/>
      <c r="B283" s="254"/>
      <c r="C283" s="255"/>
      <c r="D283" s="234" t="s">
        <v>155</v>
      </c>
      <c r="E283" s="256" t="s">
        <v>1</v>
      </c>
      <c r="F283" s="257" t="s">
        <v>193</v>
      </c>
      <c r="G283" s="255"/>
      <c r="H283" s="258">
        <v>64.570000000000007</v>
      </c>
      <c r="I283" s="259"/>
      <c r="J283" s="255"/>
      <c r="K283" s="255"/>
      <c r="L283" s="260"/>
      <c r="M283" s="261"/>
      <c r="N283" s="262"/>
      <c r="O283" s="262"/>
      <c r="P283" s="262"/>
      <c r="Q283" s="262"/>
      <c r="R283" s="262"/>
      <c r="S283" s="262"/>
      <c r="T283" s="26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4" t="s">
        <v>155</v>
      </c>
      <c r="AU283" s="264" t="s">
        <v>153</v>
      </c>
      <c r="AV283" s="14" t="s">
        <v>152</v>
      </c>
      <c r="AW283" s="14" t="s">
        <v>32</v>
      </c>
      <c r="AX283" s="14" t="s">
        <v>84</v>
      </c>
      <c r="AY283" s="264" t="s">
        <v>145</v>
      </c>
    </row>
    <row r="284" s="2" customFormat="1" ht="16.5" customHeight="1">
      <c r="A284" s="39"/>
      <c r="B284" s="40"/>
      <c r="C284" s="244" t="s">
        <v>433</v>
      </c>
      <c r="D284" s="244" t="s">
        <v>180</v>
      </c>
      <c r="E284" s="245" t="s">
        <v>434</v>
      </c>
      <c r="F284" s="246" t="s">
        <v>435</v>
      </c>
      <c r="G284" s="247" t="s">
        <v>202</v>
      </c>
      <c r="H284" s="248">
        <v>14.205</v>
      </c>
      <c r="I284" s="249"/>
      <c r="J284" s="250">
        <f>ROUND(I284*H284,2)</f>
        <v>0</v>
      </c>
      <c r="K284" s="246" t="s">
        <v>151</v>
      </c>
      <c r="L284" s="251"/>
      <c r="M284" s="252" t="s">
        <v>1</v>
      </c>
      <c r="N284" s="253" t="s">
        <v>42</v>
      </c>
      <c r="O284" s="92"/>
      <c r="P284" s="228">
        <f>O284*H284</f>
        <v>0</v>
      </c>
      <c r="Q284" s="228">
        <v>0.021000000000000001</v>
      </c>
      <c r="R284" s="228">
        <f>Q284*H284</f>
        <v>0.29830500000000004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318</v>
      </c>
      <c r="AT284" s="230" t="s">
        <v>180</v>
      </c>
      <c r="AU284" s="230" t="s">
        <v>153</v>
      </c>
      <c r="AY284" s="18" t="s">
        <v>145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153</v>
      </c>
      <c r="BK284" s="231">
        <f>ROUND(I284*H284,2)</f>
        <v>0</v>
      </c>
      <c r="BL284" s="18" t="s">
        <v>236</v>
      </c>
      <c r="BM284" s="230" t="s">
        <v>436</v>
      </c>
    </row>
    <row r="285" s="13" customFormat="1">
      <c r="A285" s="13"/>
      <c r="B285" s="232"/>
      <c r="C285" s="233"/>
      <c r="D285" s="234" t="s">
        <v>155</v>
      </c>
      <c r="E285" s="235" t="s">
        <v>1</v>
      </c>
      <c r="F285" s="236" t="s">
        <v>437</v>
      </c>
      <c r="G285" s="233"/>
      <c r="H285" s="237">
        <v>12.914</v>
      </c>
      <c r="I285" s="238"/>
      <c r="J285" s="233"/>
      <c r="K285" s="233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155</v>
      </c>
      <c r="AU285" s="243" t="s">
        <v>153</v>
      </c>
      <c r="AV285" s="13" t="s">
        <v>153</v>
      </c>
      <c r="AW285" s="13" t="s">
        <v>32</v>
      </c>
      <c r="AX285" s="13" t="s">
        <v>84</v>
      </c>
      <c r="AY285" s="243" t="s">
        <v>145</v>
      </c>
    </row>
    <row r="286" s="13" customFormat="1">
      <c r="A286" s="13"/>
      <c r="B286" s="232"/>
      <c r="C286" s="233"/>
      <c r="D286" s="234" t="s">
        <v>155</v>
      </c>
      <c r="E286" s="233"/>
      <c r="F286" s="236" t="s">
        <v>438</v>
      </c>
      <c r="G286" s="233"/>
      <c r="H286" s="237">
        <v>14.205</v>
      </c>
      <c r="I286" s="238"/>
      <c r="J286" s="233"/>
      <c r="K286" s="233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155</v>
      </c>
      <c r="AU286" s="243" t="s">
        <v>153</v>
      </c>
      <c r="AV286" s="13" t="s">
        <v>153</v>
      </c>
      <c r="AW286" s="13" t="s">
        <v>4</v>
      </c>
      <c r="AX286" s="13" t="s">
        <v>84</v>
      </c>
      <c r="AY286" s="243" t="s">
        <v>145</v>
      </c>
    </row>
    <row r="287" s="2" customFormat="1" ht="24.15" customHeight="1">
      <c r="A287" s="39"/>
      <c r="B287" s="40"/>
      <c r="C287" s="219" t="s">
        <v>439</v>
      </c>
      <c r="D287" s="219" t="s">
        <v>147</v>
      </c>
      <c r="E287" s="220" t="s">
        <v>440</v>
      </c>
      <c r="F287" s="221" t="s">
        <v>441</v>
      </c>
      <c r="G287" s="222" t="s">
        <v>183</v>
      </c>
      <c r="H287" s="223">
        <v>0.29799999999999999</v>
      </c>
      <c r="I287" s="224"/>
      <c r="J287" s="225">
        <f>ROUND(I287*H287,2)</f>
        <v>0</v>
      </c>
      <c r="K287" s="221" t="s">
        <v>151</v>
      </c>
      <c r="L287" s="45"/>
      <c r="M287" s="226" t="s">
        <v>1</v>
      </c>
      <c r="N287" s="227" t="s">
        <v>42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236</v>
      </c>
      <c r="AT287" s="230" t="s">
        <v>147</v>
      </c>
      <c r="AU287" s="230" t="s">
        <v>153</v>
      </c>
      <c r="AY287" s="18" t="s">
        <v>145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153</v>
      </c>
      <c r="BK287" s="231">
        <f>ROUND(I287*H287,2)</f>
        <v>0</v>
      </c>
      <c r="BL287" s="18" t="s">
        <v>236</v>
      </c>
      <c r="BM287" s="230" t="s">
        <v>442</v>
      </c>
    </row>
    <row r="288" s="2" customFormat="1" ht="24.15" customHeight="1">
      <c r="A288" s="39"/>
      <c r="B288" s="40"/>
      <c r="C288" s="219" t="s">
        <v>443</v>
      </c>
      <c r="D288" s="219" t="s">
        <v>147</v>
      </c>
      <c r="E288" s="220" t="s">
        <v>444</v>
      </c>
      <c r="F288" s="221" t="s">
        <v>445</v>
      </c>
      <c r="G288" s="222" t="s">
        <v>183</v>
      </c>
      <c r="H288" s="223">
        <v>0.29799999999999999</v>
      </c>
      <c r="I288" s="224"/>
      <c r="J288" s="225">
        <f>ROUND(I288*H288,2)</f>
        <v>0</v>
      </c>
      <c r="K288" s="221" t="s">
        <v>151</v>
      </c>
      <c r="L288" s="45"/>
      <c r="M288" s="226" t="s">
        <v>1</v>
      </c>
      <c r="N288" s="227" t="s">
        <v>42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236</v>
      </c>
      <c r="AT288" s="230" t="s">
        <v>147</v>
      </c>
      <c r="AU288" s="230" t="s">
        <v>153</v>
      </c>
      <c r="AY288" s="18" t="s">
        <v>145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153</v>
      </c>
      <c r="BK288" s="231">
        <f>ROUND(I288*H288,2)</f>
        <v>0</v>
      </c>
      <c r="BL288" s="18" t="s">
        <v>236</v>
      </c>
      <c r="BM288" s="230" t="s">
        <v>446</v>
      </c>
    </row>
    <row r="289" s="12" customFormat="1" ht="22.8" customHeight="1">
      <c r="A289" s="12"/>
      <c r="B289" s="203"/>
      <c r="C289" s="204"/>
      <c r="D289" s="205" t="s">
        <v>75</v>
      </c>
      <c r="E289" s="217" t="s">
        <v>447</v>
      </c>
      <c r="F289" s="217" t="s">
        <v>448</v>
      </c>
      <c r="G289" s="204"/>
      <c r="H289" s="204"/>
      <c r="I289" s="207"/>
      <c r="J289" s="218">
        <f>BK289</f>
        <v>0</v>
      </c>
      <c r="K289" s="204"/>
      <c r="L289" s="209"/>
      <c r="M289" s="210"/>
      <c r="N289" s="211"/>
      <c r="O289" s="211"/>
      <c r="P289" s="212">
        <f>SUM(P290:P291)</f>
        <v>0</v>
      </c>
      <c r="Q289" s="211"/>
      <c r="R289" s="212">
        <f>SUM(R290:R291)</f>
        <v>0.0032799999999999999</v>
      </c>
      <c r="S289" s="211"/>
      <c r="T289" s="213">
        <f>SUM(T290:T291)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4" t="s">
        <v>153</v>
      </c>
      <c r="AT289" s="215" t="s">
        <v>75</v>
      </c>
      <c r="AU289" s="215" t="s">
        <v>84</v>
      </c>
      <c r="AY289" s="214" t="s">
        <v>145</v>
      </c>
      <c r="BK289" s="216">
        <f>SUM(BK290:BK291)</f>
        <v>0</v>
      </c>
    </row>
    <row r="290" s="2" customFormat="1" ht="37.8" customHeight="1">
      <c r="A290" s="39"/>
      <c r="B290" s="40"/>
      <c r="C290" s="219" t="s">
        <v>449</v>
      </c>
      <c r="D290" s="219" t="s">
        <v>147</v>
      </c>
      <c r="E290" s="220" t="s">
        <v>450</v>
      </c>
      <c r="F290" s="221" t="s">
        <v>451</v>
      </c>
      <c r="G290" s="222" t="s">
        <v>214</v>
      </c>
      <c r="H290" s="223">
        <v>2</v>
      </c>
      <c r="I290" s="224"/>
      <c r="J290" s="225">
        <f>ROUND(I290*H290,2)</f>
        <v>0</v>
      </c>
      <c r="K290" s="221" t="s">
        <v>151</v>
      </c>
      <c r="L290" s="45"/>
      <c r="M290" s="226" t="s">
        <v>1</v>
      </c>
      <c r="N290" s="227" t="s">
        <v>42</v>
      </c>
      <c r="O290" s="92"/>
      <c r="P290" s="228">
        <f>O290*H290</f>
        <v>0</v>
      </c>
      <c r="Q290" s="228">
        <v>0.00050000000000000001</v>
      </c>
      <c r="R290" s="228">
        <f>Q290*H290</f>
        <v>0.001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236</v>
      </c>
      <c r="AT290" s="230" t="s">
        <v>147</v>
      </c>
      <c r="AU290" s="230" t="s">
        <v>153</v>
      </c>
      <c r="AY290" s="18" t="s">
        <v>145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153</v>
      </c>
      <c r="BK290" s="231">
        <f>ROUND(I290*H290,2)</f>
        <v>0</v>
      </c>
      <c r="BL290" s="18" t="s">
        <v>236</v>
      </c>
      <c r="BM290" s="230" t="s">
        <v>452</v>
      </c>
    </row>
    <row r="291" s="2" customFormat="1" ht="37.8" customHeight="1">
      <c r="A291" s="39"/>
      <c r="B291" s="40"/>
      <c r="C291" s="219" t="s">
        <v>453</v>
      </c>
      <c r="D291" s="219" t="s">
        <v>147</v>
      </c>
      <c r="E291" s="220" t="s">
        <v>454</v>
      </c>
      <c r="F291" s="221" t="s">
        <v>455</v>
      </c>
      <c r="G291" s="222" t="s">
        <v>214</v>
      </c>
      <c r="H291" s="223">
        <v>2</v>
      </c>
      <c r="I291" s="224"/>
      <c r="J291" s="225">
        <f>ROUND(I291*H291,2)</f>
        <v>0</v>
      </c>
      <c r="K291" s="221" t="s">
        <v>151</v>
      </c>
      <c r="L291" s="45"/>
      <c r="M291" s="226" t="s">
        <v>1</v>
      </c>
      <c r="N291" s="227" t="s">
        <v>42</v>
      </c>
      <c r="O291" s="92"/>
      <c r="P291" s="228">
        <f>O291*H291</f>
        <v>0</v>
      </c>
      <c r="Q291" s="228">
        <v>0.00114</v>
      </c>
      <c r="R291" s="228">
        <f>Q291*H291</f>
        <v>0.0022799999999999999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236</v>
      </c>
      <c r="AT291" s="230" t="s">
        <v>147</v>
      </c>
      <c r="AU291" s="230" t="s">
        <v>153</v>
      </c>
      <c r="AY291" s="18" t="s">
        <v>145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153</v>
      </c>
      <c r="BK291" s="231">
        <f>ROUND(I291*H291,2)</f>
        <v>0</v>
      </c>
      <c r="BL291" s="18" t="s">
        <v>236</v>
      </c>
      <c r="BM291" s="230" t="s">
        <v>456</v>
      </c>
    </row>
    <row r="292" s="12" customFormat="1" ht="22.8" customHeight="1">
      <c r="A292" s="12"/>
      <c r="B292" s="203"/>
      <c r="C292" s="204"/>
      <c r="D292" s="205" t="s">
        <v>75</v>
      </c>
      <c r="E292" s="217" t="s">
        <v>457</v>
      </c>
      <c r="F292" s="217" t="s">
        <v>458</v>
      </c>
      <c r="G292" s="204"/>
      <c r="H292" s="204"/>
      <c r="I292" s="207"/>
      <c r="J292" s="218">
        <f>BK292</f>
        <v>0</v>
      </c>
      <c r="K292" s="204"/>
      <c r="L292" s="209"/>
      <c r="M292" s="210"/>
      <c r="N292" s="211"/>
      <c r="O292" s="211"/>
      <c r="P292" s="212">
        <f>P293</f>
        <v>0</v>
      </c>
      <c r="Q292" s="211"/>
      <c r="R292" s="212">
        <f>R293</f>
        <v>0.00015000000000000001</v>
      </c>
      <c r="S292" s="211"/>
      <c r="T292" s="213">
        <f>T293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4" t="s">
        <v>153</v>
      </c>
      <c r="AT292" s="215" t="s">
        <v>75</v>
      </c>
      <c r="AU292" s="215" t="s">
        <v>84</v>
      </c>
      <c r="AY292" s="214" t="s">
        <v>145</v>
      </c>
      <c r="BK292" s="216">
        <f>BK293</f>
        <v>0</v>
      </c>
    </row>
    <row r="293" s="2" customFormat="1" ht="33" customHeight="1">
      <c r="A293" s="39"/>
      <c r="B293" s="40"/>
      <c r="C293" s="219" t="s">
        <v>459</v>
      </c>
      <c r="D293" s="219" t="s">
        <v>147</v>
      </c>
      <c r="E293" s="220" t="s">
        <v>460</v>
      </c>
      <c r="F293" s="221" t="s">
        <v>461</v>
      </c>
      <c r="G293" s="222" t="s">
        <v>214</v>
      </c>
      <c r="H293" s="223">
        <v>5</v>
      </c>
      <c r="I293" s="224"/>
      <c r="J293" s="225">
        <f>ROUND(I293*H293,2)</f>
        <v>0</v>
      </c>
      <c r="K293" s="221" t="s">
        <v>151</v>
      </c>
      <c r="L293" s="45"/>
      <c r="M293" s="226" t="s">
        <v>1</v>
      </c>
      <c r="N293" s="227" t="s">
        <v>42</v>
      </c>
      <c r="O293" s="92"/>
      <c r="P293" s="228">
        <f>O293*H293</f>
        <v>0</v>
      </c>
      <c r="Q293" s="228">
        <v>3.0000000000000001E-05</v>
      </c>
      <c r="R293" s="228">
        <f>Q293*H293</f>
        <v>0.00015000000000000001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236</v>
      </c>
      <c r="AT293" s="230" t="s">
        <v>147</v>
      </c>
      <c r="AU293" s="230" t="s">
        <v>153</v>
      </c>
      <c r="AY293" s="18" t="s">
        <v>145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153</v>
      </c>
      <c r="BK293" s="231">
        <f>ROUND(I293*H293,2)</f>
        <v>0</v>
      </c>
      <c r="BL293" s="18" t="s">
        <v>236</v>
      </c>
      <c r="BM293" s="230" t="s">
        <v>462</v>
      </c>
    </row>
    <row r="294" s="12" customFormat="1" ht="22.8" customHeight="1">
      <c r="A294" s="12"/>
      <c r="B294" s="203"/>
      <c r="C294" s="204"/>
      <c r="D294" s="205" t="s">
        <v>75</v>
      </c>
      <c r="E294" s="217" t="s">
        <v>463</v>
      </c>
      <c r="F294" s="217" t="s">
        <v>464</v>
      </c>
      <c r="G294" s="204"/>
      <c r="H294" s="204"/>
      <c r="I294" s="207"/>
      <c r="J294" s="218">
        <f>BK294</f>
        <v>0</v>
      </c>
      <c r="K294" s="204"/>
      <c r="L294" s="209"/>
      <c r="M294" s="210"/>
      <c r="N294" s="211"/>
      <c r="O294" s="211"/>
      <c r="P294" s="212">
        <f>SUM(P295:P325)</f>
        <v>0</v>
      </c>
      <c r="Q294" s="211"/>
      <c r="R294" s="212">
        <f>SUM(R295:R325)</f>
        <v>1.8232683999999999</v>
      </c>
      <c r="S294" s="211"/>
      <c r="T294" s="213">
        <f>SUM(T295:T325)</f>
        <v>3.1969119999999998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4" t="s">
        <v>153</v>
      </c>
      <c r="AT294" s="215" t="s">
        <v>75</v>
      </c>
      <c r="AU294" s="215" t="s">
        <v>84</v>
      </c>
      <c r="AY294" s="214" t="s">
        <v>145</v>
      </c>
      <c r="BK294" s="216">
        <f>SUM(BK295:BK325)</f>
        <v>0</v>
      </c>
    </row>
    <row r="295" s="2" customFormat="1" ht="24.15" customHeight="1">
      <c r="A295" s="39"/>
      <c r="B295" s="40"/>
      <c r="C295" s="219" t="s">
        <v>465</v>
      </c>
      <c r="D295" s="219" t="s">
        <v>147</v>
      </c>
      <c r="E295" s="220" t="s">
        <v>466</v>
      </c>
      <c r="F295" s="221" t="s">
        <v>467</v>
      </c>
      <c r="G295" s="222" t="s">
        <v>272</v>
      </c>
      <c r="H295" s="223">
        <v>8.9399999999999995</v>
      </c>
      <c r="I295" s="224"/>
      <c r="J295" s="225">
        <f>ROUND(I295*H295,2)</f>
        <v>0</v>
      </c>
      <c r="K295" s="221" t="s">
        <v>151</v>
      </c>
      <c r="L295" s="45"/>
      <c r="M295" s="226" t="s">
        <v>1</v>
      </c>
      <c r="N295" s="227" t="s">
        <v>42</v>
      </c>
      <c r="O295" s="92"/>
      <c r="P295" s="228">
        <f>O295*H295</f>
        <v>0</v>
      </c>
      <c r="Q295" s="228">
        <v>0</v>
      </c>
      <c r="R295" s="228">
        <f>Q295*H295</f>
        <v>0</v>
      </c>
      <c r="S295" s="228">
        <v>0.0044000000000000003</v>
      </c>
      <c r="T295" s="229">
        <f>S295*H295</f>
        <v>0.039336000000000003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236</v>
      </c>
      <c r="AT295" s="230" t="s">
        <v>147</v>
      </c>
      <c r="AU295" s="230" t="s">
        <v>153</v>
      </c>
      <c r="AY295" s="18" t="s">
        <v>145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153</v>
      </c>
      <c r="BK295" s="231">
        <f>ROUND(I295*H295,2)</f>
        <v>0</v>
      </c>
      <c r="BL295" s="18" t="s">
        <v>236</v>
      </c>
      <c r="BM295" s="230" t="s">
        <v>468</v>
      </c>
    </row>
    <row r="296" s="13" customFormat="1">
      <c r="A296" s="13"/>
      <c r="B296" s="232"/>
      <c r="C296" s="233"/>
      <c r="D296" s="234" t="s">
        <v>155</v>
      </c>
      <c r="E296" s="235" t="s">
        <v>1</v>
      </c>
      <c r="F296" s="236" t="s">
        <v>469</v>
      </c>
      <c r="G296" s="233"/>
      <c r="H296" s="237">
        <v>2.6600000000000001</v>
      </c>
      <c r="I296" s="238"/>
      <c r="J296" s="233"/>
      <c r="K296" s="233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155</v>
      </c>
      <c r="AU296" s="243" t="s">
        <v>153</v>
      </c>
      <c r="AV296" s="13" t="s">
        <v>153</v>
      </c>
      <c r="AW296" s="13" t="s">
        <v>32</v>
      </c>
      <c r="AX296" s="13" t="s">
        <v>76</v>
      </c>
      <c r="AY296" s="243" t="s">
        <v>145</v>
      </c>
    </row>
    <row r="297" s="13" customFormat="1">
      <c r="A297" s="13"/>
      <c r="B297" s="232"/>
      <c r="C297" s="233"/>
      <c r="D297" s="234" t="s">
        <v>155</v>
      </c>
      <c r="E297" s="235" t="s">
        <v>1</v>
      </c>
      <c r="F297" s="236" t="s">
        <v>470</v>
      </c>
      <c r="G297" s="233"/>
      <c r="H297" s="237">
        <v>2.3599999999999999</v>
      </c>
      <c r="I297" s="238"/>
      <c r="J297" s="233"/>
      <c r="K297" s="233"/>
      <c r="L297" s="239"/>
      <c r="M297" s="240"/>
      <c r="N297" s="241"/>
      <c r="O297" s="241"/>
      <c r="P297" s="241"/>
      <c r="Q297" s="241"/>
      <c r="R297" s="241"/>
      <c r="S297" s="241"/>
      <c r="T297" s="24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155</v>
      </c>
      <c r="AU297" s="243" t="s">
        <v>153</v>
      </c>
      <c r="AV297" s="13" t="s">
        <v>153</v>
      </c>
      <c r="AW297" s="13" t="s">
        <v>32</v>
      </c>
      <c r="AX297" s="13" t="s">
        <v>76</v>
      </c>
      <c r="AY297" s="243" t="s">
        <v>145</v>
      </c>
    </row>
    <row r="298" s="13" customFormat="1">
      <c r="A298" s="13"/>
      <c r="B298" s="232"/>
      <c r="C298" s="233"/>
      <c r="D298" s="234" t="s">
        <v>155</v>
      </c>
      <c r="E298" s="235" t="s">
        <v>1</v>
      </c>
      <c r="F298" s="236" t="s">
        <v>471</v>
      </c>
      <c r="G298" s="233"/>
      <c r="H298" s="237">
        <v>3.9199999999999999</v>
      </c>
      <c r="I298" s="238"/>
      <c r="J298" s="233"/>
      <c r="K298" s="233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155</v>
      </c>
      <c r="AU298" s="243" t="s">
        <v>153</v>
      </c>
      <c r="AV298" s="13" t="s">
        <v>153</v>
      </c>
      <c r="AW298" s="13" t="s">
        <v>32</v>
      </c>
      <c r="AX298" s="13" t="s">
        <v>76</v>
      </c>
      <c r="AY298" s="243" t="s">
        <v>145</v>
      </c>
    </row>
    <row r="299" s="14" customFormat="1">
      <c r="A299" s="14"/>
      <c r="B299" s="254"/>
      <c r="C299" s="255"/>
      <c r="D299" s="234" t="s">
        <v>155</v>
      </c>
      <c r="E299" s="256" t="s">
        <v>1</v>
      </c>
      <c r="F299" s="257" t="s">
        <v>193</v>
      </c>
      <c r="G299" s="255"/>
      <c r="H299" s="258">
        <v>8.9399999999999995</v>
      </c>
      <c r="I299" s="259"/>
      <c r="J299" s="255"/>
      <c r="K299" s="255"/>
      <c r="L299" s="260"/>
      <c r="M299" s="261"/>
      <c r="N299" s="262"/>
      <c r="O299" s="262"/>
      <c r="P299" s="262"/>
      <c r="Q299" s="262"/>
      <c r="R299" s="262"/>
      <c r="S299" s="262"/>
      <c r="T299" s="26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4" t="s">
        <v>155</v>
      </c>
      <c r="AU299" s="264" t="s">
        <v>153</v>
      </c>
      <c r="AV299" s="14" t="s">
        <v>152</v>
      </c>
      <c r="AW299" s="14" t="s">
        <v>32</v>
      </c>
      <c r="AX299" s="14" t="s">
        <v>84</v>
      </c>
      <c r="AY299" s="264" t="s">
        <v>145</v>
      </c>
    </row>
    <row r="300" s="2" customFormat="1" ht="33" customHeight="1">
      <c r="A300" s="39"/>
      <c r="B300" s="40"/>
      <c r="C300" s="219" t="s">
        <v>472</v>
      </c>
      <c r="D300" s="219" t="s">
        <v>147</v>
      </c>
      <c r="E300" s="220" t="s">
        <v>473</v>
      </c>
      <c r="F300" s="221" t="s">
        <v>474</v>
      </c>
      <c r="G300" s="222" t="s">
        <v>202</v>
      </c>
      <c r="H300" s="223">
        <v>129.13999999999999</v>
      </c>
      <c r="I300" s="224"/>
      <c r="J300" s="225">
        <f>ROUND(I300*H300,2)</f>
        <v>0</v>
      </c>
      <c r="K300" s="221" t="s">
        <v>151</v>
      </c>
      <c r="L300" s="45"/>
      <c r="M300" s="226" t="s">
        <v>1</v>
      </c>
      <c r="N300" s="227" t="s">
        <v>42</v>
      </c>
      <c r="O300" s="92"/>
      <c r="P300" s="228">
        <f>O300*H300</f>
        <v>0</v>
      </c>
      <c r="Q300" s="228">
        <v>0.01388</v>
      </c>
      <c r="R300" s="228">
        <f>Q300*H300</f>
        <v>1.7924631999999998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236</v>
      </c>
      <c r="AT300" s="230" t="s">
        <v>147</v>
      </c>
      <c r="AU300" s="230" t="s">
        <v>153</v>
      </c>
      <c r="AY300" s="18" t="s">
        <v>145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153</v>
      </c>
      <c r="BK300" s="231">
        <f>ROUND(I300*H300,2)</f>
        <v>0</v>
      </c>
      <c r="BL300" s="18" t="s">
        <v>236</v>
      </c>
      <c r="BM300" s="230" t="s">
        <v>475</v>
      </c>
    </row>
    <row r="301" s="13" customFormat="1">
      <c r="A301" s="13"/>
      <c r="B301" s="232"/>
      <c r="C301" s="233"/>
      <c r="D301" s="234" t="s">
        <v>155</v>
      </c>
      <c r="E301" s="235" t="s">
        <v>1</v>
      </c>
      <c r="F301" s="236" t="s">
        <v>396</v>
      </c>
      <c r="G301" s="233"/>
      <c r="H301" s="237">
        <v>19.170000000000002</v>
      </c>
      <c r="I301" s="238"/>
      <c r="J301" s="233"/>
      <c r="K301" s="233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155</v>
      </c>
      <c r="AU301" s="243" t="s">
        <v>153</v>
      </c>
      <c r="AV301" s="13" t="s">
        <v>153</v>
      </c>
      <c r="AW301" s="13" t="s">
        <v>32</v>
      </c>
      <c r="AX301" s="13" t="s">
        <v>76</v>
      </c>
      <c r="AY301" s="243" t="s">
        <v>145</v>
      </c>
    </row>
    <row r="302" s="13" customFormat="1">
      <c r="A302" s="13"/>
      <c r="B302" s="232"/>
      <c r="C302" s="233"/>
      <c r="D302" s="234" t="s">
        <v>155</v>
      </c>
      <c r="E302" s="235" t="s">
        <v>1</v>
      </c>
      <c r="F302" s="236" t="s">
        <v>397</v>
      </c>
      <c r="G302" s="233"/>
      <c r="H302" s="237">
        <v>24.34</v>
      </c>
      <c r="I302" s="238"/>
      <c r="J302" s="233"/>
      <c r="K302" s="233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155</v>
      </c>
      <c r="AU302" s="243" t="s">
        <v>153</v>
      </c>
      <c r="AV302" s="13" t="s">
        <v>153</v>
      </c>
      <c r="AW302" s="13" t="s">
        <v>32</v>
      </c>
      <c r="AX302" s="13" t="s">
        <v>76</v>
      </c>
      <c r="AY302" s="243" t="s">
        <v>145</v>
      </c>
    </row>
    <row r="303" s="13" customFormat="1">
      <c r="A303" s="13"/>
      <c r="B303" s="232"/>
      <c r="C303" s="233"/>
      <c r="D303" s="234" t="s">
        <v>155</v>
      </c>
      <c r="E303" s="235" t="s">
        <v>1</v>
      </c>
      <c r="F303" s="236" t="s">
        <v>398</v>
      </c>
      <c r="G303" s="233"/>
      <c r="H303" s="237">
        <v>5.7999999999999998</v>
      </c>
      <c r="I303" s="238"/>
      <c r="J303" s="233"/>
      <c r="K303" s="233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155</v>
      </c>
      <c r="AU303" s="243" t="s">
        <v>153</v>
      </c>
      <c r="AV303" s="13" t="s">
        <v>153</v>
      </c>
      <c r="AW303" s="13" t="s">
        <v>32</v>
      </c>
      <c r="AX303" s="13" t="s">
        <v>76</v>
      </c>
      <c r="AY303" s="243" t="s">
        <v>145</v>
      </c>
    </row>
    <row r="304" s="13" customFormat="1">
      <c r="A304" s="13"/>
      <c r="B304" s="232"/>
      <c r="C304" s="233"/>
      <c r="D304" s="234" t="s">
        <v>155</v>
      </c>
      <c r="E304" s="235" t="s">
        <v>1</v>
      </c>
      <c r="F304" s="236" t="s">
        <v>399</v>
      </c>
      <c r="G304" s="233"/>
      <c r="H304" s="237">
        <v>15.26</v>
      </c>
      <c r="I304" s="238"/>
      <c r="J304" s="233"/>
      <c r="K304" s="233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155</v>
      </c>
      <c r="AU304" s="243" t="s">
        <v>153</v>
      </c>
      <c r="AV304" s="13" t="s">
        <v>153</v>
      </c>
      <c r="AW304" s="13" t="s">
        <v>32</v>
      </c>
      <c r="AX304" s="13" t="s">
        <v>76</v>
      </c>
      <c r="AY304" s="243" t="s">
        <v>145</v>
      </c>
    </row>
    <row r="305" s="16" customFormat="1">
      <c r="A305" s="16"/>
      <c r="B305" s="275"/>
      <c r="C305" s="276"/>
      <c r="D305" s="234" t="s">
        <v>155</v>
      </c>
      <c r="E305" s="277" t="s">
        <v>1</v>
      </c>
      <c r="F305" s="278" t="s">
        <v>476</v>
      </c>
      <c r="G305" s="276"/>
      <c r="H305" s="279">
        <v>64.570000000000007</v>
      </c>
      <c r="I305" s="280"/>
      <c r="J305" s="276"/>
      <c r="K305" s="276"/>
      <c r="L305" s="281"/>
      <c r="M305" s="282"/>
      <c r="N305" s="283"/>
      <c r="O305" s="283"/>
      <c r="P305" s="283"/>
      <c r="Q305" s="283"/>
      <c r="R305" s="283"/>
      <c r="S305" s="283"/>
      <c r="T305" s="284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85" t="s">
        <v>155</v>
      </c>
      <c r="AU305" s="285" t="s">
        <v>153</v>
      </c>
      <c r="AV305" s="16" t="s">
        <v>161</v>
      </c>
      <c r="AW305" s="16" t="s">
        <v>32</v>
      </c>
      <c r="AX305" s="16" t="s">
        <v>76</v>
      </c>
      <c r="AY305" s="285" t="s">
        <v>145</v>
      </c>
    </row>
    <row r="306" s="13" customFormat="1">
      <c r="A306" s="13"/>
      <c r="B306" s="232"/>
      <c r="C306" s="233"/>
      <c r="D306" s="234" t="s">
        <v>155</v>
      </c>
      <c r="E306" s="235" t="s">
        <v>1</v>
      </c>
      <c r="F306" s="236" t="s">
        <v>477</v>
      </c>
      <c r="G306" s="233"/>
      <c r="H306" s="237">
        <v>64.569999999999993</v>
      </c>
      <c r="I306" s="238"/>
      <c r="J306" s="233"/>
      <c r="K306" s="233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155</v>
      </c>
      <c r="AU306" s="243" t="s">
        <v>153</v>
      </c>
      <c r="AV306" s="13" t="s">
        <v>153</v>
      </c>
      <c r="AW306" s="13" t="s">
        <v>32</v>
      </c>
      <c r="AX306" s="13" t="s">
        <v>76</v>
      </c>
      <c r="AY306" s="243" t="s">
        <v>145</v>
      </c>
    </row>
    <row r="307" s="14" customFormat="1">
      <c r="A307" s="14"/>
      <c r="B307" s="254"/>
      <c r="C307" s="255"/>
      <c r="D307" s="234" t="s">
        <v>155</v>
      </c>
      <c r="E307" s="256" t="s">
        <v>1</v>
      </c>
      <c r="F307" s="257" t="s">
        <v>193</v>
      </c>
      <c r="G307" s="255"/>
      <c r="H307" s="258">
        <v>129.13999999999999</v>
      </c>
      <c r="I307" s="259"/>
      <c r="J307" s="255"/>
      <c r="K307" s="255"/>
      <c r="L307" s="260"/>
      <c r="M307" s="261"/>
      <c r="N307" s="262"/>
      <c r="O307" s="262"/>
      <c r="P307" s="262"/>
      <c r="Q307" s="262"/>
      <c r="R307" s="262"/>
      <c r="S307" s="262"/>
      <c r="T307" s="26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4" t="s">
        <v>155</v>
      </c>
      <c r="AU307" s="264" t="s">
        <v>153</v>
      </c>
      <c r="AV307" s="14" t="s">
        <v>152</v>
      </c>
      <c r="AW307" s="14" t="s">
        <v>32</v>
      </c>
      <c r="AX307" s="14" t="s">
        <v>84</v>
      </c>
      <c r="AY307" s="264" t="s">
        <v>145</v>
      </c>
    </row>
    <row r="308" s="2" customFormat="1" ht="24.15" customHeight="1">
      <c r="A308" s="39"/>
      <c r="B308" s="40"/>
      <c r="C308" s="219" t="s">
        <v>478</v>
      </c>
      <c r="D308" s="219" t="s">
        <v>147</v>
      </c>
      <c r="E308" s="220" t="s">
        <v>479</v>
      </c>
      <c r="F308" s="221" t="s">
        <v>480</v>
      </c>
      <c r="G308" s="222" t="s">
        <v>202</v>
      </c>
      <c r="H308" s="223">
        <v>106.03</v>
      </c>
      <c r="I308" s="224"/>
      <c r="J308" s="225">
        <f>ROUND(I308*H308,2)</f>
        <v>0</v>
      </c>
      <c r="K308" s="221" t="s">
        <v>151</v>
      </c>
      <c r="L308" s="45"/>
      <c r="M308" s="226" t="s">
        <v>1</v>
      </c>
      <c r="N308" s="227" t="s">
        <v>42</v>
      </c>
      <c r="O308" s="92"/>
      <c r="P308" s="228">
        <f>O308*H308</f>
        <v>0</v>
      </c>
      <c r="Q308" s="228">
        <v>0</v>
      </c>
      <c r="R308" s="228">
        <f>Q308*H308</f>
        <v>0</v>
      </c>
      <c r="S308" s="228">
        <v>0.016</v>
      </c>
      <c r="T308" s="229">
        <f>S308*H308</f>
        <v>1.69648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236</v>
      </c>
      <c r="AT308" s="230" t="s">
        <v>147</v>
      </c>
      <c r="AU308" s="230" t="s">
        <v>153</v>
      </c>
      <c r="AY308" s="18" t="s">
        <v>145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153</v>
      </c>
      <c r="BK308" s="231">
        <f>ROUND(I308*H308,2)</f>
        <v>0</v>
      </c>
      <c r="BL308" s="18" t="s">
        <v>236</v>
      </c>
      <c r="BM308" s="230" t="s">
        <v>481</v>
      </c>
    </row>
    <row r="309" s="13" customFormat="1">
      <c r="A309" s="13"/>
      <c r="B309" s="232"/>
      <c r="C309" s="233"/>
      <c r="D309" s="234" t="s">
        <v>155</v>
      </c>
      <c r="E309" s="235" t="s">
        <v>1</v>
      </c>
      <c r="F309" s="236" t="s">
        <v>482</v>
      </c>
      <c r="G309" s="233"/>
      <c r="H309" s="237">
        <v>64.030000000000001</v>
      </c>
      <c r="I309" s="238"/>
      <c r="J309" s="233"/>
      <c r="K309" s="233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155</v>
      </c>
      <c r="AU309" s="243" t="s">
        <v>153</v>
      </c>
      <c r="AV309" s="13" t="s">
        <v>153</v>
      </c>
      <c r="AW309" s="13" t="s">
        <v>32</v>
      </c>
      <c r="AX309" s="13" t="s">
        <v>76</v>
      </c>
      <c r="AY309" s="243" t="s">
        <v>145</v>
      </c>
    </row>
    <row r="310" s="13" customFormat="1">
      <c r="A310" s="13"/>
      <c r="B310" s="232"/>
      <c r="C310" s="233"/>
      <c r="D310" s="234" t="s">
        <v>155</v>
      </c>
      <c r="E310" s="235" t="s">
        <v>1</v>
      </c>
      <c r="F310" s="236" t="s">
        <v>483</v>
      </c>
      <c r="G310" s="233"/>
      <c r="H310" s="237">
        <v>42</v>
      </c>
      <c r="I310" s="238"/>
      <c r="J310" s="233"/>
      <c r="K310" s="233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155</v>
      </c>
      <c r="AU310" s="243" t="s">
        <v>153</v>
      </c>
      <c r="AV310" s="13" t="s">
        <v>153</v>
      </c>
      <c r="AW310" s="13" t="s">
        <v>32</v>
      </c>
      <c r="AX310" s="13" t="s">
        <v>76</v>
      </c>
      <c r="AY310" s="243" t="s">
        <v>145</v>
      </c>
    </row>
    <row r="311" s="14" customFormat="1">
      <c r="A311" s="14"/>
      <c r="B311" s="254"/>
      <c r="C311" s="255"/>
      <c r="D311" s="234" t="s">
        <v>155</v>
      </c>
      <c r="E311" s="256" t="s">
        <v>1</v>
      </c>
      <c r="F311" s="257" t="s">
        <v>193</v>
      </c>
      <c r="G311" s="255"/>
      <c r="H311" s="258">
        <v>106.03</v>
      </c>
      <c r="I311" s="259"/>
      <c r="J311" s="255"/>
      <c r="K311" s="255"/>
      <c r="L311" s="260"/>
      <c r="M311" s="261"/>
      <c r="N311" s="262"/>
      <c r="O311" s="262"/>
      <c r="P311" s="262"/>
      <c r="Q311" s="262"/>
      <c r="R311" s="262"/>
      <c r="S311" s="262"/>
      <c r="T311" s="26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4" t="s">
        <v>155</v>
      </c>
      <c r="AU311" s="264" t="s">
        <v>153</v>
      </c>
      <c r="AV311" s="14" t="s">
        <v>152</v>
      </c>
      <c r="AW311" s="14" t="s">
        <v>32</v>
      </c>
      <c r="AX311" s="14" t="s">
        <v>84</v>
      </c>
      <c r="AY311" s="264" t="s">
        <v>145</v>
      </c>
    </row>
    <row r="312" s="2" customFormat="1" ht="24.15" customHeight="1">
      <c r="A312" s="39"/>
      <c r="B312" s="40"/>
      <c r="C312" s="219" t="s">
        <v>484</v>
      </c>
      <c r="D312" s="219" t="s">
        <v>147</v>
      </c>
      <c r="E312" s="220" t="s">
        <v>485</v>
      </c>
      <c r="F312" s="221" t="s">
        <v>486</v>
      </c>
      <c r="G312" s="222" t="s">
        <v>202</v>
      </c>
      <c r="H312" s="223">
        <v>42</v>
      </c>
      <c r="I312" s="224"/>
      <c r="J312" s="225">
        <f>ROUND(I312*H312,2)</f>
        <v>0</v>
      </c>
      <c r="K312" s="221" t="s">
        <v>1</v>
      </c>
      <c r="L312" s="45"/>
      <c r="M312" s="226" t="s">
        <v>1</v>
      </c>
      <c r="N312" s="227" t="s">
        <v>42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0.016</v>
      </c>
      <c r="T312" s="229">
        <f>S312*H312</f>
        <v>0.67200000000000004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236</v>
      </c>
      <c r="AT312" s="230" t="s">
        <v>147</v>
      </c>
      <c r="AU312" s="230" t="s">
        <v>153</v>
      </c>
      <c r="AY312" s="18" t="s">
        <v>145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153</v>
      </c>
      <c r="BK312" s="231">
        <f>ROUND(I312*H312,2)</f>
        <v>0</v>
      </c>
      <c r="BL312" s="18" t="s">
        <v>236</v>
      </c>
      <c r="BM312" s="230" t="s">
        <v>487</v>
      </c>
    </row>
    <row r="313" s="13" customFormat="1">
      <c r="A313" s="13"/>
      <c r="B313" s="232"/>
      <c r="C313" s="233"/>
      <c r="D313" s="234" t="s">
        <v>155</v>
      </c>
      <c r="E313" s="235" t="s">
        <v>1</v>
      </c>
      <c r="F313" s="236" t="s">
        <v>483</v>
      </c>
      <c r="G313" s="233"/>
      <c r="H313" s="237">
        <v>42</v>
      </c>
      <c r="I313" s="238"/>
      <c r="J313" s="233"/>
      <c r="K313" s="233"/>
      <c r="L313" s="239"/>
      <c r="M313" s="240"/>
      <c r="N313" s="241"/>
      <c r="O313" s="241"/>
      <c r="P313" s="241"/>
      <c r="Q313" s="241"/>
      <c r="R313" s="241"/>
      <c r="S313" s="241"/>
      <c r="T313" s="24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3" t="s">
        <v>155</v>
      </c>
      <c r="AU313" s="243" t="s">
        <v>153</v>
      </c>
      <c r="AV313" s="13" t="s">
        <v>153</v>
      </c>
      <c r="AW313" s="13" t="s">
        <v>32</v>
      </c>
      <c r="AX313" s="13" t="s">
        <v>84</v>
      </c>
      <c r="AY313" s="243" t="s">
        <v>145</v>
      </c>
    </row>
    <row r="314" s="2" customFormat="1" ht="16.5" customHeight="1">
      <c r="A314" s="39"/>
      <c r="B314" s="40"/>
      <c r="C314" s="219" t="s">
        <v>488</v>
      </c>
      <c r="D314" s="219" t="s">
        <v>147</v>
      </c>
      <c r="E314" s="220" t="s">
        <v>489</v>
      </c>
      <c r="F314" s="221" t="s">
        <v>490</v>
      </c>
      <c r="G314" s="222" t="s">
        <v>202</v>
      </c>
      <c r="H314" s="223">
        <v>42</v>
      </c>
      <c r="I314" s="224"/>
      <c r="J314" s="225">
        <f>ROUND(I314*H314,2)</f>
        <v>0</v>
      </c>
      <c r="K314" s="221" t="s">
        <v>151</v>
      </c>
      <c r="L314" s="45"/>
      <c r="M314" s="226" t="s">
        <v>1</v>
      </c>
      <c r="N314" s="227" t="s">
        <v>42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236</v>
      </c>
      <c r="AT314" s="230" t="s">
        <v>147</v>
      </c>
      <c r="AU314" s="230" t="s">
        <v>153</v>
      </c>
      <c r="AY314" s="18" t="s">
        <v>145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153</v>
      </c>
      <c r="BK314" s="231">
        <f>ROUND(I314*H314,2)</f>
        <v>0</v>
      </c>
      <c r="BL314" s="18" t="s">
        <v>236</v>
      </c>
      <c r="BM314" s="230" t="s">
        <v>491</v>
      </c>
    </row>
    <row r="315" s="13" customFormat="1">
      <c r="A315" s="13"/>
      <c r="B315" s="232"/>
      <c r="C315" s="233"/>
      <c r="D315" s="234" t="s">
        <v>155</v>
      </c>
      <c r="E315" s="235" t="s">
        <v>1</v>
      </c>
      <c r="F315" s="236" t="s">
        <v>492</v>
      </c>
      <c r="G315" s="233"/>
      <c r="H315" s="237">
        <v>42</v>
      </c>
      <c r="I315" s="238"/>
      <c r="J315" s="233"/>
      <c r="K315" s="233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155</v>
      </c>
      <c r="AU315" s="243" t="s">
        <v>153</v>
      </c>
      <c r="AV315" s="13" t="s">
        <v>153</v>
      </c>
      <c r="AW315" s="13" t="s">
        <v>32</v>
      </c>
      <c r="AX315" s="13" t="s">
        <v>84</v>
      </c>
      <c r="AY315" s="243" t="s">
        <v>145</v>
      </c>
    </row>
    <row r="316" s="2" customFormat="1" ht="24.15" customHeight="1">
      <c r="A316" s="39"/>
      <c r="B316" s="40"/>
      <c r="C316" s="219" t="s">
        <v>493</v>
      </c>
      <c r="D316" s="219" t="s">
        <v>147</v>
      </c>
      <c r="E316" s="220" t="s">
        <v>494</v>
      </c>
      <c r="F316" s="221" t="s">
        <v>495</v>
      </c>
      <c r="G316" s="222" t="s">
        <v>202</v>
      </c>
      <c r="H316" s="223">
        <v>171.13999999999999</v>
      </c>
      <c r="I316" s="224"/>
      <c r="J316" s="225">
        <f>ROUND(I316*H316,2)</f>
        <v>0</v>
      </c>
      <c r="K316" s="221" t="s">
        <v>151</v>
      </c>
      <c r="L316" s="45"/>
      <c r="M316" s="226" t="s">
        <v>1</v>
      </c>
      <c r="N316" s="227" t="s">
        <v>42</v>
      </c>
      <c r="O316" s="92"/>
      <c r="P316" s="228">
        <f>O316*H316</f>
        <v>0</v>
      </c>
      <c r="Q316" s="228">
        <v>0.00018000000000000001</v>
      </c>
      <c r="R316" s="228">
        <f>Q316*H316</f>
        <v>0.030805199999999998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236</v>
      </c>
      <c r="AT316" s="230" t="s">
        <v>147</v>
      </c>
      <c r="AU316" s="230" t="s">
        <v>153</v>
      </c>
      <c r="AY316" s="18" t="s">
        <v>145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153</v>
      </c>
      <c r="BK316" s="231">
        <f>ROUND(I316*H316,2)</f>
        <v>0</v>
      </c>
      <c r="BL316" s="18" t="s">
        <v>236</v>
      </c>
      <c r="BM316" s="230" t="s">
        <v>496</v>
      </c>
    </row>
    <row r="317" s="13" customFormat="1">
      <c r="A317" s="13"/>
      <c r="B317" s="232"/>
      <c r="C317" s="233"/>
      <c r="D317" s="234" t="s">
        <v>155</v>
      </c>
      <c r="E317" s="235" t="s">
        <v>1</v>
      </c>
      <c r="F317" s="236" t="s">
        <v>241</v>
      </c>
      <c r="G317" s="233"/>
      <c r="H317" s="237">
        <v>42</v>
      </c>
      <c r="I317" s="238"/>
      <c r="J317" s="233"/>
      <c r="K317" s="233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155</v>
      </c>
      <c r="AU317" s="243" t="s">
        <v>153</v>
      </c>
      <c r="AV317" s="13" t="s">
        <v>153</v>
      </c>
      <c r="AW317" s="13" t="s">
        <v>32</v>
      </c>
      <c r="AX317" s="13" t="s">
        <v>76</v>
      </c>
      <c r="AY317" s="243" t="s">
        <v>145</v>
      </c>
    </row>
    <row r="318" s="13" customFormat="1">
      <c r="A318" s="13"/>
      <c r="B318" s="232"/>
      <c r="C318" s="233"/>
      <c r="D318" s="234" t="s">
        <v>155</v>
      </c>
      <c r="E318" s="235" t="s">
        <v>1</v>
      </c>
      <c r="F318" s="236" t="s">
        <v>497</v>
      </c>
      <c r="G318" s="233"/>
      <c r="H318" s="237">
        <v>129.13999999999999</v>
      </c>
      <c r="I318" s="238"/>
      <c r="J318" s="233"/>
      <c r="K318" s="233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155</v>
      </c>
      <c r="AU318" s="243" t="s">
        <v>153</v>
      </c>
      <c r="AV318" s="13" t="s">
        <v>153</v>
      </c>
      <c r="AW318" s="13" t="s">
        <v>32</v>
      </c>
      <c r="AX318" s="13" t="s">
        <v>76</v>
      </c>
      <c r="AY318" s="243" t="s">
        <v>145</v>
      </c>
    </row>
    <row r="319" s="14" customFormat="1">
      <c r="A319" s="14"/>
      <c r="B319" s="254"/>
      <c r="C319" s="255"/>
      <c r="D319" s="234" t="s">
        <v>155</v>
      </c>
      <c r="E319" s="256" t="s">
        <v>1</v>
      </c>
      <c r="F319" s="257" t="s">
        <v>193</v>
      </c>
      <c r="G319" s="255"/>
      <c r="H319" s="258">
        <v>171.13999999999999</v>
      </c>
      <c r="I319" s="259"/>
      <c r="J319" s="255"/>
      <c r="K319" s="255"/>
      <c r="L319" s="260"/>
      <c r="M319" s="261"/>
      <c r="N319" s="262"/>
      <c r="O319" s="262"/>
      <c r="P319" s="262"/>
      <c r="Q319" s="262"/>
      <c r="R319" s="262"/>
      <c r="S319" s="262"/>
      <c r="T319" s="26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4" t="s">
        <v>155</v>
      </c>
      <c r="AU319" s="264" t="s">
        <v>153</v>
      </c>
      <c r="AV319" s="14" t="s">
        <v>152</v>
      </c>
      <c r="AW319" s="14" t="s">
        <v>32</v>
      </c>
      <c r="AX319" s="14" t="s">
        <v>84</v>
      </c>
      <c r="AY319" s="264" t="s">
        <v>145</v>
      </c>
    </row>
    <row r="320" s="2" customFormat="1" ht="24.15" customHeight="1">
      <c r="A320" s="39"/>
      <c r="B320" s="40"/>
      <c r="C320" s="219" t="s">
        <v>498</v>
      </c>
      <c r="D320" s="219" t="s">
        <v>147</v>
      </c>
      <c r="E320" s="220" t="s">
        <v>499</v>
      </c>
      <c r="F320" s="221" t="s">
        <v>500</v>
      </c>
      <c r="G320" s="222" t="s">
        <v>202</v>
      </c>
      <c r="H320" s="223">
        <v>56.363999999999997</v>
      </c>
      <c r="I320" s="224"/>
      <c r="J320" s="225">
        <f>ROUND(I320*H320,2)</f>
        <v>0</v>
      </c>
      <c r="K320" s="221" t="s">
        <v>151</v>
      </c>
      <c r="L320" s="45"/>
      <c r="M320" s="226" t="s">
        <v>1</v>
      </c>
      <c r="N320" s="227" t="s">
        <v>42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0.014</v>
      </c>
      <c r="T320" s="229">
        <f>S320*H320</f>
        <v>0.78909600000000002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236</v>
      </c>
      <c r="AT320" s="230" t="s">
        <v>147</v>
      </c>
      <c r="AU320" s="230" t="s">
        <v>153</v>
      </c>
      <c r="AY320" s="18" t="s">
        <v>145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153</v>
      </c>
      <c r="BK320" s="231">
        <f>ROUND(I320*H320,2)</f>
        <v>0</v>
      </c>
      <c r="BL320" s="18" t="s">
        <v>236</v>
      </c>
      <c r="BM320" s="230" t="s">
        <v>501</v>
      </c>
    </row>
    <row r="321" s="13" customFormat="1">
      <c r="A321" s="13"/>
      <c r="B321" s="232"/>
      <c r="C321" s="233"/>
      <c r="D321" s="234" t="s">
        <v>155</v>
      </c>
      <c r="E321" s="235" t="s">
        <v>1</v>
      </c>
      <c r="F321" s="236" t="s">
        <v>502</v>
      </c>
      <c r="G321" s="233"/>
      <c r="H321" s="237">
        <v>30.488</v>
      </c>
      <c r="I321" s="238"/>
      <c r="J321" s="233"/>
      <c r="K321" s="233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155</v>
      </c>
      <c r="AU321" s="243" t="s">
        <v>153</v>
      </c>
      <c r="AV321" s="13" t="s">
        <v>153</v>
      </c>
      <c r="AW321" s="13" t="s">
        <v>32</v>
      </c>
      <c r="AX321" s="13" t="s">
        <v>76</v>
      </c>
      <c r="AY321" s="243" t="s">
        <v>145</v>
      </c>
    </row>
    <row r="322" s="13" customFormat="1">
      <c r="A322" s="13"/>
      <c r="B322" s="232"/>
      <c r="C322" s="233"/>
      <c r="D322" s="234" t="s">
        <v>155</v>
      </c>
      <c r="E322" s="235" t="s">
        <v>1</v>
      </c>
      <c r="F322" s="236" t="s">
        <v>503</v>
      </c>
      <c r="G322" s="233"/>
      <c r="H322" s="237">
        <v>25.876000000000001</v>
      </c>
      <c r="I322" s="238"/>
      <c r="J322" s="233"/>
      <c r="K322" s="233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155</v>
      </c>
      <c r="AU322" s="243" t="s">
        <v>153</v>
      </c>
      <c r="AV322" s="13" t="s">
        <v>153</v>
      </c>
      <c r="AW322" s="13" t="s">
        <v>32</v>
      </c>
      <c r="AX322" s="13" t="s">
        <v>76</v>
      </c>
      <c r="AY322" s="243" t="s">
        <v>145</v>
      </c>
    </row>
    <row r="323" s="14" customFormat="1">
      <c r="A323" s="14"/>
      <c r="B323" s="254"/>
      <c r="C323" s="255"/>
      <c r="D323" s="234" t="s">
        <v>155</v>
      </c>
      <c r="E323" s="256" t="s">
        <v>1</v>
      </c>
      <c r="F323" s="257" t="s">
        <v>193</v>
      </c>
      <c r="G323" s="255"/>
      <c r="H323" s="258">
        <v>56.364000000000004</v>
      </c>
      <c r="I323" s="259"/>
      <c r="J323" s="255"/>
      <c r="K323" s="255"/>
      <c r="L323" s="260"/>
      <c r="M323" s="261"/>
      <c r="N323" s="262"/>
      <c r="O323" s="262"/>
      <c r="P323" s="262"/>
      <c r="Q323" s="262"/>
      <c r="R323" s="262"/>
      <c r="S323" s="262"/>
      <c r="T323" s="26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4" t="s">
        <v>155</v>
      </c>
      <c r="AU323" s="264" t="s">
        <v>153</v>
      </c>
      <c r="AV323" s="14" t="s">
        <v>152</v>
      </c>
      <c r="AW323" s="14" t="s">
        <v>32</v>
      </c>
      <c r="AX323" s="14" t="s">
        <v>84</v>
      </c>
      <c r="AY323" s="264" t="s">
        <v>145</v>
      </c>
    </row>
    <row r="324" s="2" customFormat="1" ht="24.15" customHeight="1">
      <c r="A324" s="39"/>
      <c r="B324" s="40"/>
      <c r="C324" s="219" t="s">
        <v>504</v>
      </c>
      <c r="D324" s="219" t="s">
        <v>147</v>
      </c>
      <c r="E324" s="220" t="s">
        <v>505</v>
      </c>
      <c r="F324" s="221" t="s">
        <v>506</v>
      </c>
      <c r="G324" s="222" t="s">
        <v>183</v>
      </c>
      <c r="H324" s="223">
        <v>1.823</v>
      </c>
      <c r="I324" s="224"/>
      <c r="J324" s="225">
        <f>ROUND(I324*H324,2)</f>
        <v>0</v>
      </c>
      <c r="K324" s="221" t="s">
        <v>151</v>
      </c>
      <c r="L324" s="45"/>
      <c r="M324" s="226" t="s">
        <v>1</v>
      </c>
      <c r="N324" s="227" t="s">
        <v>42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236</v>
      </c>
      <c r="AT324" s="230" t="s">
        <v>147</v>
      </c>
      <c r="AU324" s="230" t="s">
        <v>153</v>
      </c>
      <c r="AY324" s="18" t="s">
        <v>145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153</v>
      </c>
      <c r="BK324" s="231">
        <f>ROUND(I324*H324,2)</f>
        <v>0</v>
      </c>
      <c r="BL324" s="18" t="s">
        <v>236</v>
      </c>
      <c r="BM324" s="230" t="s">
        <v>507</v>
      </c>
    </row>
    <row r="325" s="2" customFormat="1" ht="24.15" customHeight="1">
      <c r="A325" s="39"/>
      <c r="B325" s="40"/>
      <c r="C325" s="219" t="s">
        <v>508</v>
      </c>
      <c r="D325" s="219" t="s">
        <v>147</v>
      </c>
      <c r="E325" s="220" t="s">
        <v>509</v>
      </c>
      <c r="F325" s="221" t="s">
        <v>510</v>
      </c>
      <c r="G325" s="222" t="s">
        <v>183</v>
      </c>
      <c r="H325" s="223">
        <v>1.823</v>
      </c>
      <c r="I325" s="224"/>
      <c r="J325" s="225">
        <f>ROUND(I325*H325,2)</f>
        <v>0</v>
      </c>
      <c r="K325" s="221" t="s">
        <v>151</v>
      </c>
      <c r="L325" s="45"/>
      <c r="M325" s="226" t="s">
        <v>1</v>
      </c>
      <c r="N325" s="227" t="s">
        <v>42</v>
      </c>
      <c r="O325" s="92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236</v>
      </c>
      <c r="AT325" s="230" t="s">
        <v>147</v>
      </c>
      <c r="AU325" s="230" t="s">
        <v>153</v>
      </c>
      <c r="AY325" s="18" t="s">
        <v>145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153</v>
      </c>
      <c r="BK325" s="231">
        <f>ROUND(I325*H325,2)</f>
        <v>0</v>
      </c>
      <c r="BL325" s="18" t="s">
        <v>236</v>
      </c>
      <c r="BM325" s="230" t="s">
        <v>511</v>
      </c>
    </row>
    <row r="326" s="12" customFormat="1" ht="22.8" customHeight="1">
      <c r="A326" s="12"/>
      <c r="B326" s="203"/>
      <c r="C326" s="204"/>
      <c r="D326" s="205" t="s">
        <v>75</v>
      </c>
      <c r="E326" s="217" t="s">
        <v>512</v>
      </c>
      <c r="F326" s="217" t="s">
        <v>513</v>
      </c>
      <c r="G326" s="204"/>
      <c r="H326" s="204"/>
      <c r="I326" s="207"/>
      <c r="J326" s="218">
        <f>BK326</f>
        <v>0</v>
      </c>
      <c r="K326" s="204"/>
      <c r="L326" s="209"/>
      <c r="M326" s="210"/>
      <c r="N326" s="211"/>
      <c r="O326" s="211"/>
      <c r="P326" s="212">
        <f>SUM(P327:P423)</f>
        <v>0</v>
      </c>
      <c r="Q326" s="211"/>
      <c r="R326" s="212">
        <f>SUM(R327:R423)</f>
        <v>3.7092412264000005</v>
      </c>
      <c r="S326" s="211"/>
      <c r="T326" s="213">
        <f>SUM(T327:T423)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14" t="s">
        <v>153</v>
      </c>
      <c r="AT326" s="215" t="s">
        <v>75</v>
      </c>
      <c r="AU326" s="215" t="s">
        <v>84</v>
      </c>
      <c r="AY326" s="214" t="s">
        <v>145</v>
      </c>
      <c r="BK326" s="216">
        <f>SUM(BK327:BK423)</f>
        <v>0</v>
      </c>
    </row>
    <row r="327" s="2" customFormat="1" ht="24.15" customHeight="1">
      <c r="A327" s="39"/>
      <c r="B327" s="40"/>
      <c r="C327" s="219" t="s">
        <v>514</v>
      </c>
      <c r="D327" s="219" t="s">
        <v>147</v>
      </c>
      <c r="E327" s="220" t="s">
        <v>515</v>
      </c>
      <c r="F327" s="221" t="s">
        <v>516</v>
      </c>
      <c r="G327" s="222" t="s">
        <v>202</v>
      </c>
      <c r="H327" s="223">
        <v>12.050000000000001</v>
      </c>
      <c r="I327" s="224"/>
      <c r="J327" s="225">
        <f>ROUND(I327*H327,2)</f>
        <v>0</v>
      </c>
      <c r="K327" s="221" t="s">
        <v>151</v>
      </c>
      <c r="L327" s="45"/>
      <c r="M327" s="226" t="s">
        <v>1</v>
      </c>
      <c r="N327" s="227" t="s">
        <v>42</v>
      </c>
      <c r="O327" s="92"/>
      <c r="P327" s="228">
        <f>O327*H327</f>
        <v>0</v>
      </c>
      <c r="Q327" s="228">
        <v>0.022450000000000001</v>
      </c>
      <c r="R327" s="228">
        <f>Q327*H327</f>
        <v>0.27052250000000005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236</v>
      </c>
      <c r="AT327" s="230" t="s">
        <v>147</v>
      </c>
      <c r="AU327" s="230" t="s">
        <v>153</v>
      </c>
      <c r="AY327" s="18" t="s">
        <v>145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153</v>
      </c>
      <c r="BK327" s="231">
        <f>ROUND(I327*H327,2)</f>
        <v>0</v>
      </c>
      <c r="BL327" s="18" t="s">
        <v>236</v>
      </c>
      <c r="BM327" s="230" t="s">
        <v>517</v>
      </c>
    </row>
    <row r="328" s="13" customFormat="1">
      <c r="A328" s="13"/>
      <c r="B328" s="232"/>
      <c r="C328" s="233"/>
      <c r="D328" s="234" t="s">
        <v>155</v>
      </c>
      <c r="E328" s="235" t="s">
        <v>1</v>
      </c>
      <c r="F328" s="236" t="s">
        <v>518</v>
      </c>
      <c r="G328" s="233"/>
      <c r="H328" s="237">
        <v>9.8689999999999998</v>
      </c>
      <c r="I328" s="238"/>
      <c r="J328" s="233"/>
      <c r="K328" s="233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155</v>
      </c>
      <c r="AU328" s="243" t="s">
        <v>153</v>
      </c>
      <c r="AV328" s="13" t="s">
        <v>153</v>
      </c>
      <c r="AW328" s="13" t="s">
        <v>32</v>
      </c>
      <c r="AX328" s="13" t="s">
        <v>76</v>
      </c>
      <c r="AY328" s="243" t="s">
        <v>145</v>
      </c>
    </row>
    <row r="329" s="13" customFormat="1">
      <c r="A329" s="13"/>
      <c r="B329" s="232"/>
      <c r="C329" s="233"/>
      <c r="D329" s="234" t="s">
        <v>155</v>
      </c>
      <c r="E329" s="235" t="s">
        <v>1</v>
      </c>
      <c r="F329" s="236" t="s">
        <v>519</v>
      </c>
      <c r="G329" s="233"/>
      <c r="H329" s="237">
        <v>2.181</v>
      </c>
      <c r="I329" s="238"/>
      <c r="J329" s="233"/>
      <c r="K329" s="233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155</v>
      </c>
      <c r="AU329" s="243" t="s">
        <v>153</v>
      </c>
      <c r="AV329" s="13" t="s">
        <v>153</v>
      </c>
      <c r="AW329" s="13" t="s">
        <v>32</v>
      </c>
      <c r="AX329" s="13" t="s">
        <v>76</v>
      </c>
      <c r="AY329" s="243" t="s">
        <v>145</v>
      </c>
    </row>
    <row r="330" s="14" customFormat="1">
      <c r="A330" s="14"/>
      <c r="B330" s="254"/>
      <c r="C330" s="255"/>
      <c r="D330" s="234" t="s">
        <v>155</v>
      </c>
      <c r="E330" s="256" t="s">
        <v>1</v>
      </c>
      <c r="F330" s="257" t="s">
        <v>193</v>
      </c>
      <c r="G330" s="255"/>
      <c r="H330" s="258">
        <v>12.050000000000001</v>
      </c>
      <c r="I330" s="259"/>
      <c r="J330" s="255"/>
      <c r="K330" s="255"/>
      <c r="L330" s="260"/>
      <c r="M330" s="261"/>
      <c r="N330" s="262"/>
      <c r="O330" s="262"/>
      <c r="P330" s="262"/>
      <c r="Q330" s="262"/>
      <c r="R330" s="262"/>
      <c r="S330" s="262"/>
      <c r="T330" s="26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4" t="s">
        <v>155</v>
      </c>
      <c r="AU330" s="264" t="s">
        <v>153</v>
      </c>
      <c r="AV330" s="14" t="s">
        <v>152</v>
      </c>
      <c r="AW330" s="14" t="s">
        <v>32</v>
      </c>
      <c r="AX330" s="14" t="s">
        <v>84</v>
      </c>
      <c r="AY330" s="264" t="s">
        <v>145</v>
      </c>
    </row>
    <row r="331" s="2" customFormat="1" ht="21.75" customHeight="1">
      <c r="A331" s="39"/>
      <c r="B331" s="40"/>
      <c r="C331" s="219" t="s">
        <v>520</v>
      </c>
      <c r="D331" s="219" t="s">
        <v>147</v>
      </c>
      <c r="E331" s="220" t="s">
        <v>521</v>
      </c>
      <c r="F331" s="221" t="s">
        <v>522</v>
      </c>
      <c r="G331" s="222" t="s">
        <v>202</v>
      </c>
      <c r="H331" s="223">
        <v>12.050000000000001</v>
      </c>
      <c r="I331" s="224"/>
      <c r="J331" s="225">
        <f>ROUND(I331*H331,2)</f>
        <v>0</v>
      </c>
      <c r="K331" s="221" t="s">
        <v>151</v>
      </c>
      <c r="L331" s="45"/>
      <c r="M331" s="226" t="s">
        <v>1</v>
      </c>
      <c r="N331" s="227" t="s">
        <v>42</v>
      </c>
      <c r="O331" s="92"/>
      <c r="P331" s="228">
        <f>O331*H331</f>
        <v>0</v>
      </c>
      <c r="Q331" s="228">
        <v>0.00020000000000000001</v>
      </c>
      <c r="R331" s="228">
        <f>Q331*H331</f>
        <v>0.0024100000000000002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236</v>
      </c>
      <c r="AT331" s="230" t="s">
        <v>147</v>
      </c>
      <c r="AU331" s="230" t="s">
        <v>153</v>
      </c>
      <c r="AY331" s="18" t="s">
        <v>145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153</v>
      </c>
      <c r="BK331" s="231">
        <f>ROUND(I331*H331,2)</f>
        <v>0</v>
      </c>
      <c r="BL331" s="18" t="s">
        <v>236</v>
      </c>
      <c r="BM331" s="230" t="s">
        <v>523</v>
      </c>
    </row>
    <row r="332" s="2" customFormat="1" ht="24.15" customHeight="1">
      <c r="A332" s="39"/>
      <c r="B332" s="40"/>
      <c r="C332" s="219" t="s">
        <v>524</v>
      </c>
      <c r="D332" s="219" t="s">
        <v>147</v>
      </c>
      <c r="E332" s="220" t="s">
        <v>525</v>
      </c>
      <c r="F332" s="221" t="s">
        <v>526</v>
      </c>
      <c r="G332" s="222" t="s">
        <v>272</v>
      </c>
      <c r="H332" s="223">
        <v>25</v>
      </c>
      <c r="I332" s="224"/>
      <c r="J332" s="225">
        <f>ROUND(I332*H332,2)</f>
        <v>0</v>
      </c>
      <c r="K332" s="221" t="s">
        <v>151</v>
      </c>
      <c r="L332" s="45"/>
      <c r="M332" s="226" t="s">
        <v>1</v>
      </c>
      <c r="N332" s="227" t="s">
        <v>42</v>
      </c>
      <c r="O332" s="92"/>
      <c r="P332" s="228">
        <f>O332*H332</f>
        <v>0</v>
      </c>
      <c r="Q332" s="228">
        <v>0.00022000000000000001</v>
      </c>
      <c r="R332" s="228">
        <f>Q332*H332</f>
        <v>0.0055000000000000005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236</v>
      </c>
      <c r="AT332" s="230" t="s">
        <v>147</v>
      </c>
      <c r="AU332" s="230" t="s">
        <v>153</v>
      </c>
      <c r="AY332" s="18" t="s">
        <v>145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153</v>
      </c>
      <c r="BK332" s="231">
        <f>ROUND(I332*H332,2)</f>
        <v>0</v>
      </c>
      <c r="BL332" s="18" t="s">
        <v>236</v>
      </c>
      <c r="BM332" s="230" t="s">
        <v>527</v>
      </c>
    </row>
    <row r="333" s="2" customFormat="1" ht="24.15" customHeight="1">
      <c r="A333" s="39"/>
      <c r="B333" s="40"/>
      <c r="C333" s="219" t="s">
        <v>528</v>
      </c>
      <c r="D333" s="219" t="s">
        <v>147</v>
      </c>
      <c r="E333" s="220" t="s">
        <v>529</v>
      </c>
      <c r="F333" s="221" t="s">
        <v>530</v>
      </c>
      <c r="G333" s="222" t="s">
        <v>202</v>
      </c>
      <c r="H333" s="223">
        <v>26.015999999999998</v>
      </c>
      <c r="I333" s="224"/>
      <c r="J333" s="225">
        <f>ROUND(I333*H333,2)</f>
        <v>0</v>
      </c>
      <c r="K333" s="221" t="s">
        <v>1</v>
      </c>
      <c r="L333" s="45"/>
      <c r="M333" s="226" t="s">
        <v>1</v>
      </c>
      <c r="N333" s="227" t="s">
        <v>42</v>
      </c>
      <c r="O333" s="92"/>
      <c r="P333" s="228">
        <f>O333*H333</f>
        <v>0</v>
      </c>
      <c r="Q333" s="228">
        <v>0.0186254</v>
      </c>
      <c r="R333" s="228">
        <f>Q333*H333</f>
        <v>0.48455840639999997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236</v>
      </c>
      <c r="AT333" s="230" t="s">
        <v>147</v>
      </c>
      <c r="AU333" s="230" t="s">
        <v>153</v>
      </c>
      <c r="AY333" s="18" t="s">
        <v>145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153</v>
      </c>
      <c r="BK333" s="231">
        <f>ROUND(I333*H333,2)</f>
        <v>0</v>
      </c>
      <c r="BL333" s="18" t="s">
        <v>236</v>
      </c>
      <c r="BM333" s="230" t="s">
        <v>531</v>
      </c>
    </row>
    <row r="334" s="13" customFormat="1">
      <c r="A334" s="13"/>
      <c r="B334" s="232"/>
      <c r="C334" s="233"/>
      <c r="D334" s="234" t="s">
        <v>155</v>
      </c>
      <c r="E334" s="235" t="s">
        <v>1</v>
      </c>
      <c r="F334" s="236" t="s">
        <v>532</v>
      </c>
      <c r="G334" s="233"/>
      <c r="H334" s="237">
        <v>7.2389999999999999</v>
      </c>
      <c r="I334" s="238"/>
      <c r="J334" s="233"/>
      <c r="K334" s="233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155</v>
      </c>
      <c r="AU334" s="243" t="s">
        <v>153</v>
      </c>
      <c r="AV334" s="13" t="s">
        <v>153</v>
      </c>
      <c r="AW334" s="13" t="s">
        <v>32</v>
      </c>
      <c r="AX334" s="13" t="s">
        <v>76</v>
      </c>
      <c r="AY334" s="243" t="s">
        <v>145</v>
      </c>
    </row>
    <row r="335" s="13" customFormat="1">
      <c r="A335" s="13"/>
      <c r="B335" s="232"/>
      <c r="C335" s="233"/>
      <c r="D335" s="234" t="s">
        <v>155</v>
      </c>
      <c r="E335" s="235" t="s">
        <v>1</v>
      </c>
      <c r="F335" s="236" t="s">
        <v>533</v>
      </c>
      <c r="G335" s="233"/>
      <c r="H335" s="237">
        <v>3.4569999999999999</v>
      </c>
      <c r="I335" s="238"/>
      <c r="J335" s="233"/>
      <c r="K335" s="233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155</v>
      </c>
      <c r="AU335" s="243" t="s">
        <v>153</v>
      </c>
      <c r="AV335" s="13" t="s">
        <v>153</v>
      </c>
      <c r="AW335" s="13" t="s">
        <v>32</v>
      </c>
      <c r="AX335" s="13" t="s">
        <v>76</v>
      </c>
      <c r="AY335" s="243" t="s">
        <v>145</v>
      </c>
    </row>
    <row r="336" s="13" customFormat="1">
      <c r="A336" s="13"/>
      <c r="B336" s="232"/>
      <c r="C336" s="233"/>
      <c r="D336" s="234" t="s">
        <v>155</v>
      </c>
      <c r="E336" s="235" t="s">
        <v>1</v>
      </c>
      <c r="F336" s="236" t="s">
        <v>534</v>
      </c>
      <c r="G336" s="233"/>
      <c r="H336" s="237">
        <v>3.8980000000000001</v>
      </c>
      <c r="I336" s="238"/>
      <c r="J336" s="233"/>
      <c r="K336" s="233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155</v>
      </c>
      <c r="AU336" s="243" t="s">
        <v>153</v>
      </c>
      <c r="AV336" s="13" t="s">
        <v>153</v>
      </c>
      <c r="AW336" s="13" t="s">
        <v>32</v>
      </c>
      <c r="AX336" s="13" t="s">
        <v>76</v>
      </c>
      <c r="AY336" s="243" t="s">
        <v>145</v>
      </c>
    </row>
    <row r="337" s="13" customFormat="1">
      <c r="A337" s="13"/>
      <c r="B337" s="232"/>
      <c r="C337" s="233"/>
      <c r="D337" s="234" t="s">
        <v>155</v>
      </c>
      <c r="E337" s="235" t="s">
        <v>1</v>
      </c>
      <c r="F337" s="236" t="s">
        <v>535</v>
      </c>
      <c r="G337" s="233"/>
      <c r="H337" s="237">
        <v>3.9220000000000002</v>
      </c>
      <c r="I337" s="238"/>
      <c r="J337" s="233"/>
      <c r="K337" s="233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155</v>
      </c>
      <c r="AU337" s="243" t="s">
        <v>153</v>
      </c>
      <c r="AV337" s="13" t="s">
        <v>153</v>
      </c>
      <c r="AW337" s="13" t="s">
        <v>32</v>
      </c>
      <c r="AX337" s="13" t="s">
        <v>76</v>
      </c>
      <c r="AY337" s="243" t="s">
        <v>145</v>
      </c>
    </row>
    <row r="338" s="13" customFormat="1">
      <c r="A338" s="13"/>
      <c r="B338" s="232"/>
      <c r="C338" s="233"/>
      <c r="D338" s="234" t="s">
        <v>155</v>
      </c>
      <c r="E338" s="235" t="s">
        <v>1</v>
      </c>
      <c r="F338" s="236" t="s">
        <v>536</v>
      </c>
      <c r="G338" s="233"/>
      <c r="H338" s="237">
        <v>1.101</v>
      </c>
      <c r="I338" s="238"/>
      <c r="J338" s="233"/>
      <c r="K338" s="233"/>
      <c r="L338" s="239"/>
      <c r="M338" s="240"/>
      <c r="N338" s="241"/>
      <c r="O338" s="241"/>
      <c r="P338" s="241"/>
      <c r="Q338" s="241"/>
      <c r="R338" s="241"/>
      <c r="S338" s="241"/>
      <c r="T338" s="24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3" t="s">
        <v>155</v>
      </c>
      <c r="AU338" s="243" t="s">
        <v>153</v>
      </c>
      <c r="AV338" s="13" t="s">
        <v>153</v>
      </c>
      <c r="AW338" s="13" t="s">
        <v>32</v>
      </c>
      <c r="AX338" s="13" t="s">
        <v>76</v>
      </c>
      <c r="AY338" s="243" t="s">
        <v>145</v>
      </c>
    </row>
    <row r="339" s="13" customFormat="1">
      <c r="A339" s="13"/>
      <c r="B339" s="232"/>
      <c r="C339" s="233"/>
      <c r="D339" s="234" t="s">
        <v>155</v>
      </c>
      <c r="E339" s="235" t="s">
        <v>1</v>
      </c>
      <c r="F339" s="236" t="s">
        <v>537</v>
      </c>
      <c r="G339" s="233"/>
      <c r="H339" s="237">
        <v>1.8720000000000001</v>
      </c>
      <c r="I339" s="238"/>
      <c r="J339" s="233"/>
      <c r="K339" s="233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155</v>
      </c>
      <c r="AU339" s="243" t="s">
        <v>153</v>
      </c>
      <c r="AV339" s="13" t="s">
        <v>153</v>
      </c>
      <c r="AW339" s="13" t="s">
        <v>32</v>
      </c>
      <c r="AX339" s="13" t="s">
        <v>76</v>
      </c>
      <c r="AY339" s="243" t="s">
        <v>145</v>
      </c>
    </row>
    <row r="340" s="13" customFormat="1">
      <c r="A340" s="13"/>
      <c r="B340" s="232"/>
      <c r="C340" s="233"/>
      <c r="D340" s="234" t="s">
        <v>155</v>
      </c>
      <c r="E340" s="235" t="s">
        <v>1</v>
      </c>
      <c r="F340" s="236" t="s">
        <v>538</v>
      </c>
      <c r="G340" s="233"/>
      <c r="H340" s="237">
        <v>4.5270000000000001</v>
      </c>
      <c r="I340" s="238"/>
      <c r="J340" s="233"/>
      <c r="K340" s="233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155</v>
      </c>
      <c r="AU340" s="243" t="s">
        <v>153</v>
      </c>
      <c r="AV340" s="13" t="s">
        <v>153</v>
      </c>
      <c r="AW340" s="13" t="s">
        <v>32</v>
      </c>
      <c r="AX340" s="13" t="s">
        <v>76</v>
      </c>
      <c r="AY340" s="243" t="s">
        <v>145</v>
      </c>
    </row>
    <row r="341" s="14" customFormat="1">
      <c r="A341" s="14"/>
      <c r="B341" s="254"/>
      <c r="C341" s="255"/>
      <c r="D341" s="234" t="s">
        <v>155</v>
      </c>
      <c r="E341" s="256" t="s">
        <v>1</v>
      </c>
      <c r="F341" s="257" t="s">
        <v>193</v>
      </c>
      <c r="G341" s="255"/>
      <c r="H341" s="258">
        <v>26.015999999999998</v>
      </c>
      <c r="I341" s="259"/>
      <c r="J341" s="255"/>
      <c r="K341" s="255"/>
      <c r="L341" s="260"/>
      <c r="M341" s="261"/>
      <c r="N341" s="262"/>
      <c r="O341" s="262"/>
      <c r="P341" s="262"/>
      <c r="Q341" s="262"/>
      <c r="R341" s="262"/>
      <c r="S341" s="262"/>
      <c r="T341" s="26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4" t="s">
        <v>155</v>
      </c>
      <c r="AU341" s="264" t="s">
        <v>153</v>
      </c>
      <c r="AV341" s="14" t="s">
        <v>152</v>
      </c>
      <c r="AW341" s="14" t="s">
        <v>32</v>
      </c>
      <c r="AX341" s="14" t="s">
        <v>84</v>
      </c>
      <c r="AY341" s="264" t="s">
        <v>145</v>
      </c>
    </row>
    <row r="342" s="2" customFormat="1" ht="24.15" customHeight="1">
      <c r="A342" s="39"/>
      <c r="B342" s="40"/>
      <c r="C342" s="219" t="s">
        <v>539</v>
      </c>
      <c r="D342" s="219" t="s">
        <v>147</v>
      </c>
      <c r="E342" s="220" t="s">
        <v>540</v>
      </c>
      <c r="F342" s="221" t="s">
        <v>541</v>
      </c>
      <c r="G342" s="222" t="s">
        <v>202</v>
      </c>
      <c r="H342" s="223">
        <v>5.9930000000000003</v>
      </c>
      <c r="I342" s="224"/>
      <c r="J342" s="225">
        <f>ROUND(I342*H342,2)</f>
        <v>0</v>
      </c>
      <c r="K342" s="221" t="s">
        <v>1</v>
      </c>
      <c r="L342" s="45"/>
      <c r="M342" s="226" t="s">
        <v>1</v>
      </c>
      <c r="N342" s="227" t="s">
        <v>42</v>
      </c>
      <c r="O342" s="92"/>
      <c r="P342" s="228">
        <f>O342*H342</f>
        <v>0</v>
      </c>
      <c r="Q342" s="228">
        <v>0.01324</v>
      </c>
      <c r="R342" s="228">
        <f>Q342*H342</f>
        <v>0.079347319999999999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236</v>
      </c>
      <c r="AT342" s="230" t="s">
        <v>147</v>
      </c>
      <c r="AU342" s="230" t="s">
        <v>153</v>
      </c>
      <c r="AY342" s="18" t="s">
        <v>145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153</v>
      </c>
      <c r="BK342" s="231">
        <f>ROUND(I342*H342,2)</f>
        <v>0</v>
      </c>
      <c r="BL342" s="18" t="s">
        <v>236</v>
      </c>
      <c r="BM342" s="230" t="s">
        <v>542</v>
      </c>
    </row>
    <row r="343" s="13" customFormat="1">
      <c r="A343" s="13"/>
      <c r="B343" s="232"/>
      <c r="C343" s="233"/>
      <c r="D343" s="234" t="s">
        <v>155</v>
      </c>
      <c r="E343" s="235" t="s">
        <v>1</v>
      </c>
      <c r="F343" s="236" t="s">
        <v>543</v>
      </c>
      <c r="G343" s="233"/>
      <c r="H343" s="237">
        <v>5.9930000000000003</v>
      </c>
      <c r="I343" s="238"/>
      <c r="J343" s="233"/>
      <c r="K343" s="233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155</v>
      </c>
      <c r="AU343" s="243" t="s">
        <v>153</v>
      </c>
      <c r="AV343" s="13" t="s">
        <v>153</v>
      </c>
      <c r="AW343" s="13" t="s">
        <v>32</v>
      </c>
      <c r="AX343" s="13" t="s">
        <v>84</v>
      </c>
      <c r="AY343" s="243" t="s">
        <v>145</v>
      </c>
    </row>
    <row r="344" s="2" customFormat="1" ht="37.8" customHeight="1">
      <c r="A344" s="39"/>
      <c r="B344" s="40"/>
      <c r="C344" s="219" t="s">
        <v>544</v>
      </c>
      <c r="D344" s="219" t="s">
        <v>147</v>
      </c>
      <c r="E344" s="220" t="s">
        <v>545</v>
      </c>
      <c r="F344" s="221" t="s">
        <v>546</v>
      </c>
      <c r="G344" s="222" t="s">
        <v>202</v>
      </c>
      <c r="H344" s="223">
        <v>1.192</v>
      </c>
      <c r="I344" s="224"/>
      <c r="J344" s="225">
        <f>ROUND(I344*H344,2)</f>
        <v>0</v>
      </c>
      <c r="K344" s="221" t="s">
        <v>151</v>
      </c>
      <c r="L344" s="45"/>
      <c r="M344" s="226" t="s">
        <v>1</v>
      </c>
      <c r="N344" s="227" t="s">
        <v>42</v>
      </c>
      <c r="O344" s="92"/>
      <c r="P344" s="228">
        <f>O344*H344</f>
        <v>0</v>
      </c>
      <c r="Q344" s="228">
        <v>0.02963</v>
      </c>
      <c r="R344" s="228">
        <f>Q344*H344</f>
        <v>0.035318959999999996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236</v>
      </c>
      <c r="AT344" s="230" t="s">
        <v>147</v>
      </c>
      <c r="AU344" s="230" t="s">
        <v>153</v>
      </c>
      <c r="AY344" s="18" t="s">
        <v>145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153</v>
      </c>
      <c r="BK344" s="231">
        <f>ROUND(I344*H344,2)</f>
        <v>0</v>
      </c>
      <c r="BL344" s="18" t="s">
        <v>236</v>
      </c>
      <c r="BM344" s="230" t="s">
        <v>547</v>
      </c>
    </row>
    <row r="345" s="13" customFormat="1">
      <c r="A345" s="13"/>
      <c r="B345" s="232"/>
      <c r="C345" s="233"/>
      <c r="D345" s="234" t="s">
        <v>155</v>
      </c>
      <c r="E345" s="235" t="s">
        <v>1</v>
      </c>
      <c r="F345" s="236" t="s">
        <v>548</v>
      </c>
      <c r="G345" s="233"/>
      <c r="H345" s="237">
        <v>1.192</v>
      </c>
      <c r="I345" s="238"/>
      <c r="J345" s="233"/>
      <c r="K345" s="233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155</v>
      </c>
      <c r="AU345" s="243" t="s">
        <v>153</v>
      </c>
      <c r="AV345" s="13" t="s">
        <v>153</v>
      </c>
      <c r="AW345" s="13" t="s">
        <v>32</v>
      </c>
      <c r="AX345" s="13" t="s">
        <v>84</v>
      </c>
      <c r="AY345" s="243" t="s">
        <v>145</v>
      </c>
    </row>
    <row r="346" s="2" customFormat="1" ht="16.5" customHeight="1">
      <c r="A346" s="39"/>
      <c r="B346" s="40"/>
      <c r="C346" s="219" t="s">
        <v>549</v>
      </c>
      <c r="D346" s="219" t="s">
        <v>147</v>
      </c>
      <c r="E346" s="220" t="s">
        <v>550</v>
      </c>
      <c r="F346" s="221" t="s">
        <v>551</v>
      </c>
      <c r="G346" s="222" t="s">
        <v>202</v>
      </c>
      <c r="H346" s="223">
        <v>45.250999999999998</v>
      </c>
      <c r="I346" s="224"/>
      <c r="J346" s="225">
        <f>ROUND(I346*H346,2)</f>
        <v>0</v>
      </c>
      <c r="K346" s="221" t="s">
        <v>151</v>
      </c>
      <c r="L346" s="45"/>
      <c r="M346" s="226" t="s">
        <v>1</v>
      </c>
      <c r="N346" s="227" t="s">
        <v>42</v>
      </c>
      <c r="O346" s="92"/>
      <c r="P346" s="228">
        <f>O346*H346</f>
        <v>0</v>
      </c>
      <c r="Q346" s="228">
        <v>0.00010000000000000001</v>
      </c>
      <c r="R346" s="228">
        <f>Q346*H346</f>
        <v>0.0045250999999999998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236</v>
      </c>
      <c r="AT346" s="230" t="s">
        <v>147</v>
      </c>
      <c r="AU346" s="230" t="s">
        <v>153</v>
      </c>
      <c r="AY346" s="18" t="s">
        <v>145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153</v>
      </c>
      <c r="BK346" s="231">
        <f>ROUND(I346*H346,2)</f>
        <v>0</v>
      </c>
      <c r="BL346" s="18" t="s">
        <v>236</v>
      </c>
      <c r="BM346" s="230" t="s">
        <v>552</v>
      </c>
    </row>
    <row r="347" s="13" customFormat="1">
      <c r="A347" s="13"/>
      <c r="B347" s="232"/>
      <c r="C347" s="233"/>
      <c r="D347" s="234" t="s">
        <v>155</v>
      </c>
      <c r="E347" s="235" t="s">
        <v>1</v>
      </c>
      <c r="F347" s="236" t="s">
        <v>553</v>
      </c>
      <c r="G347" s="233"/>
      <c r="H347" s="237">
        <v>12.050000000000001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155</v>
      </c>
      <c r="AU347" s="243" t="s">
        <v>153</v>
      </c>
      <c r="AV347" s="13" t="s">
        <v>153</v>
      </c>
      <c r="AW347" s="13" t="s">
        <v>32</v>
      </c>
      <c r="AX347" s="13" t="s">
        <v>76</v>
      </c>
      <c r="AY347" s="243" t="s">
        <v>145</v>
      </c>
    </row>
    <row r="348" s="13" customFormat="1">
      <c r="A348" s="13"/>
      <c r="B348" s="232"/>
      <c r="C348" s="233"/>
      <c r="D348" s="234" t="s">
        <v>155</v>
      </c>
      <c r="E348" s="235" t="s">
        <v>1</v>
      </c>
      <c r="F348" s="236" t="s">
        <v>554</v>
      </c>
      <c r="G348" s="233"/>
      <c r="H348" s="237">
        <v>26.015999999999998</v>
      </c>
      <c r="I348" s="238"/>
      <c r="J348" s="233"/>
      <c r="K348" s="233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155</v>
      </c>
      <c r="AU348" s="243" t="s">
        <v>153</v>
      </c>
      <c r="AV348" s="13" t="s">
        <v>153</v>
      </c>
      <c r="AW348" s="13" t="s">
        <v>32</v>
      </c>
      <c r="AX348" s="13" t="s">
        <v>76</v>
      </c>
      <c r="AY348" s="243" t="s">
        <v>145</v>
      </c>
    </row>
    <row r="349" s="13" customFormat="1">
      <c r="A349" s="13"/>
      <c r="B349" s="232"/>
      <c r="C349" s="233"/>
      <c r="D349" s="234" t="s">
        <v>155</v>
      </c>
      <c r="E349" s="235" t="s">
        <v>1</v>
      </c>
      <c r="F349" s="236" t="s">
        <v>555</v>
      </c>
      <c r="G349" s="233"/>
      <c r="H349" s="237">
        <v>5.9930000000000003</v>
      </c>
      <c r="I349" s="238"/>
      <c r="J349" s="233"/>
      <c r="K349" s="233"/>
      <c r="L349" s="239"/>
      <c r="M349" s="240"/>
      <c r="N349" s="241"/>
      <c r="O349" s="241"/>
      <c r="P349" s="241"/>
      <c r="Q349" s="241"/>
      <c r="R349" s="241"/>
      <c r="S349" s="241"/>
      <c r="T349" s="24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3" t="s">
        <v>155</v>
      </c>
      <c r="AU349" s="243" t="s">
        <v>153</v>
      </c>
      <c r="AV349" s="13" t="s">
        <v>153</v>
      </c>
      <c r="AW349" s="13" t="s">
        <v>32</v>
      </c>
      <c r="AX349" s="13" t="s">
        <v>76</v>
      </c>
      <c r="AY349" s="243" t="s">
        <v>145</v>
      </c>
    </row>
    <row r="350" s="13" customFormat="1">
      <c r="A350" s="13"/>
      <c r="B350" s="232"/>
      <c r="C350" s="233"/>
      <c r="D350" s="234" t="s">
        <v>155</v>
      </c>
      <c r="E350" s="235" t="s">
        <v>1</v>
      </c>
      <c r="F350" s="236" t="s">
        <v>556</v>
      </c>
      <c r="G350" s="233"/>
      <c r="H350" s="237">
        <v>1.192</v>
      </c>
      <c r="I350" s="238"/>
      <c r="J350" s="233"/>
      <c r="K350" s="233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155</v>
      </c>
      <c r="AU350" s="243" t="s">
        <v>153</v>
      </c>
      <c r="AV350" s="13" t="s">
        <v>153</v>
      </c>
      <c r="AW350" s="13" t="s">
        <v>32</v>
      </c>
      <c r="AX350" s="13" t="s">
        <v>76</v>
      </c>
      <c r="AY350" s="243" t="s">
        <v>145</v>
      </c>
    </row>
    <row r="351" s="14" customFormat="1">
      <c r="A351" s="14"/>
      <c r="B351" s="254"/>
      <c r="C351" s="255"/>
      <c r="D351" s="234" t="s">
        <v>155</v>
      </c>
      <c r="E351" s="256" t="s">
        <v>1</v>
      </c>
      <c r="F351" s="257" t="s">
        <v>193</v>
      </c>
      <c r="G351" s="255"/>
      <c r="H351" s="258">
        <v>45.251000000000005</v>
      </c>
      <c r="I351" s="259"/>
      <c r="J351" s="255"/>
      <c r="K351" s="255"/>
      <c r="L351" s="260"/>
      <c r="M351" s="261"/>
      <c r="N351" s="262"/>
      <c r="O351" s="262"/>
      <c r="P351" s="262"/>
      <c r="Q351" s="262"/>
      <c r="R351" s="262"/>
      <c r="S351" s="262"/>
      <c r="T351" s="26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4" t="s">
        <v>155</v>
      </c>
      <c r="AU351" s="264" t="s">
        <v>153</v>
      </c>
      <c r="AV351" s="14" t="s">
        <v>152</v>
      </c>
      <c r="AW351" s="14" t="s">
        <v>32</v>
      </c>
      <c r="AX351" s="14" t="s">
        <v>84</v>
      </c>
      <c r="AY351" s="264" t="s">
        <v>145</v>
      </c>
    </row>
    <row r="352" s="2" customFormat="1" ht="24.15" customHeight="1">
      <c r="A352" s="39"/>
      <c r="B352" s="40"/>
      <c r="C352" s="219" t="s">
        <v>557</v>
      </c>
      <c r="D352" s="219" t="s">
        <v>147</v>
      </c>
      <c r="E352" s="220" t="s">
        <v>558</v>
      </c>
      <c r="F352" s="221" t="s">
        <v>559</v>
      </c>
      <c r="G352" s="222" t="s">
        <v>272</v>
      </c>
      <c r="H352" s="223">
        <v>90</v>
      </c>
      <c r="I352" s="224"/>
      <c r="J352" s="225">
        <f>ROUND(I352*H352,2)</f>
        <v>0</v>
      </c>
      <c r="K352" s="221" t="s">
        <v>151</v>
      </c>
      <c r="L352" s="45"/>
      <c r="M352" s="226" t="s">
        <v>1</v>
      </c>
      <c r="N352" s="227" t="s">
        <v>42</v>
      </c>
      <c r="O352" s="92"/>
      <c r="P352" s="228">
        <f>O352*H352</f>
        <v>0</v>
      </c>
      <c r="Q352" s="228">
        <v>0.00011</v>
      </c>
      <c r="R352" s="228">
        <f>Q352*H352</f>
        <v>0.0099000000000000008</v>
      </c>
      <c r="S352" s="228">
        <v>0</v>
      </c>
      <c r="T352" s="22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0" t="s">
        <v>236</v>
      </c>
      <c r="AT352" s="230" t="s">
        <v>147</v>
      </c>
      <c r="AU352" s="230" t="s">
        <v>153</v>
      </c>
      <c r="AY352" s="18" t="s">
        <v>145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8" t="s">
        <v>153</v>
      </c>
      <c r="BK352" s="231">
        <f>ROUND(I352*H352,2)</f>
        <v>0</v>
      </c>
      <c r="BL352" s="18" t="s">
        <v>236</v>
      </c>
      <c r="BM352" s="230" t="s">
        <v>560</v>
      </c>
    </row>
    <row r="353" s="2" customFormat="1" ht="24.15" customHeight="1">
      <c r="A353" s="39"/>
      <c r="B353" s="40"/>
      <c r="C353" s="219" t="s">
        <v>561</v>
      </c>
      <c r="D353" s="219" t="s">
        <v>147</v>
      </c>
      <c r="E353" s="220" t="s">
        <v>562</v>
      </c>
      <c r="F353" s="221" t="s">
        <v>563</v>
      </c>
      <c r="G353" s="222" t="s">
        <v>202</v>
      </c>
      <c r="H353" s="223">
        <v>22.149999999999999</v>
      </c>
      <c r="I353" s="224"/>
      <c r="J353" s="225">
        <f>ROUND(I353*H353,2)</f>
        <v>0</v>
      </c>
      <c r="K353" s="221" t="s">
        <v>151</v>
      </c>
      <c r="L353" s="45"/>
      <c r="M353" s="226" t="s">
        <v>1</v>
      </c>
      <c r="N353" s="227" t="s">
        <v>42</v>
      </c>
      <c r="O353" s="92"/>
      <c r="P353" s="228">
        <f>O353*H353</f>
        <v>0</v>
      </c>
      <c r="Q353" s="228">
        <v>0</v>
      </c>
      <c r="R353" s="228">
        <f>Q353*H353</f>
        <v>0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236</v>
      </c>
      <c r="AT353" s="230" t="s">
        <v>147</v>
      </c>
      <c r="AU353" s="230" t="s">
        <v>153</v>
      </c>
      <c r="AY353" s="18" t="s">
        <v>145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153</v>
      </c>
      <c r="BK353" s="231">
        <f>ROUND(I353*H353,2)</f>
        <v>0</v>
      </c>
      <c r="BL353" s="18" t="s">
        <v>236</v>
      </c>
      <c r="BM353" s="230" t="s">
        <v>564</v>
      </c>
    </row>
    <row r="354" s="13" customFormat="1">
      <c r="A354" s="13"/>
      <c r="B354" s="232"/>
      <c r="C354" s="233"/>
      <c r="D354" s="234" t="s">
        <v>155</v>
      </c>
      <c r="E354" s="235" t="s">
        <v>1</v>
      </c>
      <c r="F354" s="236" t="s">
        <v>519</v>
      </c>
      <c r="G354" s="233"/>
      <c r="H354" s="237">
        <v>2.181</v>
      </c>
      <c r="I354" s="238"/>
      <c r="J354" s="233"/>
      <c r="K354" s="233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155</v>
      </c>
      <c r="AU354" s="243" t="s">
        <v>153</v>
      </c>
      <c r="AV354" s="13" t="s">
        <v>153</v>
      </c>
      <c r="AW354" s="13" t="s">
        <v>32</v>
      </c>
      <c r="AX354" s="13" t="s">
        <v>76</v>
      </c>
      <c r="AY354" s="243" t="s">
        <v>145</v>
      </c>
    </row>
    <row r="355" s="13" customFormat="1">
      <c r="A355" s="13"/>
      <c r="B355" s="232"/>
      <c r="C355" s="233"/>
      <c r="D355" s="234" t="s">
        <v>155</v>
      </c>
      <c r="E355" s="235" t="s">
        <v>1</v>
      </c>
      <c r="F355" s="236" t="s">
        <v>533</v>
      </c>
      <c r="G355" s="233"/>
      <c r="H355" s="237">
        <v>3.4569999999999999</v>
      </c>
      <c r="I355" s="238"/>
      <c r="J355" s="233"/>
      <c r="K355" s="233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155</v>
      </c>
      <c r="AU355" s="243" t="s">
        <v>153</v>
      </c>
      <c r="AV355" s="13" t="s">
        <v>153</v>
      </c>
      <c r="AW355" s="13" t="s">
        <v>32</v>
      </c>
      <c r="AX355" s="13" t="s">
        <v>76</v>
      </c>
      <c r="AY355" s="243" t="s">
        <v>145</v>
      </c>
    </row>
    <row r="356" s="13" customFormat="1">
      <c r="A356" s="13"/>
      <c r="B356" s="232"/>
      <c r="C356" s="233"/>
      <c r="D356" s="234" t="s">
        <v>155</v>
      </c>
      <c r="E356" s="235" t="s">
        <v>1</v>
      </c>
      <c r="F356" s="236" t="s">
        <v>534</v>
      </c>
      <c r="G356" s="233"/>
      <c r="H356" s="237">
        <v>3.8980000000000001</v>
      </c>
      <c r="I356" s="238"/>
      <c r="J356" s="233"/>
      <c r="K356" s="233"/>
      <c r="L356" s="239"/>
      <c r="M356" s="240"/>
      <c r="N356" s="241"/>
      <c r="O356" s="241"/>
      <c r="P356" s="241"/>
      <c r="Q356" s="241"/>
      <c r="R356" s="241"/>
      <c r="S356" s="241"/>
      <c r="T356" s="24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3" t="s">
        <v>155</v>
      </c>
      <c r="AU356" s="243" t="s">
        <v>153</v>
      </c>
      <c r="AV356" s="13" t="s">
        <v>153</v>
      </c>
      <c r="AW356" s="13" t="s">
        <v>32</v>
      </c>
      <c r="AX356" s="13" t="s">
        <v>76</v>
      </c>
      <c r="AY356" s="243" t="s">
        <v>145</v>
      </c>
    </row>
    <row r="357" s="13" customFormat="1">
      <c r="A357" s="13"/>
      <c r="B357" s="232"/>
      <c r="C357" s="233"/>
      <c r="D357" s="234" t="s">
        <v>155</v>
      </c>
      <c r="E357" s="235" t="s">
        <v>1</v>
      </c>
      <c r="F357" s="236" t="s">
        <v>535</v>
      </c>
      <c r="G357" s="233"/>
      <c r="H357" s="237">
        <v>3.9220000000000002</v>
      </c>
      <c r="I357" s="238"/>
      <c r="J357" s="233"/>
      <c r="K357" s="233"/>
      <c r="L357" s="239"/>
      <c r="M357" s="240"/>
      <c r="N357" s="241"/>
      <c r="O357" s="241"/>
      <c r="P357" s="241"/>
      <c r="Q357" s="241"/>
      <c r="R357" s="241"/>
      <c r="S357" s="241"/>
      <c r="T357" s="24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3" t="s">
        <v>155</v>
      </c>
      <c r="AU357" s="243" t="s">
        <v>153</v>
      </c>
      <c r="AV357" s="13" t="s">
        <v>153</v>
      </c>
      <c r="AW357" s="13" t="s">
        <v>32</v>
      </c>
      <c r="AX357" s="13" t="s">
        <v>76</v>
      </c>
      <c r="AY357" s="243" t="s">
        <v>145</v>
      </c>
    </row>
    <row r="358" s="13" customFormat="1">
      <c r="A358" s="13"/>
      <c r="B358" s="232"/>
      <c r="C358" s="233"/>
      <c r="D358" s="234" t="s">
        <v>155</v>
      </c>
      <c r="E358" s="235" t="s">
        <v>1</v>
      </c>
      <c r="F358" s="236" t="s">
        <v>536</v>
      </c>
      <c r="G358" s="233"/>
      <c r="H358" s="237">
        <v>1.101</v>
      </c>
      <c r="I358" s="238"/>
      <c r="J358" s="233"/>
      <c r="K358" s="233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155</v>
      </c>
      <c r="AU358" s="243" t="s">
        <v>153</v>
      </c>
      <c r="AV358" s="13" t="s">
        <v>153</v>
      </c>
      <c r="AW358" s="13" t="s">
        <v>32</v>
      </c>
      <c r="AX358" s="13" t="s">
        <v>76</v>
      </c>
      <c r="AY358" s="243" t="s">
        <v>145</v>
      </c>
    </row>
    <row r="359" s="13" customFormat="1">
      <c r="A359" s="13"/>
      <c r="B359" s="232"/>
      <c r="C359" s="233"/>
      <c r="D359" s="234" t="s">
        <v>155</v>
      </c>
      <c r="E359" s="235" t="s">
        <v>1</v>
      </c>
      <c r="F359" s="236" t="s">
        <v>537</v>
      </c>
      <c r="G359" s="233"/>
      <c r="H359" s="237">
        <v>1.8720000000000001</v>
      </c>
      <c r="I359" s="238"/>
      <c r="J359" s="233"/>
      <c r="K359" s="233"/>
      <c r="L359" s="239"/>
      <c r="M359" s="240"/>
      <c r="N359" s="241"/>
      <c r="O359" s="241"/>
      <c r="P359" s="241"/>
      <c r="Q359" s="241"/>
      <c r="R359" s="241"/>
      <c r="S359" s="241"/>
      <c r="T359" s="24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3" t="s">
        <v>155</v>
      </c>
      <c r="AU359" s="243" t="s">
        <v>153</v>
      </c>
      <c r="AV359" s="13" t="s">
        <v>153</v>
      </c>
      <c r="AW359" s="13" t="s">
        <v>32</v>
      </c>
      <c r="AX359" s="13" t="s">
        <v>76</v>
      </c>
      <c r="AY359" s="243" t="s">
        <v>145</v>
      </c>
    </row>
    <row r="360" s="13" customFormat="1">
      <c r="A360" s="13"/>
      <c r="B360" s="232"/>
      <c r="C360" s="233"/>
      <c r="D360" s="234" t="s">
        <v>155</v>
      </c>
      <c r="E360" s="235" t="s">
        <v>1</v>
      </c>
      <c r="F360" s="236" t="s">
        <v>538</v>
      </c>
      <c r="G360" s="233"/>
      <c r="H360" s="237">
        <v>4.5270000000000001</v>
      </c>
      <c r="I360" s="238"/>
      <c r="J360" s="233"/>
      <c r="K360" s="233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155</v>
      </c>
      <c r="AU360" s="243" t="s">
        <v>153</v>
      </c>
      <c r="AV360" s="13" t="s">
        <v>153</v>
      </c>
      <c r="AW360" s="13" t="s">
        <v>32</v>
      </c>
      <c r="AX360" s="13" t="s">
        <v>76</v>
      </c>
      <c r="AY360" s="243" t="s">
        <v>145</v>
      </c>
    </row>
    <row r="361" s="13" customFormat="1">
      <c r="A361" s="13"/>
      <c r="B361" s="232"/>
      <c r="C361" s="233"/>
      <c r="D361" s="234" t="s">
        <v>155</v>
      </c>
      <c r="E361" s="235" t="s">
        <v>1</v>
      </c>
      <c r="F361" s="236" t="s">
        <v>548</v>
      </c>
      <c r="G361" s="233"/>
      <c r="H361" s="237">
        <v>1.192</v>
      </c>
      <c r="I361" s="238"/>
      <c r="J361" s="233"/>
      <c r="K361" s="233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155</v>
      </c>
      <c r="AU361" s="243" t="s">
        <v>153</v>
      </c>
      <c r="AV361" s="13" t="s">
        <v>153</v>
      </c>
      <c r="AW361" s="13" t="s">
        <v>32</v>
      </c>
      <c r="AX361" s="13" t="s">
        <v>76</v>
      </c>
      <c r="AY361" s="243" t="s">
        <v>145</v>
      </c>
    </row>
    <row r="362" s="14" customFormat="1">
      <c r="A362" s="14"/>
      <c r="B362" s="254"/>
      <c r="C362" s="255"/>
      <c r="D362" s="234" t="s">
        <v>155</v>
      </c>
      <c r="E362" s="256" t="s">
        <v>1</v>
      </c>
      <c r="F362" s="257" t="s">
        <v>193</v>
      </c>
      <c r="G362" s="255"/>
      <c r="H362" s="258">
        <v>22.150000000000002</v>
      </c>
      <c r="I362" s="259"/>
      <c r="J362" s="255"/>
      <c r="K362" s="255"/>
      <c r="L362" s="260"/>
      <c r="M362" s="261"/>
      <c r="N362" s="262"/>
      <c r="O362" s="262"/>
      <c r="P362" s="262"/>
      <c r="Q362" s="262"/>
      <c r="R362" s="262"/>
      <c r="S362" s="262"/>
      <c r="T362" s="26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4" t="s">
        <v>155</v>
      </c>
      <c r="AU362" s="264" t="s">
        <v>153</v>
      </c>
      <c r="AV362" s="14" t="s">
        <v>152</v>
      </c>
      <c r="AW362" s="14" t="s">
        <v>32</v>
      </c>
      <c r="AX362" s="14" t="s">
        <v>84</v>
      </c>
      <c r="AY362" s="264" t="s">
        <v>145</v>
      </c>
    </row>
    <row r="363" s="2" customFormat="1" ht="24.15" customHeight="1">
      <c r="A363" s="39"/>
      <c r="B363" s="40"/>
      <c r="C363" s="219" t="s">
        <v>565</v>
      </c>
      <c r="D363" s="219" t="s">
        <v>147</v>
      </c>
      <c r="E363" s="220" t="s">
        <v>566</v>
      </c>
      <c r="F363" s="221" t="s">
        <v>567</v>
      </c>
      <c r="G363" s="222" t="s">
        <v>202</v>
      </c>
      <c r="H363" s="223">
        <v>38.009999999999998</v>
      </c>
      <c r="I363" s="224"/>
      <c r="J363" s="225">
        <f>ROUND(I363*H363,2)</f>
        <v>0</v>
      </c>
      <c r="K363" s="221" t="s">
        <v>151</v>
      </c>
      <c r="L363" s="45"/>
      <c r="M363" s="226" t="s">
        <v>1</v>
      </c>
      <c r="N363" s="227" t="s">
        <v>42</v>
      </c>
      <c r="O363" s="92"/>
      <c r="P363" s="228">
        <f>O363*H363</f>
        <v>0</v>
      </c>
      <c r="Q363" s="228">
        <v>0.015769999999999999</v>
      </c>
      <c r="R363" s="228">
        <f>Q363*H363</f>
        <v>0.59941769999999994</v>
      </c>
      <c r="S363" s="228">
        <v>0</v>
      </c>
      <c r="T363" s="22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236</v>
      </c>
      <c r="AT363" s="230" t="s">
        <v>147</v>
      </c>
      <c r="AU363" s="230" t="s">
        <v>153</v>
      </c>
      <c r="AY363" s="18" t="s">
        <v>145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153</v>
      </c>
      <c r="BK363" s="231">
        <f>ROUND(I363*H363,2)</f>
        <v>0</v>
      </c>
      <c r="BL363" s="18" t="s">
        <v>236</v>
      </c>
      <c r="BM363" s="230" t="s">
        <v>568</v>
      </c>
    </row>
    <row r="364" s="13" customFormat="1">
      <c r="A364" s="13"/>
      <c r="B364" s="232"/>
      <c r="C364" s="233"/>
      <c r="D364" s="234" t="s">
        <v>155</v>
      </c>
      <c r="E364" s="235" t="s">
        <v>1</v>
      </c>
      <c r="F364" s="236" t="s">
        <v>569</v>
      </c>
      <c r="G364" s="233"/>
      <c r="H364" s="237">
        <v>5.7999999999999998</v>
      </c>
      <c r="I364" s="238"/>
      <c r="J364" s="233"/>
      <c r="K364" s="233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155</v>
      </c>
      <c r="AU364" s="243" t="s">
        <v>153</v>
      </c>
      <c r="AV364" s="13" t="s">
        <v>153</v>
      </c>
      <c r="AW364" s="13" t="s">
        <v>32</v>
      </c>
      <c r="AX364" s="13" t="s">
        <v>76</v>
      </c>
      <c r="AY364" s="243" t="s">
        <v>145</v>
      </c>
    </row>
    <row r="365" s="13" customFormat="1">
      <c r="A365" s="13"/>
      <c r="B365" s="232"/>
      <c r="C365" s="233"/>
      <c r="D365" s="234" t="s">
        <v>155</v>
      </c>
      <c r="E365" s="235" t="s">
        <v>1</v>
      </c>
      <c r="F365" s="236" t="s">
        <v>570</v>
      </c>
      <c r="G365" s="233"/>
      <c r="H365" s="237">
        <v>20.109999999999999</v>
      </c>
      <c r="I365" s="238"/>
      <c r="J365" s="233"/>
      <c r="K365" s="233"/>
      <c r="L365" s="239"/>
      <c r="M365" s="240"/>
      <c r="N365" s="241"/>
      <c r="O365" s="241"/>
      <c r="P365" s="241"/>
      <c r="Q365" s="241"/>
      <c r="R365" s="241"/>
      <c r="S365" s="241"/>
      <c r="T365" s="24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3" t="s">
        <v>155</v>
      </c>
      <c r="AU365" s="243" t="s">
        <v>153</v>
      </c>
      <c r="AV365" s="13" t="s">
        <v>153</v>
      </c>
      <c r="AW365" s="13" t="s">
        <v>32</v>
      </c>
      <c r="AX365" s="13" t="s">
        <v>76</v>
      </c>
      <c r="AY365" s="243" t="s">
        <v>145</v>
      </c>
    </row>
    <row r="366" s="13" customFormat="1">
      <c r="A366" s="13"/>
      <c r="B366" s="232"/>
      <c r="C366" s="233"/>
      <c r="D366" s="234" t="s">
        <v>155</v>
      </c>
      <c r="E366" s="235" t="s">
        <v>1</v>
      </c>
      <c r="F366" s="236" t="s">
        <v>571</v>
      </c>
      <c r="G366" s="233"/>
      <c r="H366" s="237">
        <v>12.1</v>
      </c>
      <c r="I366" s="238"/>
      <c r="J366" s="233"/>
      <c r="K366" s="233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155</v>
      </c>
      <c r="AU366" s="243" t="s">
        <v>153</v>
      </c>
      <c r="AV366" s="13" t="s">
        <v>153</v>
      </c>
      <c r="AW366" s="13" t="s">
        <v>32</v>
      </c>
      <c r="AX366" s="13" t="s">
        <v>76</v>
      </c>
      <c r="AY366" s="243" t="s">
        <v>145</v>
      </c>
    </row>
    <row r="367" s="14" customFormat="1">
      <c r="A367" s="14"/>
      <c r="B367" s="254"/>
      <c r="C367" s="255"/>
      <c r="D367" s="234" t="s">
        <v>155</v>
      </c>
      <c r="E367" s="256" t="s">
        <v>1</v>
      </c>
      <c r="F367" s="257" t="s">
        <v>193</v>
      </c>
      <c r="G367" s="255"/>
      <c r="H367" s="258">
        <v>38.009999999999998</v>
      </c>
      <c r="I367" s="259"/>
      <c r="J367" s="255"/>
      <c r="K367" s="255"/>
      <c r="L367" s="260"/>
      <c r="M367" s="261"/>
      <c r="N367" s="262"/>
      <c r="O367" s="262"/>
      <c r="P367" s="262"/>
      <c r="Q367" s="262"/>
      <c r="R367" s="262"/>
      <c r="S367" s="262"/>
      <c r="T367" s="26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4" t="s">
        <v>155</v>
      </c>
      <c r="AU367" s="264" t="s">
        <v>153</v>
      </c>
      <c r="AV367" s="14" t="s">
        <v>152</v>
      </c>
      <c r="AW367" s="14" t="s">
        <v>32</v>
      </c>
      <c r="AX367" s="14" t="s">
        <v>84</v>
      </c>
      <c r="AY367" s="264" t="s">
        <v>145</v>
      </c>
    </row>
    <row r="368" s="2" customFormat="1" ht="24.15" customHeight="1">
      <c r="A368" s="39"/>
      <c r="B368" s="40"/>
      <c r="C368" s="219" t="s">
        <v>572</v>
      </c>
      <c r="D368" s="219" t="s">
        <v>147</v>
      </c>
      <c r="E368" s="220" t="s">
        <v>573</v>
      </c>
      <c r="F368" s="221" t="s">
        <v>574</v>
      </c>
      <c r="G368" s="222" t="s">
        <v>202</v>
      </c>
      <c r="H368" s="223">
        <v>14.380000000000001</v>
      </c>
      <c r="I368" s="224"/>
      <c r="J368" s="225">
        <f>ROUND(I368*H368,2)</f>
        <v>0</v>
      </c>
      <c r="K368" s="221" t="s">
        <v>151</v>
      </c>
      <c r="L368" s="45"/>
      <c r="M368" s="226" t="s">
        <v>1</v>
      </c>
      <c r="N368" s="227" t="s">
        <v>42</v>
      </c>
      <c r="O368" s="92"/>
      <c r="P368" s="228">
        <f>O368*H368</f>
        <v>0</v>
      </c>
      <c r="Q368" s="228">
        <v>0.016080000000000001</v>
      </c>
      <c r="R368" s="228">
        <f>Q368*H368</f>
        <v>0.23123040000000003</v>
      </c>
      <c r="S368" s="228">
        <v>0</v>
      </c>
      <c r="T368" s="22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236</v>
      </c>
      <c r="AT368" s="230" t="s">
        <v>147</v>
      </c>
      <c r="AU368" s="230" t="s">
        <v>153</v>
      </c>
      <c r="AY368" s="18" t="s">
        <v>145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153</v>
      </c>
      <c r="BK368" s="231">
        <f>ROUND(I368*H368,2)</f>
        <v>0</v>
      </c>
      <c r="BL368" s="18" t="s">
        <v>236</v>
      </c>
      <c r="BM368" s="230" t="s">
        <v>575</v>
      </c>
    </row>
    <row r="369" s="13" customFormat="1">
      <c r="A369" s="13"/>
      <c r="B369" s="232"/>
      <c r="C369" s="233"/>
      <c r="D369" s="234" t="s">
        <v>155</v>
      </c>
      <c r="E369" s="235" t="s">
        <v>1</v>
      </c>
      <c r="F369" s="236" t="s">
        <v>576</v>
      </c>
      <c r="G369" s="233"/>
      <c r="H369" s="237">
        <v>3.8999999999999999</v>
      </c>
      <c r="I369" s="238"/>
      <c r="J369" s="233"/>
      <c r="K369" s="233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155</v>
      </c>
      <c r="AU369" s="243" t="s">
        <v>153</v>
      </c>
      <c r="AV369" s="13" t="s">
        <v>153</v>
      </c>
      <c r="AW369" s="13" t="s">
        <v>32</v>
      </c>
      <c r="AX369" s="13" t="s">
        <v>76</v>
      </c>
      <c r="AY369" s="243" t="s">
        <v>145</v>
      </c>
    </row>
    <row r="370" s="13" customFormat="1">
      <c r="A370" s="13"/>
      <c r="B370" s="232"/>
      <c r="C370" s="233"/>
      <c r="D370" s="234" t="s">
        <v>155</v>
      </c>
      <c r="E370" s="235" t="s">
        <v>1</v>
      </c>
      <c r="F370" s="236" t="s">
        <v>577</v>
      </c>
      <c r="G370" s="233"/>
      <c r="H370" s="237">
        <v>7.96</v>
      </c>
      <c r="I370" s="238"/>
      <c r="J370" s="233"/>
      <c r="K370" s="233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155</v>
      </c>
      <c r="AU370" s="243" t="s">
        <v>153</v>
      </c>
      <c r="AV370" s="13" t="s">
        <v>153</v>
      </c>
      <c r="AW370" s="13" t="s">
        <v>32</v>
      </c>
      <c r="AX370" s="13" t="s">
        <v>76</v>
      </c>
      <c r="AY370" s="243" t="s">
        <v>145</v>
      </c>
    </row>
    <row r="371" s="13" customFormat="1">
      <c r="A371" s="13"/>
      <c r="B371" s="232"/>
      <c r="C371" s="233"/>
      <c r="D371" s="234" t="s">
        <v>155</v>
      </c>
      <c r="E371" s="235" t="s">
        <v>1</v>
      </c>
      <c r="F371" s="236" t="s">
        <v>578</v>
      </c>
      <c r="G371" s="233"/>
      <c r="H371" s="237">
        <v>2.52</v>
      </c>
      <c r="I371" s="238"/>
      <c r="J371" s="233"/>
      <c r="K371" s="233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155</v>
      </c>
      <c r="AU371" s="243" t="s">
        <v>153</v>
      </c>
      <c r="AV371" s="13" t="s">
        <v>153</v>
      </c>
      <c r="AW371" s="13" t="s">
        <v>32</v>
      </c>
      <c r="AX371" s="13" t="s">
        <v>76</v>
      </c>
      <c r="AY371" s="243" t="s">
        <v>145</v>
      </c>
    </row>
    <row r="372" s="14" customFormat="1">
      <c r="A372" s="14"/>
      <c r="B372" s="254"/>
      <c r="C372" s="255"/>
      <c r="D372" s="234" t="s">
        <v>155</v>
      </c>
      <c r="E372" s="256" t="s">
        <v>1</v>
      </c>
      <c r="F372" s="257" t="s">
        <v>193</v>
      </c>
      <c r="G372" s="255"/>
      <c r="H372" s="258">
        <v>14.379999999999999</v>
      </c>
      <c r="I372" s="259"/>
      <c r="J372" s="255"/>
      <c r="K372" s="255"/>
      <c r="L372" s="260"/>
      <c r="M372" s="261"/>
      <c r="N372" s="262"/>
      <c r="O372" s="262"/>
      <c r="P372" s="262"/>
      <c r="Q372" s="262"/>
      <c r="R372" s="262"/>
      <c r="S372" s="262"/>
      <c r="T372" s="26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4" t="s">
        <v>155</v>
      </c>
      <c r="AU372" s="264" t="s">
        <v>153</v>
      </c>
      <c r="AV372" s="14" t="s">
        <v>152</v>
      </c>
      <c r="AW372" s="14" t="s">
        <v>32</v>
      </c>
      <c r="AX372" s="14" t="s">
        <v>84</v>
      </c>
      <c r="AY372" s="264" t="s">
        <v>145</v>
      </c>
    </row>
    <row r="373" s="2" customFormat="1" ht="16.5" customHeight="1">
      <c r="A373" s="39"/>
      <c r="B373" s="40"/>
      <c r="C373" s="219" t="s">
        <v>579</v>
      </c>
      <c r="D373" s="219" t="s">
        <v>147</v>
      </c>
      <c r="E373" s="220" t="s">
        <v>580</v>
      </c>
      <c r="F373" s="221" t="s">
        <v>581</v>
      </c>
      <c r="G373" s="222" t="s">
        <v>202</v>
      </c>
      <c r="H373" s="223">
        <v>103.12300000000001</v>
      </c>
      <c r="I373" s="224"/>
      <c r="J373" s="225">
        <f>ROUND(I373*H373,2)</f>
        <v>0</v>
      </c>
      <c r="K373" s="221" t="s">
        <v>151</v>
      </c>
      <c r="L373" s="45"/>
      <c r="M373" s="226" t="s">
        <v>1</v>
      </c>
      <c r="N373" s="227" t="s">
        <v>42</v>
      </c>
      <c r="O373" s="92"/>
      <c r="P373" s="228">
        <f>O373*H373</f>
        <v>0</v>
      </c>
      <c r="Q373" s="228">
        <v>0.00010000000000000001</v>
      </c>
      <c r="R373" s="228">
        <f>Q373*H373</f>
        <v>0.010312300000000002</v>
      </c>
      <c r="S373" s="228">
        <v>0</v>
      </c>
      <c r="T373" s="22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0" t="s">
        <v>236</v>
      </c>
      <c r="AT373" s="230" t="s">
        <v>147</v>
      </c>
      <c r="AU373" s="230" t="s">
        <v>153</v>
      </c>
      <c r="AY373" s="18" t="s">
        <v>145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8" t="s">
        <v>153</v>
      </c>
      <c r="BK373" s="231">
        <f>ROUND(I373*H373,2)</f>
        <v>0</v>
      </c>
      <c r="BL373" s="18" t="s">
        <v>236</v>
      </c>
      <c r="BM373" s="230" t="s">
        <v>582</v>
      </c>
    </row>
    <row r="374" s="13" customFormat="1">
      <c r="A374" s="13"/>
      <c r="B374" s="232"/>
      <c r="C374" s="233"/>
      <c r="D374" s="234" t="s">
        <v>155</v>
      </c>
      <c r="E374" s="235" t="s">
        <v>1</v>
      </c>
      <c r="F374" s="236" t="s">
        <v>583</v>
      </c>
      <c r="G374" s="233"/>
      <c r="H374" s="237">
        <v>38.009999999999998</v>
      </c>
      <c r="I374" s="238"/>
      <c r="J374" s="233"/>
      <c r="K374" s="233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155</v>
      </c>
      <c r="AU374" s="243" t="s">
        <v>153</v>
      </c>
      <c r="AV374" s="13" t="s">
        <v>153</v>
      </c>
      <c r="AW374" s="13" t="s">
        <v>32</v>
      </c>
      <c r="AX374" s="13" t="s">
        <v>76</v>
      </c>
      <c r="AY374" s="243" t="s">
        <v>145</v>
      </c>
    </row>
    <row r="375" s="13" customFormat="1">
      <c r="A375" s="13"/>
      <c r="B375" s="232"/>
      <c r="C375" s="233"/>
      <c r="D375" s="234" t="s">
        <v>155</v>
      </c>
      <c r="E375" s="235" t="s">
        <v>1</v>
      </c>
      <c r="F375" s="236" t="s">
        <v>584</v>
      </c>
      <c r="G375" s="233"/>
      <c r="H375" s="237">
        <v>14.380000000000001</v>
      </c>
      <c r="I375" s="238"/>
      <c r="J375" s="233"/>
      <c r="K375" s="233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155</v>
      </c>
      <c r="AU375" s="243" t="s">
        <v>153</v>
      </c>
      <c r="AV375" s="13" t="s">
        <v>153</v>
      </c>
      <c r="AW375" s="13" t="s">
        <v>32</v>
      </c>
      <c r="AX375" s="13" t="s">
        <v>76</v>
      </c>
      <c r="AY375" s="243" t="s">
        <v>145</v>
      </c>
    </row>
    <row r="376" s="13" customFormat="1">
      <c r="A376" s="13"/>
      <c r="B376" s="232"/>
      <c r="C376" s="233"/>
      <c r="D376" s="234" t="s">
        <v>155</v>
      </c>
      <c r="E376" s="235" t="s">
        <v>1</v>
      </c>
      <c r="F376" s="236" t="s">
        <v>585</v>
      </c>
      <c r="G376" s="233"/>
      <c r="H376" s="237">
        <v>41.982999999999997</v>
      </c>
      <c r="I376" s="238"/>
      <c r="J376" s="233"/>
      <c r="K376" s="233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155</v>
      </c>
      <c r="AU376" s="243" t="s">
        <v>153</v>
      </c>
      <c r="AV376" s="13" t="s">
        <v>153</v>
      </c>
      <c r="AW376" s="13" t="s">
        <v>32</v>
      </c>
      <c r="AX376" s="13" t="s">
        <v>76</v>
      </c>
      <c r="AY376" s="243" t="s">
        <v>145</v>
      </c>
    </row>
    <row r="377" s="13" customFormat="1">
      <c r="A377" s="13"/>
      <c r="B377" s="232"/>
      <c r="C377" s="233"/>
      <c r="D377" s="234" t="s">
        <v>155</v>
      </c>
      <c r="E377" s="235" t="s">
        <v>1</v>
      </c>
      <c r="F377" s="236" t="s">
        <v>586</v>
      </c>
      <c r="G377" s="233"/>
      <c r="H377" s="237">
        <v>8.75</v>
      </c>
      <c r="I377" s="238"/>
      <c r="J377" s="233"/>
      <c r="K377" s="233"/>
      <c r="L377" s="239"/>
      <c r="M377" s="240"/>
      <c r="N377" s="241"/>
      <c r="O377" s="241"/>
      <c r="P377" s="241"/>
      <c r="Q377" s="241"/>
      <c r="R377" s="241"/>
      <c r="S377" s="241"/>
      <c r="T377" s="24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3" t="s">
        <v>155</v>
      </c>
      <c r="AU377" s="243" t="s">
        <v>153</v>
      </c>
      <c r="AV377" s="13" t="s">
        <v>153</v>
      </c>
      <c r="AW377" s="13" t="s">
        <v>32</v>
      </c>
      <c r="AX377" s="13" t="s">
        <v>76</v>
      </c>
      <c r="AY377" s="243" t="s">
        <v>145</v>
      </c>
    </row>
    <row r="378" s="14" customFormat="1">
      <c r="A378" s="14"/>
      <c r="B378" s="254"/>
      <c r="C378" s="255"/>
      <c r="D378" s="234" t="s">
        <v>155</v>
      </c>
      <c r="E378" s="256" t="s">
        <v>1</v>
      </c>
      <c r="F378" s="257" t="s">
        <v>193</v>
      </c>
      <c r="G378" s="255"/>
      <c r="H378" s="258">
        <v>103.12299999999999</v>
      </c>
      <c r="I378" s="259"/>
      <c r="J378" s="255"/>
      <c r="K378" s="255"/>
      <c r="L378" s="260"/>
      <c r="M378" s="261"/>
      <c r="N378" s="262"/>
      <c r="O378" s="262"/>
      <c r="P378" s="262"/>
      <c r="Q378" s="262"/>
      <c r="R378" s="262"/>
      <c r="S378" s="262"/>
      <c r="T378" s="263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4" t="s">
        <v>155</v>
      </c>
      <c r="AU378" s="264" t="s">
        <v>153</v>
      </c>
      <c r="AV378" s="14" t="s">
        <v>152</v>
      </c>
      <c r="AW378" s="14" t="s">
        <v>32</v>
      </c>
      <c r="AX378" s="14" t="s">
        <v>84</v>
      </c>
      <c r="AY378" s="264" t="s">
        <v>145</v>
      </c>
    </row>
    <row r="379" s="2" customFormat="1" ht="16.5" customHeight="1">
      <c r="A379" s="39"/>
      <c r="B379" s="40"/>
      <c r="C379" s="219" t="s">
        <v>587</v>
      </c>
      <c r="D379" s="219" t="s">
        <v>147</v>
      </c>
      <c r="E379" s="220" t="s">
        <v>588</v>
      </c>
      <c r="F379" s="221" t="s">
        <v>589</v>
      </c>
      <c r="G379" s="222" t="s">
        <v>202</v>
      </c>
      <c r="H379" s="223">
        <v>103.12300000000001</v>
      </c>
      <c r="I379" s="224"/>
      <c r="J379" s="225">
        <f>ROUND(I379*H379,2)</f>
        <v>0</v>
      </c>
      <c r="K379" s="221" t="s">
        <v>151</v>
      </c>
      <c r="L379" s="45"/>
      <c r="M379" s="226" t="s">
        <v>1</v>
      </c>
      <c r="N379" s="227" t="s">
        <v>42</v>
      </c>
      <c r="O379" s="92"/>
      <c r="P379" s="228">
        <f>O379*H379</f>
        <v>0</v>
      </c>
      <c r="Q379" s="228">
        <v>0</v>
      </c>
      <c r="R379" s="228">
        <f>Q379*H379</f>
        <v>0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236</v>
      </c>
      <c r="AT379" s="230" t="s">
        <v>147</v>
      </c>
      <c r="AU379" s="230" t="s">
        <v>153</v>
      </c>
      <c r="AY379" s="18" t="s">
        <v>145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153</v>
      </c>
      <c r="BK379" s="231">
        <f>ROUND(I379*H379,2)</f>
        <v>0</v>
      </c>
      <c r="BL379" s="18" t="s">
        <v>236</v>
      </c>
      <c r="BM379" s="230" t="s">
        <v>590</v>
      </c>
    </row>
    <row r="380" s="13" customFormat="1">
      <c r="A380" s="13"/>
      <c r="B380" s="232"/>
      <c r="C380" s="233"/>
      <c r="D380" s="234" t="s">
        <v>155</v>
      </c>
      <c r="E380" s="235" t="s">
        <v>1</v>
      </c>
      <c r="F380" s="236" t="s">
        <v>583</v>
      </c>
      <c r="G380" s="233"/>
      <c r="H380" s="237">
        <v>38.009999999999998</v>
      </c>
      <c r="I380" s="238"/>
      <c r="J380" s="233"/>
      <c r="K380" s="233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155</v>
      </c>
      <c r="AU380" s="243" t="s">
        <v>153</v>
      </c>
      <c r="AV380" s="13" t="s">
        <v>153</v>
      </c>
      <c r="AW380" s="13" t="s">
        <v>32</v>
      </c>
      <c r="AX380" s="13" t="s">
        <v>76</v>
      </c>
      <c r="AY380" s="243" t="s">
        <v>145</v>
      </c>
    </row>
    <row r="381" s="13" customFormat="1">
      <c r="A381" s="13"/>
      <c r="B381" s="232"/>
      <c r="C381" s="233"/>
      <c r="D381" s="234" t="s">
        <v>155</v>
      </c>
      <c r="E381" s="235" t="s">
        <v>1</v>
      </c>
      <c r="F381" s="236" t="s">
        <v>584</v>
      </c>
      <c r="G381" s="233"/>
      <c r="H381" s="237">
        <v>14.380000000000001</v>
      </c>
      <c r="I381" s="238"/>
      <c r="J381" s="233"/>
      <c r="K381" s="233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155</v>
      </c>
      <c r="AU381" s="243" t="s">
        <v>153</v>
      </c>
      <c r="AV381" s="13" t="s">
        <v>153</v>
      </c>
      <c r="AW381" s="13" t="s">
        <v>32</v>
      </c>
      <c r="AX381" s="13" t="s">
        <v>76</v>
      </c>
      <c r="AY381" s="243" t="s">
        <v>145</v>
      </c>
    </row>
    <row r="382" s="13" customFormat="1">
      <c r="A382" s="13"/>
      <c r="B382" s="232"/>
      <c r="C382" s="233"/>
      <c r="D382" s="234" t="s">
        <v>155</v>
      </c>
      <c r="E382" s="235" t="s">
        <v>1</v>
      </c>
      <c r="F382" s="236" t="s">
        <v>585</v>
      </c>
      <c r="G382" s="233"/>
      <c r="H382" s="237">
        <v>41.982999999999997</v>
      </c>
      <c r="I382" s="238"/>
      <c r="J382" s="233"/>
      <c r="K382" s="233"/>
      <c r="L382" s="239"/>
      <c r="M382" s="240"/>
      <c r="N382" s="241"/>
      <c r="O382" s="241"/>
      <c r="P382" s="241"/>
      <c r="Q382" s="241"/>
      <c r="R382" s="241"/>
      <c r="S382" s="241"/>
      <c r="T382" s="24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3" t="s">
        <v>155</v>
      </c>
      <c r="AU382" s="243" t="s">
        <v>153</v>
      </c>
      <c r="AV382" s="13" t="s">
        <v>153</v>
      </c>
      <c r="AW382" s="13" t="s">
        <v>32</v>
      </c>
      <c r="AX382" s="13" t="s">
        <v>76</v>
      </c>
      <c r="AY382" s="243" t="s">
        <v>145</v>
      </c>
    </row>
    <row r="383" s="13" customFormat="1">
      <c r="A383" s="13"/>
      <c r="B383" s="232"/>
      <c r="C383" s="233"/>
      <c r="D383" s="234" t="s">
        <v>155</v>
      </c>
      <c r="E383" s="235" t="s">
        <v>1</v>
      </c>
      <c r="F383" s="236" t="s">
        <v>586</v>
      </c>
      <c r="G383" s="233"/>
      <c r="H383" s="237">
        <v>8.75</v>
      </c>
      <c r="I383" s="238"/>
      <c r="J383" s="233"/>
      <c r="K383" s="233"/>
      <c r="L383" s="239"/>
      <c r="M383" s="240"/>
      <c r="N383" s="241"/>
      <c r="O383" s="241"/>
      <c r="P383" s="241"/>
      <c r="Q383" s="241"/>
      <c r="R383" s="241"/>
      <c r="S383" s="241"/>
      <c r="T383" s="24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3" t="s">
        <v>155</v>
      </c>
      <c r="AU383" s="243" t="s">
        <v>153</v>
      </c>
      <c r="AV383" s="13" t="s">
        <v>153</v>
      </c>
      <c r="AW383" s="13" t="s">
        <v>32</v>
      </c>
      <c r="AX383" s="13" t="s">
        <v>76</v>
      </c>
      <c r="AY383" s="243" t="s">
        <v>145</v>
      </c>
    </row>
    <row r="384" s="14" customFormat="1">
      <c r="A384" s="14"/>
      <c r="B384" s="254"/>
      <c r="C384" s="255"/>
      <c r="D384" s="234" t="s">
        <v>155</v>
      </c>
      <c r="E384" s="256" t="s">
        <v>1</v>
      </c>
      <c r="F384" s="257" t="s">
        <v>193</v>
      </c>
      <c r="G384" s="255"/>
      <c r="H384" s="258">
        <v>103.12299999999999</v>
      </c>
      <c r="I384" s="259"/>
      <c r="J384" s="255"/>
      <c r="K384" s="255"/>
      <c r="L384" s="260"/>
      <c r="M384" s="261"/>
      <c r="N384" s="262"/>
      <c r="O384" s="262"/>
      <c r="P384" s="262"/>
      <c r="Q384" s="262"/>
      <c r="R384" s="262"/>
      <c r="S384" s="262"/>
      <c r="T384" s="26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4" t="s">
        <v>155</v>
      </c>
      <c r="AU384" s="264" t="s">
        <v>153</v>
      </c>
      <c r="AV384" s="14" t="s">
        <v>152</v>
      </c>
      <c r="AW384" s="14" t="s">
        <v>32</v>
      </c>
      <c r="AX384" s="14" t="s">
        <v>84</v>
      </c>
      <c r="AY384" s="264" t="s">
        <v>145</v>
      </c>
    </row>
    <row r="385" s="2" customFormat="1" ht="24.15" customHeight="1">
      <c r="A385" s="39"/>
      <c r="B385" s="40"/>
      <c r="C385" s="244" t="s">
        <v>591</v>
      </c>
      <c r="D385" s="244" t="s">
        <v>180</v>
      </c>
      <c r="E385" s="245" t="s">
        <v>592</v>
      </c>
      <c r="F385" s="246" t="s">
        <v>593</v>
      </c>
      <c r="G385" s="247" t="s">
        <v>202</v>
      </c>
      <c r="H385" s="248">
        <v>115.859</v>
      </c>
      <c r="I385" s="249"/>
      <c r="J385" s="250">
        <f>ROUND(I385*H385,2)</f>
        <v>0</v>
      </c>
      <c r="K385" s="246" t="s">
        <v>151</v>
      </c>
      <c r="L385" s="251"/>
      <c r="M385" s="252" t="s">
        <v>1</v>
      </c>
      <c r="N385" s="253" t="s">
        <v>42</v>
      </c>
      <c r="O385" s="92"/>
      <c r="P385" s="228">
        <f>O385*H385</f>
        <v>0</v>
      </c>
      <c r="Q385" s="228">
        <v>0.00017000000000000001</v>
      </c>
      <c r="R385" s="228">
        <f>Q385*H385</f>
        <v>0.01969603</v>
      </c>
      <c r="S385" s="228">
        <v>0</v>
      </c>
      <c r="T385" s="22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0" t="s">
        <v>318</v>
      </c>
      <c r="AT385" s="230" t="s">
        <v>180</v>
      </c>
      <c r="AU385" s="230" t="s">
        <v>153</v>
      </c>
      <c r="AY385" s="18" t="s">
        <v>145</v>
      </c>
      <c r="BE385" s="231">
        <f>IF(N385="základní",J385,0)</f>
        <v>0</v>
      </c>
      <c r="BF385" s="231">
        <f>IF(N385="snížená",J385,0)</f>
        <v>0</v>
      </c>
      <c r="BG385" s="231">
        <f>IF(N385="zákl. přenesená",J385,0)</f>
        <v>0</v>
      </c>
      <c r="BH385" s="231">
        <f>IF(N385="sníž. přenesená",J385,0)</f>
        <v>0</v>
      </c>
      <c r="BI385" s="231">
        <f>IF(N385="nulová",J385,0)</f>
        <v>0</v>
      </c>
      <c r="BJ385" s="18" t="s">
        <v>153</v>
      </c>
      <c r="BK385" s="231">
        <f>ROUND(I385*H385,2)</f>
        <v>0</v>
      </c>
      <c r="BL385" s="18" t="s">
        <v>236</v>
      </c>
      <c r="BM385" s="230" t="s">
        <v>594</v>
      </c>
    </row>
    <row r="386" s="13" customFormat="1">
      <c r="A386" s="13"/>
      <c r="B386" s="232"/>
      <c r="C386" s="233"/>
      <c r="D386" s="234" t="s">
        <v>155</v>
      </c>
      <c r="E386" s="233"/>
      <c r="F386" s="236" t="s">
        <v>595</v>
      </c>
      <c r="G386" s="233"/>
      <c r="H386" s="237">
        <v>115.859</v>
      </c>
      <c r="I386" s="238"/>
      <c r="J386" s="233"/>
      <c r="K386" s="233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155</v>
      </c>
      <c r="AU386" s="243" t="s">
        <v>153</v>
      </c>
      <c r="AV386" s="13" t="s">
        <v>153</v>
      </c>
      <c r="AW386" s="13" t="s">
        <v>4</v>
      </c>
      <c r="AX386" s="13" t="s">
        <v>84</v>
      </c>
      <c r="AY386" s="243" t="s">
        <v>145</v>
      </c>
    </row>
    <row r="387" s="2" customFormat="1" ht="21.75" customHeight="1">
      <c r="A387" s="39"/>
      <c r="B387" s="40"/>
      <c r="C387" s="219" t="s">
        <v>596</v>
      </c>
      <c r="D387" s="219" t="s">
        <v>147</v>
      </c>
      <c r="E387" s="220" t="s">
        <v>597</v>
      </c>
      <c r="F387" s="221" t="s">
        <v>598</v>
      </c>
      <c r="G387" s="222" t="s">
        <v>202</v>
      </c>
      <c r="H387" s="223">
        <v>103.12300000000001</v>
      </c>
      <c r="I387" s="224"/>
      <c r="J387" s="225">
        <f>ROUND(I387*H387,2)</f>
        <v>0</v>
      </c>
      <c r="K387" s="221" t="s">
        <v>151</v>
      </c>
      <c r="L387" s="45"/>
      <c r="M387" s="226" t="s">
        <v>1</v>
      </c>
      <c r="N387" s="227" t="s">
        <v>42</v>
      </c>
      <c r="O387" s="92"/>
      <c r="P387" s="228">
        <f>O387*H387</f>
        <v>0</v>
      </c>
      <c r="Q387" s="228">
        <v>0</v>
      </c>
      <c r="R387" s="228">
        <f>Q387*H387</f>
        <v>0</v>
      </c>
      <c r="S387" s="228">
        <v>0</v>
      </c>
      <c r="T387" s="229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0" t="s">
        <v>236</v>
      </c>
      <c r="AT387" s="230" t="s">
        <v>147</v>
      </c>
      <c r="AU387" s="230" t="s">
        <v>153</v>
      </c>
      <c r="AY387" s="18" t="s">
        <v>145</v>
      </c>
      <c r="BE387" s="231">
        <f>IF(N387="základní",J387,0)</f>
        <v>0</v>
      </c>
      <c r="BF387" s="231">
        <f>IF(N387="snížená",J387,0)</f>
        <v>0</v>
      </c>
      <c r="BG387" s="231">
        <f>IF(N387="zákl. přenesená",J387,0)</f>
        <v>0</v>
      </c>
      <c r="BH387" s="231">
        <f>IF(N387="sníž. přenesená",J387,0)</f>
        <v>0</v>
      </c>
      <c r="BI387" s="231">
        <f>IF(N387="nulová",J387,0)</f>
        <v>0</v>
      </c>
      <c r="BJ387" s="18" t="s">
        <v>153</v>
      </c>
      <c r="BK387" s="231">
        <f>ROUND(I387*H387,2)</f>
        <v>0</v>
      </c>
      <c r="BL387" s="18" t="s">
        <v>236</v>
      </c>
      <c r="BM387" s="230" t="s">
        <v>599</v>
      </c>
    </row>
    <row r="388" s="13" customFormat="1">
      <c r="A388" s="13"/>
      <c r="B388" s="232"/>
      <c r="C388" s="233"/>
      <c r="D388" s="234" t="s">
        <v>155</v>
      </c>
      <c r="E388" s="235" t="s">
        <v>1</v>
      </c>
      <c r="F388" s="236" t="s">
        <v>583</v>
      </c>
      <c r="G388" s="233"/>
      <c r="H388" s="237">
        <v>38.009999999999998</v>
      </c>
      <c r="I388" s="238"/>
      <c r="J388" s="233"/>
      <c r="K388" s="233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155</v>
      </c>
      <c r="AU388" s="243" t="s">
        <v>153</v>
      </c>
      <c r="AV388" s="13" t="s">
        <v>153</v>
      </c>
      <c r="AW388" s="13" t="s">
        <v>32</v>
      </c>
      <c r="AX388" s="13" t="s">
        <v>76</v>
      </c>
      <c r="AY388" s="243" t="s">
        <v>145</v>
      </c>
    </row>
    <row r="389" s="13" customFormat="1">
      <c r="A389" s="13"/>
      <c r="B389" s="232"/>
      <c r="C389" s="233"/>
      <c r="D389" s="234" t="s">
        <v>155</v>
      </c>
      <c r="E389" s="235" t="s">
        <v>1</v>
      </c>
      <c r="F389" s="236" t="s">
        <v>584</v>
      </c>
      <c r="G389" s="233"/>
      <c r="H389" s="237">
        <v>14.380000000000001</v>
      </c>
      <c r="I389" s="238"/>
      <c r="J389" s="233"/>
      <c r="K389" s="233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155</v>
      </c>
      <c r="AU389" s="243" t="s">
        <v>153</v>
      </c>
      <c r="AV389" s="13" t="s">
        <v>153</v>
      </c>
      <c r="AW389" s="13" t="s">
        <v>32</v>
      </c>
      <c r="AX389" s="13" t="s">
        <v>76</v>
      </c>
      <c r="AY389" s="243" t="s">
        <v>145</v>
      </c>
    </row>
    <row r="390" s="13" customFormat="1">
      <c r="A390" s="13"/>
      <c r="B390" s="232"/>
      <c r="C390" s="233"/>
      <c r="D390" s="234" t="s">
        <v>155</v>
      </c>
      <c r="E390" s="235" t="s">
        <v>1</v>
      </c>
      <c r="F390" s="236" t="s">
        <v>585</v>
      </c>
      <c r="G390" s="233"/>
      <c r="H390" s="237">
        <v>41.982999999999997</v>
      </c>
      <c r="I390" s="238"/>
      <c r="J390" s="233"/>
      <c r="K390" s="233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155</v>
      </c>
      <c r="AU390" s="243" t="s">
        <v>153</v>
      </c>
      <c r="AV390" s="13" t="s">
        <v>153</v>
      </c>
      <c r="AW390" s="13" t="s">
        <v>32</v>
      </c>
      <c r="AX390" s="13" t="s">
        <v>76</v>
      </c>
      <c r="AY390" s="243" t="s">
        <v>145</v>
      </c>
    </row>
    <row r="391" s="13" customFormat="1">
      <c r="A391" s="13"/>
      <c r="B391" s="232"/>
      <c r="C391" s="233"/>
      <c r="D391" s="234" t="s">
        <v>155</v>
      </c>
      <c r="E391" s="235" t="s">
        <v>1</v>
      </c>
      <c r="F391" s="236" t="s">
        <v>586</v>
      </c>
      <c r="G391" s="233"/>
      <c r="H391" s="237">
        <v>8.75</v>
      </c>
      <c r="I391" s="238"/>
      <c r="J391" s="233"/>
      <c r="K391" s="233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155</v>
      </c>
      <c r="AU391" s="243" t="s">
        <v>153</v>
      </c>
      <c r="AV391" s="13" t="s">
        <v>153</v>
      </c>
      <c r="AW391" s="13" t="s">
        <v>32</v>
      </c>
      <c r="AX391" s="13" t="s">
        <v>76</v>
      </c>
      <c r="AY391" s="243" t="s">
        <v>145</v>
      </c>
    </row>
    <row r="392" s="14" customFormat="1">
      <c r="A392" s="14"/>
      <c r="B392" s="254"/>
      <c r="C392" s="255"/>
      <c r="D392" s="234" t="s">
        <v>155</v>
      </c>
      <c r="E392" s="256" t="s">
        <v>1</v>
      </c>
      <c r="F392" s="257" t="s">
        <v>193</v>
      </c>
      <c r="G392" s="255"/>
      <c r="H392" s="258">
        <v>103.12299999999999</v>
      </c>
      <c r="I392" s="259"/>
      <c r="J392" s="255"/>
      <c r="K392" s="255"/>
      <c r="L392" s="260"/>
      <c r="M392" s="261"/>
      <c r="N392" s="262"/>
      <c r="O392" s="262"/>
      <c r="P392" s="262"/>
      <c r="Q392" s="262"/>
      <c r="R392" s="262"/>
      <c r="S392" s="262"/>
      <c r="T392" s="26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4" t="s">
        <v>155</v>
      </c>
      <c r="AU392" s="264" t="s">
        <v>153</v>
      </c>
      <c r="AV392" s="14" t="s">
        <v>152</v>
      </c>
      <c r="AW392" s="14" t="s">
        <v>32</v>
      </c>
      <c r="AX392" s="14" t="s">
        <v>84</v>
      </c>
      <c r="AY392" s="264" t="s">
        <v>145</v>
      </c>
    </row>
    <row r="393" s="2" customFormat="1" ht="24.15" customHeight="1">
      <c r="A393" s="39"/>
      <c r="B393" s="40"/>
      <c r="C393" s="244" t="s">
        <v>600</v>
      </c>
      <c r="D393" s="244" t="s">
        <v>180</v>
      </c>
      <c r="E393" s="245" t="s">
        <v>601</v>
      </c>
      <c r="F393" s="246" t="s">
        <v>602</v>
      </c>
      <c r="G393" s="247" t="s">
        <v>202</v>
      </c>
      <c r="H393" s="248">
        <v>113.435</v>
      </c>
      <c r="I393" s="249"/>
      <c r="J393" s="250">
        <f>ROUND(I393*H393,2)</f>
        <v>0</v>
      </c>
      <c r="K393" s="246" t="s">
        <v>151</v>
      </c>
      <c r="L393" s="251"/>
      <c r="M393" s="252" t="s">
        <v>1</v>
      </c>
      <c r="N393" s="253" t="s">
        <v>42</v>
      </c>
      <c r="O393" s="92"/>
      <c r="P393" s="228">
        <f>O393*H393</f>
        <v>0</v>
      </c>
      <c r="Q393" s="228">
        <v>0.0080000000000000002</v>
      </c>
      <c r="R393" s="228">
        <f>Q393*H393</f>
        <v>0.90748000000000006</v>
      </c>
      <c r="S393" s="228">
        <v>0</v>
      </c>
      <c r="T393" s="229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0" t="s">
        <v>318</v>
      </c>
      <c r="AT393" s="230" t="s">
        <v>180</v>
      </c>
      <c r="AU393" s="230" t="s">
        <v>153</v>
      </c>
      <c r="AY393" s="18" t="s">
        <v>145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8" t="s">
        <v>153</v>
      </c>
      <c r="BK393" s="231">
        <f>ROUND(I393*H393,2)</f>
        <v>0</v>
      </c>
      <c r="BL393" s="18" t="s">
        <v>236</v>
      </c>
      <c r="BM393" s="230" t="s">
        <v>603</v>
      </c>
    </row>
    <row r="394" s="13" customFormat="1">
      <c r="A394" s="13"/>
      <c r="B394" s="232"/>
      <c r="C394" s="233"/>
      <c r="D394" s="234" t="s">
        <v>155</v>
      </c>
      <c r="E394" s="233"/>
      <c r="F394" s="236" t="s">
        <v>604</v>
      </c>
      <c r="G394" s="233"/>
      <c r="H394" s="237">
        <v>113.435</v>
      </c>
      <c r="I394" s="238"/>
      <c r="J394" s="233"/>
      <c r="K394" s="233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155</v>
      </c>
      <c r="AU394" s="243" t="s">
        <v>153</v>
      </c>
      <c r="AV394" s="13" t="s">
        <v>153</v>
      </c>
      <c r="AW394" s="13" t="s">
        <v>4</v>
      </c>
      <c r="AX394" s="13" t="s">
        <v>84</v>
      </c>
      <c r="AY394" s="243" t="s">
        <v>145</v>
      </c>
    </row>
    <row r="395" s="2" customFormat="1" ht="21.75" customHeight="1">
      <c r="A395" s="39"/>
      <c r="B395" s="40"/>
      <c r="C395" s="219" t="s">
        <v>605</v>
      </c>
      <c r="D395" s="219" t="s">
        <v>147</v>
      </c>
      <c r="E395" s="220" t="s">
        <v>606</v>
      </c>
      <c r="F395" s="221" t="s">
        <v>607</v>
      </c>
      <c r="G395" s="222" t="s">
        <v>202</v>
      </c>
      <c r="H395" s="223">
        <v>6.4199999999999999</v>
      </c>
      <c r="I395" s="224"/>
      <c r="J395" s="225">
        <f>ROUND(I395*H395,2)</f>
        <v>0</v>
      </c>
      <c r="K395" s="221" t="s">
        <v>151</v>
      </c>
      <c r="L395" s="45"/>
      <c r="M395" s="226" t="s">
        <v>1</v>
      </c>
      <c r="N395" s="227" t="s">
        <v>42</v>
      </c>
      <c r="O395" s="92"/>
      <c r="P395" s="228">
        <f>O395*H395</f>
        <v>0</v>
      </c>
      <c r="Q395" s="228">
        <v>0</v>
      </c>
      <c r="R395" s="228">
        <f>Q395*H395</f>
        <v>0</v>
      </c>
      <c r="S395" s="228">
        <v>0</v>
      </c>
      <c r="T395" s="22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0" t="s">
        <v>236</v>
      </c>
      <c r="AT395" s="230" t="s">
        <v>147</v>
      </c>
      <c r="AU395" s="230" t="s">
        <v>153</v>
      </c>
      <c r="AY395" s="18" t="s">
        <v>145</v>
      </c>
      <c r="BE395" s="231">
        <f>IF(N395="základní",J395,0)</f>
        <v>0</v>
      </c>
      <c r="BF395" s="231">
        <f>IF(N395="snížená",J395,0)</f>
        <v>0</v>
      </c>
      <c r="BG395" s="231">
        <f>IF(N395="zákl. přenesená",J395,0)</f>
        <v>0</v>
      </c>
      <c r="BH395" s="231">
        <f>IF(N395="sníž. přenesená",J395,0)</f>
        <v>0</v>
      </c>
      <c r="BI395" s="231">
        <f>IF(N395="nulová",J395,0)</f>
        <v>0</v>
      </c>
      <c r="BJ395" s="18" t="s">
        <v>153</v>
      </c>
      <c r="BK395" s="231">
        <f>ROUND(I395*H395,2)</f>
        <v>0</v>
      </c>
      <c r="BL395" s="18" t="s">
        <v>236</v>
      </c>
      <c r="BM395" s="230" t="s">
        <v>608</v>
      </c>
    </row>
    <row r="396" s="13" customFormat="1">
      <c r="A396" s="13"/>
      <c r="B396" s="232"/>
      <c r="C396" s="233"/>
      <c r="D396" s="234" t="s">
        <v>155</v>
      </c>
      <c r="E396" s="235" t="s">
        <v>1</v>
      </c>
      <c r="F396" s="236" t="s">
        <v>576</v>
      </c>
      <c r="G396" s="233"/>
      <c r="H396" s="237">
        <v>3.8999999999999999</v>
      </c>
      <c r="I396" s="238"/>
      <c r="J396" s="233"/>
      <c r="K396" s="233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155</v>
      </c>
      <c r="AU396" s="243" t="s">
        <v>153</v>
      </c>
      <c r="AV396" s="13" t="s">
        <v>153</v>
      </c>
      <c r="AW396" s="13" t="s">
        <v>32</v>
      </c>
      <c r="AX396" s="13" t="s">
        <v>76</v>
      </c>
      <c r="AY396" s="243" t="s">
        <v>145</v>
      </c>
    </row>
    <row r="397" s="13" customFormat="1">
      <c r="A397" s="13"/>
      <c r="B397" s="232"/>
      <c r="C397" s="233"/>
      <c r="D397" s="234" t="s">
        <v>155</v>
      </c>
      <c r="E397" s="235" t="s">
        <v>1</v>
      </c>
      <c r="F397" s="236" t="s">
        <v>578</v>
      </c>
      <c r="G397" s="233"/>
      <c r="H397" s="237">
        <v>2.52</v>
      </c>
      <c r="I397" s="238"/>
      <c r="J397" s="233"/>
      <c r="K397" s="233"/>
      <c r="L397" s="239"/>
      <c r="M397" s="240"/>
      <c r="N397" s="241"/>
      <c r="O397" s="241"/>
      <c r="P397" s="241"/>
      <c r="Q397" s="241"/>
      <c r="R397" s="241"/>
      <c r="S397" s="241"/>
      <c r="T397" s="24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3" t="s">
        <v>155</v>
      </c>
      <c r="AU397" s="243" t="s">
        <v>153</v>
      </c>
      <c r="AV397" s="13" t="s">
        <v>153</v>
      </c>
      <c r="AW397" s="13" t="s">
        <v>32</v>
      </c>
      <c r="AX397" s="13" t="s">
        <v>76</v>
      </c>
      <c r="AY397" s="243" t="s">
        <v>145</v>
      </c>
    </row>
    <row r="398" s="14" customFormat="1">
      <c r="A398" s="14"/>
      <c r="B398" s="254"/>
      <c r="C398" s="255"/>
      <c r="D398" s="234" t="s">
        <v>155</v>
      </c>
      <c r="E398" s="256" t="s">
        <v>1</v>
      </c>
      <c r="F398" s="257" t="s">
        <v>193</v>
      </c>
      <c r="G398" s="255"/>
      <c r="H398" s="258">
        <v>6.4199999999999999</v>
      </c>
      <c r="I398" s="259"/>
      <c r="J398" s="255"/>
      <c r="K398" s="255"/>
      <c r="L398" s="260"/>
      <c r="M398" s="261"/>
      <c r="N398" s="262"/>
      <c r="O398" s="262"/>
      <c r="P398" s="262"/>
      <c r="Q398" s="262"/>
      <c r="R398" s="262"/>
      <c r="S398" s="262"/>
      <c r="T398" s="26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4" t="s">
        <v>155</v>
      </c>
      <c r="AU398" s="264" t="s">
        <v>153</v>
      </c>
      <c r="AV398" s="14" t="s">
        <v>152</v>
      </c>
      <c r="AW398" s="14" t="s">
        <v>32</v>
      </c>
      <c r="AX398" s="14" t="s">
        <v>84</v>
      </c>
      <c r="AY398" s="264" t="s">
        <v>145</v>
      </c>
    </row>
    <row r="399" s="2" customFormat="1" ht="37.8" customHeight="1">
      <c r="A399" s="39"/>
      <c r="B399" s="40"/>
      <c r="C399" s="219" t="s">
        <v>609</v>
      </c>
      <c r="D399" s="219" t="s">
        <v>147</v>
      </c>
      <c r="E399" s="220" t="s">
        <v>610</v>
      </c>
      <c r="F399" s="221" t="s">
        <v>611</v>
      </c>
      <c r="G399" s="222" t="s">
        <v>202</v>
      </c>
      <c r="H399" s="223">
        <v>41.982999999999997</v>
      </c>
      <c r="I399" s="224"/>
      <c r="J399" s="225">
        <f>ROUND(I399*H399,2)</f>
        <v>0</v>
      </c>
      <c r="K399" s="221" t="s">
        <v>151</v>
      </c>
      <c r="L399" s="45"/>
      <c r="M399" s="226" t="s">
        <v>1</v>
      </c>
      <c r="N399" s="227" t="s">
        <v>42</v>
      </c>
      <c r="O399" s="92"/>
      <c r="P399" s="228">
        <f>O399*H399</f>
        <v>0</v>
      </c>
      <c r="Q399" s="228">
        <v>0.018169999999999999</v>
      </c>
      <c r="R399" s="228">
        <f>Q399*H399</f>
        <v>0.76283110999999992</v>
      </c>
      <c r="S399" s="228">
        <v>0</v>
      </c>
      <c r="T399" s="229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0" t="s">
        <v>236</v>
      </c>
      <c r="AT399" s="230" t="s">
        <v>147</v>
      </c>
      <c r="AU399" s="230" t="s">
        <v>153</v>
      </c>
      <c r="AY399" s="18" t="s">
        <v>145</v>
      </c>
      <c r="BE399" s="231">
        <f>IF(N399="základní",J399,0)</f>
        <v>0</v>
      </c>
      <c r="BF399" s="231">
        <f>IF(N399="snížená",J399,0)</f>
        <v>0</v>
      </c>
      <c r="BG399" s="231">
        <f>IF(N399="zákl. přenesená",J399,0)</f>
        <v>0</v>
      </c>
      <c r="BH399" s="231">
        <f>IF(N399="sníž. přenesená",J399,0)</f>
        <v>0</v>
      </c>
      <c r="BI399" s="231">
        <f>IF(N399="nulová",J399,0)</f>
        <v>0</v>
      </c>
      <c r="BJ399" s="18" t="s">
        <v>153</v>
      </c>
      <c r="BK399" s="231">
        <f>ROUND(I399*H399,2)</f>
        <v>0</v>
      </c>
      <c r="BL399" s="18" t="s">
        <v>236</v>
      </c>
      <c r="BM399" s="230" t="s">
        <v>612</v>
      </c>
    </row>
    <row r="400" s="13" customFormat="1">
      <c r="A400" s="13"/>
      <c r="B400" s="232"/>
      <c r="C400" s="233"/>
      <c r="D400" s="234" t="s">
        <v>155</v>
      </c>
      <c r="E400" s="235" t="s">
        <v>1</v>
      </c>
      <c r="F400" s="236" t="s">
        <v>613</v>
      </c>
      <c r="G400" s="233"/>
      <c r="H400" s="237">
        <v>19.443000000000001</v>
      </c>
      <c r="I400" s="238"/>
      <c r="J400" s="233"/>
      <c r="K400" s="233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155</v>
      </c>
      <c r="AU400" s="243" t="s">
        <v>153</v>
      </c>
      <c r="AV400" s="13" t="s">
        <v>153</v>
      </c>
      <c r="AW400" s="13" t="s">
        <v>32</v>
      </c>
      <c r="AX400" s="13" t="s">
        <v>76</v>
      </c>
      <c r="AY400" s="243" t="s">
        <v>145</v>
      </c>
    </row>
    <row r="401" s="13" customFormat="1">
      <c r="A401" s="13"/>
      <c r="B401" s="232"/>
      <c r="C401" s="233"/>
      <c r="D401" s="234" t="s">
        <v>155</v>
      </c>
      <c r="E401" s="235" t="s">
        <v>1</v>
      </c>
      <c r="F401" s="236" t="s">
        <v>614</v>
      </c>
      <c r="G401" s="233"/>
      <c r="H401" s="237">
        <v>10.395</v>
      </c>
      <c r="I401" s="238"/>
      <c r="J401" s="233"/>
      <c r="K401" s="233"/>
      <c r="L401" s="239"/>
      <c r="M401" s="240"/>
      <c r="N401" s="241"/>
      <c r="O401" s="241"/>
      <c r="P401" s="241"/>
      <c r="Q401" s="241"/>
      <c r="R401" s="241"/>
      <c r="S401" s="241"/>
      <c r="T401" s="24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3" t="s">
        <v>155</v>
      </c>
      <c r="AU401" s="243" t="s">
        <v>153</v>
      </c>
      <c r="AV401" s="13" t="s">
        <v>153</v>
      </c>
      <c r="AW401" s="13" t="s">
        <v>32</v>
      </c>
      <c r="AX401" s="13" t="s">
        <v>76</v>
      </c>
      <c r="AY401" s="243" t="s">
        <v>145</v>
      </c>
    </row>
    <row r="402" s="13" customFormat="1">
      <c r="A402" s="13"/>
      <c r="B402" s="232"/>
      <c r="C402" s="233"/>
      <c r="D402" s="234" t="s">
        <v>155</v>
      </c>
      <c r="E402" s="235" t="s">
        <v>1</v>
      </c>
      <c r="F402" s="236" t="s">
        <v>615</v>
      </c>
      <c r="G402" s="233"/>
      <c r="H402" s="237">
        <v>12.145</v>
      </c>
      <c r="I402" s="238"/>
      <c r="J402" s="233"/>
      <c r="K402" s="233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155</v>
      </c>
      <c r="AU402" s="243" t="s">
        <v>153</v>
      </c>
      <c r="AV402" s="13" t="s">
        <v>153</v>
      </c>
      <c r="AW402" s="13" t="s">
        <v>32</v>
      </c>
      <c r="AX402" s="13" t="s">
        <v>76</v>
      </c>
      <c r="AY402" s="243" t="s">
        <v>145</v>
      </c>
    </row>
    <row r="403" s="14" customFormat="1">
      <c r="A403" s="14"/>
      <c r="B403" s="254"/>
      <c r="C403" s="255"/>
      <c r="D403" s="234" t="s">
        <v>155</v>
      </c>
      <c r="E403" s="256" t="s">
        <v>1</v>
      </c>
      <c r="F403" s="257" t="s">
        <v>193</v>
      </c>
      <c r="G403" s="255"/>
      <c r="H403" s="258">
        <v>41.983000000000004</v>
      </c>
      <c r="I403" s="259"/>
      <c r="J403" s="255"/>
      <c r="K403" s="255"/>
      <c r="L403" s="260"/>
      <c r="M403" s="261"/>
      <c r="N403" s="262"/>
      <c r="O403" s="262"/>
      <c r="P403" s="262"/>
      <c r="Q403" s="262"/>
      <c r="R403" s="262"/>
      <c r="S403" s="262"/>
      <c r="T403" s="26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4" t="s">
        <v>155</v>
      </c>
      <c r="AU403" s="264" t="s">
        <v>153</v>
      </c>
      <c r="AV403" s="14" t="s">
        <v>152</v>
      </c>
      <c r="AW403" s="14" t="s">
        <v>32</v>
      </c>
      <c r="AX403" s="14" t="s">
        <v>84</v>
      </c>
      <c r="AY403" s="264" t="s">
        <v>145</v>
      </c>
    </row>
    <row r="404" s="2" customFormat="1" ht="37.8" customHeight="1">
      <c r="A404" s="39"/>
      <c r="B404" s="40"/>
      <c r="C404" s="219" t="s">
        <v>616</v>
      </c>
      <c r="D404" s="219" t="s">
        <v>147</v>
      </c>
      <c r="E404" s="220" t="s">
        <v>617</v>
      </c>
      <c r="F404" s="221" t="s">
        <v>618</v>
      </c>
      <c r="G404" s="222" t="s">
        <v>202</v>
      </c>
      <c r="H404" s="223">
        <v>8.75</v>
      </c>
      <c r="I404" s="224"/>
      <c r="J404" s="225">
        <f>ROUND(I404*H404,2)</f>
        <v>0</v>
      </c>
      <c r="K404" s="221" t="s">
        <v>151</v>
      </c>
      <c r="L404" s="45"/>
      <c r="M404" s="226" t="s">
        <v>1</v>
      </c>
      <c r="N404" s="227" t="s">
        <v>42</v>
      </c>
      <c r="O404" s="92"/>
      <c r="P404" s="228">
        <f>O404*H404</f>
        <v>0</v>
      </c>
      <c r="Q404" s="228">
        <v>0.016910000000000001</v>
      </c>
      <c r="R404" s="228">
        <f>Q404*H404</f>
        <v>0.14796250000000003</v>
      </c>
      <c r="S404" s="228">
        <v>0</v>
      </c>
      <c r="T404" s="229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0" t="s">
        <v>236</v>
      </c>
      <c r="AT404" s="230" t="s">
        <v>147</v>
      </c>
      <c r="AU404" s="230" t="s">
        <v>153</v>
      </c>
      <c r="AY404" s="18" t="s">
        <v>145</v>
      </c>
      <c r="BE404" s="231">
        <f>IF(N404="základní",J404,0)</f>
        <v>0</v>
      </c>
      <c r="BF404" s="231">
        <f>IF(N404="snížená",J404,0)</f>
        <v>0</v>
      </c>
      <c r="BG404" s="231">
        <f>IF(N404="zákl. přenesená",J404,0)</f>
        <v>0</v>
      </c>
      <c r="BH404" s="231">
        <f>IF(N404="sníž. přenesená",J404,0)</f>
        <v>0</v>
      </c>
      <c r="BI404" s="231">
        <f>IF(N404="nulová",J404,0)</f>
        <v>0</v>
      </c>
      <c r="BJ404" s="18" t="s">
        <v>153</v>
      </c>
      <c r="BK404" s="231">
        <f>ROUND(I404*H404,2)</f>
        <v>0</v>
      </c>
      <c r="BL404" s="18" t="s">
        <v>236</v>
      </c>
      <c r="BM404" s="230" t="s">
        <v>619</v>
      </c>
    </row>
    <row r="405" s="13" customFormat="1">
      <c r="A405" s="13"/>
      <c r="B405" s="232"/>
      <c r="C405" s="233"/>
      <c r="D405" s="234" t="s">
        <v>155</v>
      </c>
      <c r="E405" s="235" t="s">
        <v>1</v>
      </c>
      <c r="F405" s="236" t="s">
        <v>620</v>
      </c>
      <c r="G405" s="233"/>
      <c r="H405" s="237">
        <v>8.75</v>
      </c>
      <c r="I405" s="238"/>
      <c r="J405" s="233"/>
      <c r="K405" s="233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155</v>
      </c>
      <c r="AU405" s="243" t="s">
        <v>153</v>
      </c>
      <c r="AV405" s="13" t="s">
        <v>153</v>
      </c>
      <c r="AW405" s="13" t="s">
        <v>32</v>
      </c>
      <c r="AX405" s="13" t="s">
        <v>84</v>
      </c>
      <c r="AY405" s="243" t="s">
        <v>145</v>
      </c>
    </row>
    <row r="406" s="2" customFormat="1" ht="21.75" customHeight="1">
      <c r="A406" s="39"/>
      <c r="B406" s="40"/>
      <c r="C406" s="219" t="s">
        <v>621</v>
      </c>
      <c r="D406" s="219" t="s">
        <v>147</v>
      </c>
      <c r="E406" s="220" t="s">
        <v>622</v>
      </c>
      <c r="F406" s="221" t="s">
        <v>623</v>
      </c>
      <c r="G406" s="222" t="s">
        <v>272</v>
      </c>
      <c r="H406" s="223">
        <v>9.7100000000000009</v>
      </c>
      <c r="I406" s="224"/>
      <c r="J406" s="225">
        <f>ROUND(I406*H406,2)</f>
        <v>0</v>
      </c>
      <c r="K406" s="221" t="s">
        <v>151</v>
      </c>
      <c r="L406" s="45"/>
      <c r="M406" s="226" t="s">
        <v>1</v>
      </c>
      <c r="N406" s="227" t="s">
        <v>42</v>
      </c>
      <c r="O406" s="92"/>
      <c r="P406" s="228">
        <f>O406*H406</f>
        <v>0</v>
      </c>
      <c r="Q406" s="228">
        <v>0.0050299999999999997</v>
      </c>
      <c r="R406" s="228">
        <f>Q406*H406</f>
        <v>0.048841300000000004</v>
      </c>
      <c r="S406" s="228">
        <v>0</v>
      </c>
      <c r="T406" s="229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0" t="s">
        <v>236</v>
      </c>
      <c r="AT406" s="230" t="s">
        <v>147</v>
      </c>
      <c r="AU406" s="230" t="s">
        <v>153</v>
      </c>
      <c r="AY406" s="18" t="s">
        <v>145</v>
      </c>
      <c r="BE406" s="231">
        <f>IF(N406="základní",J406,0)</f>
        <v>0</v>
      </c>
      <c r="BF406" s="231">
        <f>IF(N406="snížená",J406,0)</f>
        <v>0</v>
      </c>
      <c r="BG406" s="231">
        <f>IF(N406="zákl. přenesená",J406,0)</f>
        <v>0</v>
      </c>
      <c r="BH406" s="231">
        <f>IF(N406="sníž. přenesená",J406,0)</f>
        <v>0</v>
      </c>
      <c r="BI406" s="231">
        <f>IF(N406="nulová",J406,0)</f>
        <v>0</v>
      </c>
      <c r="BJ406" s="18" t="s">
        <v>153</v>
      </c>
      <c r="BK406" s="231">
        <f>ROUND(I406*H406,2)</f>
        <v>0</v>
      </c>
      <c r="BL406" s="18" t="s">
        <v>236</v>
      </c>
      <c r="BM406" s="230" t="s">
        <v>624</v>
      </c>
    </row>
    <row r="407" s="13" customFormat="1">
      <c r="A407" s="13"/>
      <c r="B407" s="232"/>
      <c r="C407" s="233"/>
      <c r="D407" s="234" t="s">
        <v>155</v>
      </c>
      <c r="E407" s="235" t="s">
        <v>1</v>
      </c>
      <c r="F407" s="236" t="s">
        <v>625</v>
      </c>
      <c r="G407" s="233"/>
      <c r="H407" s="237">
        <v>2.4300000000000002</v>
      </c>
      <c r="I407" s="238"/>
      <c r="J407" s="233"/>
      <c r="K407" s="233"/>
      <c r="L407" s="239"/>
      <c r="M407" s="240"/>
      <c r="N407" s="241"/>
      <c r="O407" s="241"/>
      <c r="P407" s="241"/>
      <c r="Q407" s="241"/>
      <c r="R407" s="241"/>
      <c r="S407" s="241"/>
      <c r="T407" s="242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3" t="s">
        <v>155</v>
      </c>
      <c r="AU407" s="243" t="s">
        <v>153</v>
      </c>
      <c r="AV407" s="13" t="s">
        <v>153</v>
      </c>
      <c r="AW407" s="13" t="s">
        <v>32</v>
      </c>
      <c r="AX407" s="13" t="s">
        <v>76</v>
      </c>
      <c r="AY407" s="243" t="s">
        <v>145</v>
      </c>
    </row>
    <row r="408" s="13" customFormat="1">
      <c r="A408" s="13"/>
      <c r="B408" s="232"/>
      <c r="C408" s="233"/>
      <c r="D408" s="234" t="s">
        <v>155</v>
      </c>
      <c r="E408" s="235" t="s">
        <v>1</v>
      </c>
      <c r="F408" s="236" t="s">
        <v>626</v>
      </c>
      <c r="G408" s="233"/>
      <c r="H408" s="237">
        <v>2.5800000000000001</v>
      </c>
      <c r="I408" s="238"/>
      <c r="J408" s="233"/>
      <c r="K408" s="233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155</v>
      </c>
      <c r="AU408" s="243" t="s">
        <v>153</v>
      </c>
      <c r="AV408" s="13" t="s">
        <v>153</v>
      </c>
      <c r="AW408" s="13" t="s">
        <v>32</v>
      </c>
      <c r="AX408" s="13" t="s">
        <v>76</v>
      </c>
      <c r="AY408" s="243" t="s">
        <v>145</v>
      </c>
    </row>
    <row r="409" s="13" customFormat="1">
      <c r="A409" s="13"/>
      <c r="B409" s="232"/>
      <c r="C409" s="233"/>
      <c r="D409" s="234" t="s">
        <v>155</v>
      </c>
      <c r="E409" s="235" t="s">
        <v>1</v>
      </c>
      <c r="F409" s="236" t="s">
        <v>627</v>
      </c>
      <c r="G409" s="233"/>
      <c r="H409" s="237">
        <v>2.6299999999999999</v>
      </c>
      <c r="I409" s="238"/>
      <c r="J409" s="233"/>
      <c r="K409" s="233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155</v>
      </c>
      <c r="AU409" s="243" t="s">
        <v>153</v>
      </c>
      <c r="AV409" s="13" t="s">
        <v>153</v>
      </c>
      <c r="AW409" s="13" t="s">
        <v>32</v>
      </c>
      <c r="AX409" s="13" t="s">
        <v>76</v>
      </c>
      <c r="AY409" s="243" t="s">
        <v>145</v>
      </c>
    </row>
    <row r="410" s="13" customFormat="1">
      <c r="A410" s="13"/>
      <c r="B410" s="232"/>
      <c r="C410" s="233"/>
      <c r="D410" s="234" t="s">
        <v>155</v>
      </c>
      <c r="E410" s="235" t="s">
        <v>1</v>
      </c>
      <c r="F410" s="236" t="s">
        <v>628</v>
      </c>
      <c r="G410" s="233"/>
      <c r="H410" s="237">
        <v>2.0699999999999998</v>
      </c>
      <c r="I410" s="238"/>
      <c r="J410" s="233"/>
      <c r="K410" s="233"/>
      <c r="L410" s="239"/>
      <c r="M410" s="240"/>
      <c r="N410" s="241"/>
      <c r="O410" s="241"/>
      <c r="P410" s="241"/>
      <c r="Q410" s="241"/>
      <c r="R410" s="241"/>
      <c r="S410" s="241"/>
      <c r="T410" s="24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3" t="s">
        <v>155</v>
      </c>
      <c r="AU410" s="243" t="s">
        <v>153</v>
      </c>
      <c r="AV410" s="13" t="s">
        <v>153</v>
      </c>
      <c r="AW410" s="13" t="s">
        <v>32</v>
      </c>
      <c r="AX410" s="13" t="s">
        <v>76</v>
      </c>
      <c r="AY410" s="243" t="s">
        <v>145</v>
      </c>
    </row>
    <row r="411" s="14" customFormat="1">
      <c r="A411" s="14"/>
      <c r="B411" s="254"/>
      <c r="C411" s="255"/>
      <c r="D411" s="234" t="s">
        <v>155</v>
      </c>
      <c r="E411" s="256" t="s">
        <v>1</v>
      </c>
      <c r="F411" s="257" t="s">
        <v>193</v>
      </c>
      <c r="G411" s="255"/>
      <c r="H411" s="258">
        <v>9.7099999999999991</v>
      </c>
      <c r="I411" s="259"/>
      <c r="J411" s="255"/>
      <c r="K411" s="255"/>
      <c r="L411" s="260"/>
      <c r="M411" s="261"/>
      <c r="N411" s="262"/>
      <c r="O411" s="262"/>
      <c r="P411" s="262"/>
      <c r="Q411" s="262"/>
      <c r="R411" s="262"/>
      <c r="S411" s="262"/>
      <c r="T411" s="26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4" t="s">
        <v>155</v>
      </c>
      <c r="AU411" s="264" t="s">
        <v>153</v>
      </c>
      <c r="AV411" s="14" t="s">
        <v>152</v>
      </c>
      <c r="AW411" s="14" t="s">
        <v>32</v>
      </c>
      <c r="AX411" s="14" t="s">
        <v>84</v>
      </c>
      <c r="AY411" s="264" t="s">
        <v>145</v>
      </c>
    </row>
    <row r="412" s="2" customFormat="1" ht="33" customHeight="1">
      <c r="A412" s="39"/>
      <c r="B412" s="40"/>
      <c r="C412" s="219" t="s">
        <v>629</v>
      </c>
      <c r="D412" s="219" t="s">
        <v>147</v>
      </c>
      <c r="E412" s="220" t="s">
        <v>630</v>
      </c>
      <c r="F412" s="221" t="s">
        <v>631</v>
      </c>
      <c r="G412" s="222" t="s">
        <v>214</v>
      </c>
      <c r="H412" s="223">
        <v>2</v>
      </c>
      <c r="I412" s="224"/>
      <c r="J412" s="225">
        <f>ROUND(I412*H412,2)</f>
        <v>0</v>
      </c>
      <c r="K412" s="221" t="s">
        <v>151</v>
      </c>
      <c r="L412" s="45"/>
      <c r="M412" s="226" t="s">
        <v>1</v>
      </c>
      <c r="N412" s="227" t="s">
        <v>42</v>
      </c>
      <c r="O412" s="92"/>
      <c r="P412" s="228">
        <f>O412*H412</f>
        <v>0</v>
      </c>
      <c r="Q412" s="228">
        <v>3.0000000000000001E-05</v>
      </c>
      <c r="R412" s="228">
        <f>Q412*H412</f>
        <v>6.0000000000000002E-05</v>
      </c>
      <c r="S412" s="228">
        <v>0</v>
      </c>
      <c r="T412" s="229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0" t="s">
        <v>236</v>
      </c>
      <c r="AT412" s="230" t="s">
        <v>147</v>
      </c>
      <c r="AU412" s="230" t="s">
        <v>153</v>
      </c>
      <c r="AY412" s="18" t="s">
        <v>145</v>
      </c>
      <c r="BE412" s="231">
        <f>IF(N412="základní",J412,0)</f>
        <v>0</v>
      </c>
      <c r="BF412" s="231">
        <f>IF(N412="snížená",J412,0)</f>
        <v>0</v>
      </c>
      <c r="BG412" s="231">
        <f>IF(N412="zákl. přenesená",J412,0)</f>
        <v>0</v>
      </c>
      <c r="BH412" s="231">
        <f>IF(N412="sníž. přenesená",J412,0)</f>
        <v>0</v>
      </c>
      <c r="BI412" s="231">
        <f>IF(N412="nulová",J412,0)</f>
        <v>0</v>
      </c>
      <c r="BJ412" s="18" t="s">
        <v>153</v>
      </c>
      <c r="BK412" s="231">
        <f>ROUND(I412*H412,2)</f>
        <v>0</v>
      </c>
      <c r="BL412" s="18" t="s">
        <v>236</v>
      </c>
      <c r="BM412" s="230" t="s">
        <v>632</v>
      </c>
    </row>
    <row r="413" s="13" customFormat="1">
      <c r="A413" s="13"/>
      <c r="B413" s="232"/>
      <c r="C413" s="233"/>
      <c r="D413" s="234" t="s">
        <v>155</v>
      </c>
      <c r="E413" s="235" t="s">
        <v>1</v>
      </c>
      <c r="F413" s="236" t="s">
        <v>153</v>
      </c>
      <c r="G413" s="233"/>
      <c r="H413" s="237">
        <v>2</v>
      </c>
      <c r="I413" s="238"/>
      <c r="J413" s="233"/>
      <c r="K413" s="233"/>
      <c r="L413" s="239"/>
      <c r="M413" s="240"/>
      <c r="N413" s="241"/>
      <c r="O413" s="241"/>
      <c r="P413" s="241"/>
      <c r="Q413" s="241"/>
      <c r="R413" s="241"/>
      <c r="S413" s="241"/>
      <c r="T413" s="24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3" t="s">
        <v>155</v>
      </c>
      <c r="AU413" s="243" t="s">
        <v>153</v>
      </c>
      <c r="AV413" s="13" t="s">
        <v>153</v>
      </c>
      <c r="AW413" s="13" t="s">
        <v>32</v>
      </c>
      <c r="AX413" s="13" t="s">
        <v>84</v>
      </c>
      <c r="AY413" s="243" t="s">
        <v>145</v>
      </c>
    </row>
    <row r="414" s="2" customFormat="1" ht="24.15" customHeight="1">
      <c r="A414" s="39"/>
      <c r="B414" s="40"/>
      <c r="C414" s="244" t="s">
        <v>633</v>
      </c>
      <c r="D414" s="244" t="s">
        <v>180</v>
      </c>
      <c r="E414" s="245" t="s">
        <v>634</v>
      </c>
      <c r="F414" s="246" t="s">
        <v>635</v>
      </c>
      <c r="G414" s="247" t="s">
        <v>214</v>
      </c>
      <c r="H414" s="248">
        <v>2</v>
      </c>
      <c r="I414" s="249"/>
      <c r="J414" s="250">
        <f>ROUND(I414*H414,2)</f>
        <v>0</v>
      </c>
      <c r="K414" s="246" t="s">
        <v>151</v>
      </c>
      <c r="L414" s="251"/>
      <c r="M414" s="252" t="s">
        <v>1</v>
      </c>
      <c r="N414" s="253" t="s">
        <v>42</v>
      </c>
      <c r="O414" s="92"/>
      <c r="P414" s="228">
        <f>O414*H414</f>
        <v>0</v>
      </c>
      <c r="Q414" s="228">
        <v>0.0014</v>
      </c>
      <c r="R414" s="228">
        <f>Q414*H414</f>
        <v>0.0028</v>
      </c>
      <c r="S414" s="228">
        <v>0</v>
      </c>
      <c r="T414" s="229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0" t="s">
        <v>318</v>
      </c>
      <c r="AT414" s="230" t="s">
        <v>180</v>
      </c>
      <c r="AU414" s="230" t="s">
        <v>153</v>
      </c>
      <c r="AY414" s="18" t="s">
        <v>145</v>
      </c>
      <c r="BE414" s="231">
        <f>IF(N414="základní",J414,0)</f>
        <v>0</v>
      </c>
      <c r="BF414" s="231">
        <f>IF(N414="snížená",J414,0)</f>
        <v>0</v>
      </c>
      <c r="BG414" s="231">
        <f>IF(N414="zákl. přenesená",J414,0)</f>
        <v>0</v>
      </c>
      <c r="BH414" s="231">
        <f>IF(N414="sníž. přenesená",J414,0)</f>
        <v>0</v>
      </c>
      <c r="BI414" s="231">
        <f>IF(N414="nulová",J414,0)</f>
        <v>0</v>
      </c>
      <c r="BJ414" s="18" t="s">
        <v>153</v>
      </c>
      <c r="BK414" s="231">
        <f>ROUND(I414*H414,2)</f>
        <v>0</v>
      </c>
      <c r="BL414" s="18" t="s">
        <v>236</v>
      </c>
      <c r="BM414" s="230" t="s">
        <v>636</v>
      </c>
    </row>
    <row r="415" s="2" customFormat="1" ht="21.75" customHeight="1">
      <c r="A415" s="39"/>
      <c r="B415" s="40"/>
      <c r="C415" s="219" t="s">
        <v>637</v>
      </c>
      <c r="D415" s="219" t="s">
        <v>147</v>
      </c>
      <c r="E415" s="220" t="s">
        <v>638</v>
      </c>
      <c r="F415" s="221" t="s">
        <v>639</v>
      </c>
      <c r="G415" s="222" t="s">
        <v>272</v>
      </c>
      <c r="H415" s="223">
        <v>8.9399999999999995</v>
      </c>
      <c r="I415" s="224"/>
      <c r="J415" s="225">
        <f>ROUND(I415*H415,2)</f>
        <v>0</v>
      </c>
      <c r="K415" s="221" t="s">
        <v>151</v>
      </c>
      <c r="L415" s="45"/>
      <c r="M415" s="226" t="s">
        <v>1</v>
      </c>
      <c r="N415" s="227" t="s">
        <v>42</v>
      </c>
      <c r="O415" s="92"/>
      <c r="P415" s="228">
        <f>O415*H415</f>
        <v>0</v>
      </c>
      <c r="Q415" s="228">
        <v>0.0055399999999999998</v>
      </c>
      <c r="R415" s="228">
        <f>Q415*H415</f>
        <v>0.049527599999999998</v>
      </c>
      <c r="S415" s="228">
        <v>0</v>
      </c>
      <c r="T415" s="229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0" t="s">
        <v>236</v>
      </c>
      <c r="AT415" s="230" t="s">
        <v>147</v>
      </c>
      <c r="AU415" s="230" t="s">
        <v>153</v>
      </c>
      <c r="AY415" s="18" t="s">
        <v>145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8" t="s">
        <v>153</v>
      </c>
      <c r="BK415" s="231">
        <f>ROUND(I415*H415,2)</f>
        <v>0</v>
      </c>
      <c r="BL415" s="18" t="s">
        <v>236</v>
      </c>
      <c r="BM415" s="230" t="s">
        <v>640</v>
      </c>
    </row>
    <row r="416" s="13" customFormat="1">
      <c r="A416" s="13"/>
      <c r="B416" s="232"/>
      <c r="C416" s="233"/>
      <c r="D416" s="234" t="s">
        <v>155</v>
      </c>
      <c r="E416" s="235" t="s">
        <v>1</v>
      </c>
      <c r="F416" s="236" t="s">
        <v>469</v>
      </c>
      <c r="G416" s="233"/>
      <c r="H416" s="237">
        <v>2.6600000000000001</v>
      </c>
      <c r="I416" s="238"/>
      <c r="J416" s="233"/>
      <c r="K416" s="233"/>
      <c r="L416" s="239"/>
      <c r="M416" s="240"/>
      <c r="N416" s="241"/>
      <c r="O416" s="241"/>
      <c r="P416" s="241"/>
      <c r="Q416" s="241"/>
      <c r="R416" s="241"/>
      <c r="S416" s="241"/>
      <c r="T416" s="24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3" t="s">
        <v>155</v>
      </c>
      <c r="AU416" s="243" t="s">
        <v>153</v>
      </c>
      <c r="AV416" s="13" t="s">
        <v>153</v>
      </c>
      <c r="AW416" s="13" t="s">
        <v>32</v>
      </c>
      <c r="AX416" s="13" t="s">
        <v>76</v>
      </c>
      <c r="AY416" s="243" t="s">
        <v>145</v>
      </c>
    </row>
    <row r="417" s="13" customFormat="1">
      <c r="A417" s="13"/>
      <c r="B417" s="232"/>
      <c r="C417" s="233"/>
      <c r="D417" s="234" t="s">
        <v>155</v>
      </c>
      <c r="E417" s="235" t="s">
        <v>1</v>
      </c>
      <c r="F417" s="236" t="s">
        <v>470</v>
      </c>
      <c r="G417" s="233"/>
      <c r="H417" s="237">
        <v>2.3599999999999999</v>
      </c>
      <c r="I417" s="238"/>
      <c r="J417" s="233"/>
      <c r="K417" s="233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155</v>
      </c>
      <c r="AU417" s="243" t="s">
        <v>153</v>
      </c>
      <c r="AV417" s="13" t="s">
        <v>153</v>
      </c>
      <c r="AW417" s="13" t="s">
        <v>32</v>
      </c>
      <c r="AX417" s="13" t="s">
        <v>76</v>
      </c>
      <c r="AY417" s="243" t="s">
        <v>145</v>
      </c>
    </row>
    <row r="418" s="13" customFormat="1">
      <c r="A418" s="13"/>
      <c r="B418" s="232"/>
      <c r="C418" s="233"/>
      <c r="D418" s="234" t="s">
        <v>155</v>
      </c>
      <c r="E418" s="235" t="s">
        <v>1</v>
      </c>
      <c r="F418" s="236" t="s">
        <v>471</v>
      </c>
      <c r="G418" s="233"/>
      <c r="H418" s="237">
        <v>3.9199999999999999</v>
      </c>
      <c r="I418" s="238"/>
      <c r="J418" s="233"/>
      <c r="K418" s="233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155</v>
      </c>
      <c r="AU418" s="243" t="s">
        <v>153</v>
      </c>
      <c r="AV418" s="13" t="s">
        <v>153</v>
      </c>
      <c r="AW418" s="13" t="s">
        <v>32</v>
      </c>
      <c r="AX418" s="13" t="s">
        <v>76</v>
      </c>
      <c r="AY418" s="243" t="s">
        <v>145</v>
      </c>
    </row>
    <row r="419" s="14" customFormat="1">
      <c r="A419" s="14"/>
      <c r="B419" s="254"/>
      <c r="C419" s="255"/>
      <c r="D419" s="234" t="s">
        <v>155</v>
      </c>
      <c r="E419" s="256" t="s">
        <v>1</v>
      </c>
      <c r="F419" s="257" t="s">
        <v>193</v>
      </c>
      <c r="G419" s="255"/>
      <c r="H419" s="258">
        <v>8.9399999999999995</v>
      </c>
      <c r="I419" s="259"/>
      <c r="J419" s="255"/>
      <c r="K419" s="255"/>
      <c r="L419" s="260"/>
      <c r="M419" s="261"/>
      <c r="N419" s="262"/>
      <c r="O419" s="262"/>
      <c r="P419" s="262"/>
      <c r="Q419" s="262"/>
      <c r="R419" s="262"/>
      <c r="S419" s="262"/>
      <c r="T419" s="26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4" t="s">
        <v>155</v>
      </c>
      <c r="AU419" s="264" t="s">
        <v>153</v>
      </c>
      <c r="AV419" s="14" t="s">
        <v>152</v>
      </c>
      <c r="AW419" s="14" t="s">
        <v>32</v>
      </c>
      <c r="AX419" s="14" t="s">
        <v>84</v>
      </c>
      <c r="AY419" s="264" t="s">
        <v>145</v>
      </c>
    </row>
    <row r="420" s="2" customFormat="1" ht="33" customHeight="1">
      <c r="A420" s="39"/>
      <c r="B420" s="40"/>
      <c r="C420" s="219" t="s">
        <v>641</v>
      </c>
      <c r="D420" s="219" t="s">
        <v>147</v>
      </c>
      <c r="E420" s="220" t="s">
        <v>642</v>
      </c>
      <c r="F420" s="221" t="s">
        <v>643</v>
      </c>
      <c r="G420" s="222" t="s">
        <v>214</v>
      </c>
      <c r="H420" s="223">
        <v>1</v>
      </c>
      <c r="I420" s="224"/>
      <c r="J420" s="225">
        <f>ROUND(I420*H420,2)</f>
        <v>0</v>
      </c>
      <c r="K420" s="221" t="s">
        <v>151</v>
      </c>
      <c r="L420" s="45"/>
      <c r="M420" s="226" t="s">
        <v>1</v>
      </c>
      <c r="N420" s="227" t="s">
        <v>42</v>
      </c>
      <c r="O420" s="92"/>
      <c r="P420" s="228">
        <f>O420*H420</f>
        <v>0</v>
      </c>
      <c r="Q420" s="228">
        <v>0</v>
      </c>
      <c r="R420" s="228">
        <f>Q420*H420</f>
        <v>0</v>
      </c>
      <c r="S420" s="228">
        <v>0</v>
      </c>
      <c r="T420" s="229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0" t="s">
        <v>236</v>
      </c>
      <c r="AT420" s="230" t="s">
        <v>147</v>
      </c>
      <c r="AU420" s="230" t="s">
        <v>153</v>
      </c>
      <c r="AY420" s="18" t="s">
        <v>145</v>
      </c>
      <c r="BE420" s="231">
        <f>IF(N420="základní",J420,0)</f>
        <v>0</v>
      </c>
      <c r="BF420" s="231">
        <f>IF(N420="snížená",J420,0)</f>
        <v>0</v>
      </c>
      <c r="BG420" s="231">
        <f>IF(N420="zákl. přenesená",J420,0)</f>
        <v>0</v>
      </c>
      <c r="BH420" s="231">
        <f>IF(N420="sníž. přenesená",J420,0)</f>
        <v>0</v>
      </c>
      <c r="BI420" s="231">
        <f>IF(N420="nulová",J420,0)</f>
        <v>0</v>
      </c>
      <c r="BJ420" s="18" t="s">
        <v>153</v>
      </c>
      <c r="BK420" s="231">
        <f>ROUND(I420*H420,2)</f>
        <v>0</v>
      </c>
      <c r="BL420" s="18" t="s">
        <v>236</v>
      </c>
      <c r="BM420" s="230" t="s">
        <v>644</v>
      </c>
    </row>
    <row r="421" s="2" customFormat="1" ht="24.15" customHeight="1">
      <c r="A421" s="39"/>
      <c r="B421" s="40"/>
      <c r="C421" s="244" t="s">
        <v>645</v>
      </c>
      <c r="D421" s="244" t="s">
        <v>180</v>
      </c>
      <c r="E421" s="245" t="s">
        <v>646</v>
      </c>
      <c r="F421" s="246" t="s">
        <v>647</v>
      </c>
      <c r="G421" s="247" t="s">
        <v>214</v>
      </c>
      <c r="H421" s="248">
        <v>1</v>
      </c>
      <c r="I421" s="249"/>
      <c r="J421" s="250">
        <f>ROUND(I421*H421,2)</f>
        <v>0</v>
      </c>
      <c r="K421" s="246" t="s">
        <v>151</v>
      </c>
      <c r="L421" s="251"/>
      <c r="M421" s="252" t="s">
        <v>1</v>
      </c>
      <c r="N421" s="253" t="s">
        <v>42</v>
      </c>
      <c r="O421" s="92"/>
      <c r="P421" s="228">
        <f>O421*H421</f>
        <v>0</v>
      </c>
      <c r="Q421" s="228">
        <v>0.036999999999999998</v>
      </c>
      <c r="R421" s="228">
        <f>Q421*H421</f>
        <v>0.036999999999999998</v>
      </c>
      <c r="S421" s="228">
        <v>0</v>
      </c>
      <c r="T421" s="229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0" t="s">
        <v>318</v>
      </c>
      <c r="AT421" s="230" t="s">
        <v>180</v>
      </c>
      <c r="AU421" s="230" t="s">
        <v>153</v>
      </c>
      <c r="AY421" s="18" t="s">
        <v>145</v>
      </c>
      <c r="BE421" s="231">
        <f>IF(N421="základní",J421,0)</f>
        <v>0</v>
      </c>
      <c r="BF421" s="231">
        <f>IF(N421="snížená",J421,0)</f>
        <v>0</v>
      </c>
      <c r="BG421" s="231">
        <f>IF(N421="zákl. přenesená",J421,0)</f>
        <v>0</v>
      </c>
      <c r="BH421" s="231">
        <f>IF(N421="sníž. přenesená",J421,0)</f>
        <v>0</v>
      </c>
      <c r="BI421" s="231">
        <f>IF(N421="nulová",J421,0)</f>
        <v>0</v>
      </c>
      <c r="BJ421" s="18" t="s">
        <v>153</v>
      </c>
      <c r="BK421" s="231">
        <f>ROUND(I421*H421,2)</f>
        <v>0</v>
      </c>
      <c r="BL421" s="18" t="s">
        <v>236</v>
      </c>
      <c r="BM421" s="230" t="s">
        <v>648</v>
      </c>
    </row>
    <row r="422" s="2" customFormat="1" ht="24.15" customHeight="1">
      <c r="A422" s="39"/>
      <c r="B422" s="40"/>
      <c r="C422" s="219" t="s">
        <v>649</v>
      </c>
      <c r="D422" s="219" t="s">
        <v>147</v>
      </c>
      <c r="E422" s="220" t="s">
        <v>650</v>
      </c>
      <c r="F422" s="221" t="s">
        <v>651</v>
      </c>
      <c r="G422" s="222" t="s">
        <v>183</v>
      </c>
      <c r="H422" s="223">
        <v>3.7090000000000001</v>
      </c>
      <c r="I422" s="224"/>
      <c r="J422" s="225">
        <f>ROUND(I422*H422,2)</f>
        <v>0</v>
      </c>
      <c r="K422" s="221" t="s">
        <v>151</v>
      </c>
      <c r="L422" s="45"/>
      <c r="M422" s="226" t="s">
        <v>1</v>
      </c>
      <c r="N422" s="227" t="s">
        <v>42</v>
      </c>
      <c r="O422" s="92"/>
      <c r="P422" s="228">
        <f>O422*H422</f>
        <v>0</v>
      </c>
      <c r="Q422" s="228">
        <v>0</v>
      </c>
      <c r="R422" s="228">
        <f>Q422*H422</f>
        <v>0</v>
      </c>
      <c r="S422" s="228">
        <v>0</v>
      </c>
      <c r="T422" s="229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0" t="s">
        <v>236</v>
      </c>
      <c r="AT422" s="230" t="s">
        <v>147</v>
      </c>
      <c r="AU422" s="230" t="s">
        <v>153</v>
      </c>
      <c r="AY422" s="18" t="s">
        <v>145</v>
      </c>
      <c r="BE422" s="231">
        <f>IF(N422="základní",J422,0)</f>
        <v>0</v>
      </c>
      <c r="BF422" s="231">
        <f>IF(N422="snížená",J422,0)</f>
        <v>0</v>
      </c>
      <c r="BG422" s="231">
        <f>IF(N422="zákl. přenesená",J422,0)</f>
        <v>0</v>
      </c>
      <c r="BH422" s="231">
        <f>IF(N422="sníž. přenesená",J422,0)</f>
        <v>0</v>
      </c>
      <c r="BI422" s="231">
        <f>IF(N422="nulová",J422,0)</f>
        <v>0</v>
      </c>
      <c r="BJ422" s="18" t="s">
        <v>153</v>
      </c>
      <c r="BK422" s="231">
        <f>ROUND(I422*H422,2)</f>
        <v>0</v>
      </c>
      <c r="BL422" s="18" t="s">
        <v>236</v>
      </c>
      <c r="BM422" s="230" t="s">
        <v>652</v>
      </c>
    </row>
    <row r="423" s="2" customFormat="1" ht="24.15" customHeight="1">
      <c r="A423" s="39"/>
      <c r="B423" s="40"/>
      <c r="C423" s="219" t="s">
        <v>653</v>
      </c>
      <c r="D423" s="219" t="s">
        <v>147</v>
      </c>
      <c r="E423" s="220" t="s">
        <v>654</v>
      </c>
      <c r="F423" s="221" t="s">
        <v>655</v>
      </c>
      <c r="G423" s="222" t="s">
        <v>183</v>
      </c>
      <c r="H423" s="223">
        <v>3.7090000000000001</v>
      </c>
      <c r="I423" s="224"/>
      <c r="J423" s="225">
        <f>ROUND(I423*H423,2)</f>
        <v>0</v>
      </c>
      <c r="K423" s="221" t="s">
        <v>151</v>
      </c>
      <c r="L423" s="45"/>
      <c r="M423" s="226" t="s">
        <v>1</v>
      </c>
      <c r="N423" s="227" t="s">
        <v>42</v>
      </c>
      <c r="O423" s="92"/>
      <c r="P423" s="228">
        <f>O423*H423</f>
        <v>0</v>
      </c>
      <c r="Q423" s="228">
        <v>0</v>
      </c>
      <c r="R423" s="228">
        <f>Q423*H423</f>
        <v>0</v>
      </c>
      <c r="S423" s="228">
        <v>0</v>
      </c>
      <c r="T423" s="22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236</v>
      </c>
      <c r="AT423" s="230" t="s">
        <v>147</v>
      </c>
      <c r="AU423" s="230" t="s">
        <v>153</v>
      </c>
      <c r="AY423" s="18" t="s">
        <v>145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153</v>
      </c>
      <c r="BK423" s="231">
        <f>ROUND(I423*H423,2)</f>
        <v>0</v>
      </c>
      <c r="BL423" s="18" t="s">
        <v>236</v>
      </c>
      <c r="BM423" s="230" t="s">
        <v>656</v>
      </c>
    </row>
    <row r="424" s="12" customFormat="1" ht="22.8" customHeight="1">
      <c r="A424" s="12"/>
      <c r="B424" s="203"/>
      <c r="C424" s="204"/>
      <c r="D424" s="205" t="s">
        <v>75</v>
      </c>
      <c r="E424" s="217" t="s">
        <v>657</v>
      </c>
      <c r="F424" s="217" t="s">
        <v>658</v>
      </c>
      <c r="G424" s="204"/>
      <c r="H424" s="204"/>
      <c r="I424" s="207"/>
      <c r="J424" s="218">
        <f>BK424</f>
        <v>0</v>
      </c>
      <c r="K424" s="204"/>
      <c r="L424" s="209"/>
      <c r="M424" s="210"/>
      <c r="N424" s="211"/>
      <c r="O424" s="211"/>
      <c r="P424" s="212">
        <f>P425</f>
        <v>0</v>
      </c>
      <c r="Q424" s="211"/>
      <c r="R424" s="212">
        <f>R425</f>
        <v>0</v>
      </c>
      <c r="S424" s="211"/>
      <c r="T424" s="213">
        <f>T425</f>
        <v>0.044999999999999998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14" t="s">
        <v>153</v>
      </c>
      <c r="AT424" s="215" t="s">
        <v>75</v>
      </c>
      <c r="AU424" s="215" t="s">
        <v>84</v>
      </c>
      <c r="AY424" s="214" t="s">
        <v>145</v>
      </c>
      <c r="BK424" s="216">
        <f>BK425</f>
        <v>0</v>
      </c>
    </row>
    <row r="425" s="2" customFormat="1" ht="16.5" customHeight="1">
      <c r="A425" s="39"/>
      <c r="B425" s="40"/>
      <c r="C425" s="219" t="s">
        <v>659</v>
      </c>
      <c r="D425" s="219" t="s">
        <v>147</v>
      </c>
      <c r="E425" s="220" t="s">
        <v>660</v>
      </c>
      <c r="F425" s="221" t="s">
        <v>661</v>
      </c>
      <c r="G425" s="222" t="s">
        <v>214</v>
      </c>
      <c r="H425" s="223">
        <v>3</v>
      </c>
      <c r="I425" s="224"/>
      <c r="J425" s="225">
        <f>ROUND(I425*H425,2)</f>
        <v>0</v>
      </c>
      <c r="K425" s="221" t="s">
        <v>151</v>
      </c>
      <c r="L425" s="45"/>
      <c r="M425" s="226" t="s">
        <v>1</v>
      </c>
      <c r="N425" s="227" t="s">
        <v>42</v>
      </c>
      <c r="O425" s="92"/>
      <c r="P425" s="228">
        <f>O425*H425</f>
        <v>0</v>
      </c>
      <c r="Q425" s="228">
        <v>0</v>
      </c>
      <c r="R425" s="228">
        <f>Q425*H425</f>
        <v>0</v>
      </c>
      <c r="S425" s="228">
        <v>0.014999999999999999</v>
      </c>
      <c r="T425" s="229">
        <f>S425*H425</f>
        <v>0.044999999999999998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0" t="s">
        <v>236</v>
      </c>
      <c r="AT425" s="230" t="s">
        <v>147</v>
      </c>
      <c r="AU425" s="230" t="s">
        <v>153</v>
      </c>
      <c r="AY425" s="18" t="s">
        <v>145</v>
      </c>
      <c r="BE425" s="231">
        <f>IF(N425="základní",J425,0)</f>
        <v>0</v>
      </c>
      <c r="BF425" s="231">
        <f>IF(N425="snížená",J425,0)</f>
        <v>0</v>
      </c>
      <c r="BG425" s="231">
        <f>IF(N425="zákl. přenesená",J425,0)</f>
        <v>0</v>
      </c>
      <c r="BH425" s="231">
        <f>IF(N425="sníž. přenesená",J425,0)</f>
        <v>0</v>
      </c>
      <c r="BI425" s="231">
        <f>IF(N425="nulová",J425,0)</f>
        <v>0</v>
      </c>
      <c r="BJ425" s="18" t="s">
        <v>153</v>
      </c>
      <c r="BK425" s="231">
        <f>ROUND(I425*H425,2)</f>
        <v>0</v>
      </c>
      <c r="BL425" s="18" t="s">
        <v>236</v>
      </c>
      <c r="BM425" s="230" t="s">
        <v>662</v>
      </c>
    </row>
    <row r="426" s="12" customFormat="1" ht="22.8" customHeight="1">
      <c r="A426" s="12"/>
      <c r="B426" s="203"/>
      <c r="C426" s="204"/>
      <c r="D426" s="205" t="s">
        <v>75</v>
      </c>
      <c r="E426" s="217" t="s">
        <v>663</v>
      </c>
      <c r="F426" s="217" t="s">
        <v>664</v>
      </c>
      <c r="G426" s="204"/>
      <c r="H426" s="204"/>
      <c r="I426" s="207"/>
      <c r="J426" s="218">
        <f>BK426</f>
        <v>0</v>
      </c>
      <c r="K426" s="204"/>
      <c r="L426" s="209"/>
      <c r="M426" s="210"/>
      <c r="N426" s="211"/>
      <c r="O426" s="211"/>
      <c r="P426" s="212">
        <f>SUM(P427:P450)</f>
        <v>0</v>
      </c>
      <c r="Q426" s="211"/>
      <c r="R426" s="212">
        <f>SUM(R427:R450)</f>
        <v>0.073850799999999994</v>
      </c>
      <c r="S426" s="211"/>
      <c r="T426" s="213">
        <f>SUM(T427:T450)</f>
        <v>0.089237819999999995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214" t="s">
        <v>153</v>
      </c>
      <c r="AT426" s="215" t="s">
        <v>75</v>
      </c>
      <c r="AU426" s="215" t="s">
        <v>84</v>
      </c>
      <c r="AY426" s="214" t="s">
        <v>145</v>
      </c>
      <c r="BK426" s="216">
        <f>SUM(BK427:BK450)</f>
        <v>0</v>
      </c>
    </row>
    <row r="427" s="2" customFormat="1" ht="24.15" customHeight="1">
      <c r="A427" s="39"/>
      <c r="B427" s="40"/>
      <c r="C427" s="219" t="s">
        <v>665</v>
      </c>
      <c r="D427" s="219" t="s">
        <v>147</v>
      </c>
      <c r="E427" s="220" t="s">
        <v>666</v>
      </c>
      <c r="F427" s="221" t="s">
        <v>667</v>
      </c>
      <c r="G427" s="222" t="s">
        <v>202</v>
      </c>
      <c r="H427" s="223">
        <v>2.181</v>
      </c>
      <c r="I427" s="224"/>
      <c r="J427" s="225">
        <f>ROUND(I427*H427,2)</f>
        <v>0</v>
      </c>
      <c r="K427" s="221" t="s">
        <v>151</v>
      </c>
      <c r="L427" s="45"/>
      <c r="M427" s="226" t="s">
        <v>1</v>
      </c>
      <c r="N427" s="227" t="s">
        <v>42</v>
      </c>
      <c r="O427" s="92"/>
      <c r="P427" s="228">
        <f>O427*H427</f>
        <v>0</v>
      </c>
      <c r="Q427" s="228">
        <v>0.00020000000000000001</v>
      </c>
      <c r="R427" s="228">
        <f>Q427*H427</f>
        <v>0.00043620000000000003</v>
      </c>
      <c r="S427" s="228">
        <v>0.017780000000000001</v>
      </c>
      <c r="T427" s="229">
        <f>S427*H427</f>
        <v>0.038778180000000002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0" t="s">
        <v>236</v>
      </c>
      <c r="AT427" s="230" t="s">
        <v>147</v>
      </c>
      <c r="AU427" s="230" t="s">
        <v>153</v>
      </c>
      <c r="AY427" s="18" t="s">
        <v>145</v>
      </c>
      <c r="BE427" s="231">
        <f>IF(N427="základní",J427,0)</f>
        <v>0</v>
      </c>
      <c r="BF427" s="231">
        <f>IF(N427="snížená",J427,0)</f>
        <v>0</v>
      </c>
      <c r="BG427" s="231">
        <f>IF(N427="zákl. přenesená",J427,0)</f>
        <v>0</v>
      </c>
      <c r="BH427" s="231">
        <f>IF(N427="sníž. přenesená",J427,0)</f>
        <v>0</v>
      </c>
      <c r="BI427" s="231">
        <f>IF(N427="nulová",J427,0)</f>
        <v>0</v>
      </c>
      <c r="BJ427" s="18" t="s">
        <v>153</v>
      </c>
      <c r="BK427" s="231">
        <f>ROUND(I427*H427,2)</f>
        <v>0</v>
      </c>
      <c r="BL427" s="18" t="s">
        <v>236</v>
      </c>
      <c r="BM427" s="230" t="s">
        <v>668</v>
      </c>
    </row>
    <row r="428" s="13" customFormat="1">
      <c r="A428" s="13"/>
      <c r="B428" s="232"/>
      <c r="C428" s="233"/>
      <c r="D428" s="234" t="s">
        <v>155</v>
      </c>
      <c r="E428" s="235" t="s">
        <v>1</v>
      </c>
      <c r="F428" s="236" t="s">
        <v>669</v>
      </c>
      <c r="G428" s="233"/>
      <c r="H428" s="237">
        <v>0.42899999999999999</v>
      </c>
      <c r="I428" s="238"/>
      <c r="J428" s="233"/>
      <c r="K428" s="233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155</v>
      </c>
      <c r="AU428" s="243" t="s">
        <v>153</v>
      </c>
      <c r="AV428" s="13" t="s">
        <v>153</v>
      </c>
      <c r="AW428" s="13" t="s">
        <v>32</v>
      </c>
      <c r="AX428" s="13" t="s">
        <v>76</v>
      </c>
      <c r="AY428" s="243" t="s">
        <v>145</v>
      </c>
    </row>
    <row r="429" s="13" customFormat="1">
      <c r="A429" s="13"/>
      <c r="B429" s="232"/>
      <c r="C429" s="233"/>
      <c r="D429" s="234" t="s">
        <v>155</v>
      </c>
      <c r="E429" s="235" t="s">
        <v>1</v>
      </c>
      <c r="F429" s="236" t="s">
        <v>670</v>
      </c>
      <c r="G429" s="233"/>
      <c r="H429" s="237">
        <v>0.32900000000000001</v>
      </c>
      <c r="I429" s="238"/>
      <c r="J429" s="233"/>
      <c r="K429" s="233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155</v>
      </c>
      <c r="AU429" s="243" t="s">
        <v>153</v>
      </c>
      <c r="AV429" s="13" t="s">
        <v>153</v>
      </c>
      <c r="AW429" s="13" t="s">
        <v>32</v>
      </c>
      <c r="AX429" s="13" t="s">
        <v>76</v>
      </c>
      <c r="AY429" s="243" t="s">
        <v>145</v>
      </c>
    </row>
    <row r="430" s="13" customFormat="1">
      <c r="A430" s="13"/>
      <c r="B430" s="232"/>
      <c r="C430" s="233"/>
      <c r="D430" s="234" t="s">
        <v>155</v>
      </c>
      <c r="E430" s="235" t="s">
        <v>1</v>
      </c>
      <c r="F430" s="236" t="s">
        <v>671</v>
      </c>
      <c r="G430" s="233"/>
      <c r="H430" s="237">
        <v>0.92000000000000004</v>
      </c>
      <c r="I430" s="238"/>
      <c r="J430" s="233"/>
      <c r="K430" s="233"/>
      <c r="L430" s="239"/>
      <c r="M430" s="240"/>
      <c r="N430" s="241"/>
      <c r="O430" s="241"/>
      <c r="P430" s="241"/>
      <c r="Q430" s="241"/>
      <c r="R430" s="241"/>
      <c r="S430" s="241"/>
      <c r="T430" s="24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3" t="s">
        <v>155</v>
      </c>
      <c r="AU430" s="243" t="s">
        <v>153</v>
      </c>
      <c r="AV430" s="13" t="s">
        <v>153</v>
      </c>
      <c r="AW430" s="13" t="s">
        <v>32</v>
      </c>
      <c r="AX430" s="13" t="s">
        <v>76</v>
      </c>
      <c r="AY430" s="243" t="s">
        <v>145</v>
      </c>
    </row>
    <row r="431" s="16" customFormat="1">
      <c r="A431" s="16"/>
      <c r="B431" s="275"/>
      <c r="C431" s="276"/>
      <c r="D431" s="234" t="s">
        <v>155</v>
      </c>
      <c r="E431" s="277" t="s">
        <v>1</v>
      </c>
      <c r="F431" s="278" t="s">
        <v>476</v>
      </c>
      <c r="G431" s="276"/>
      <c r="H431" s="279">
        <v>1.6779999999999999</v>
      </c>
      <c r="I431" s="280"/>
      <c r="J431" s="276"/>
      <c r="K431" s="276"/>
      <c r="L431" s="281"/>
      <c r="M431" s="282"/>
      <c r="N431" s="283"/>
      <c r="O431" s="283"/>
      <c r="P431" s="283"/>
      <c r="Q431" s="283"/>
      <c r="R431" s="283"/>
      <c r="S431" s="283"/>
      <c r="T431" s="284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T431" s="285" t="s">
        <v>155</v>
      </c>
      <c r="AU431" s="285" t="s">
        <v>153</v>
      </c>
      <c r="AV431" s="16" t="s">
        <v>161</v>
      </c>
      <c r="AW431" s="16" t="s">
        <v>32</v>
      </c>
      <c r="AX431" s="16" t="s">
        <v>76</v>
      </c>
      <c r="AY431" s="285" t="s">
        <v>145</v>
      </c>
    </row>
    <row r="432" s="13" customFormat="1">
      <c r="A432" s="13"/>
      <c r="B432" s="232"/>
      <c r="C432" s="233"/>
      <c r="D432" s="234" t="s">
        <v>155</v>
      </c>
      <c r="E432" s="235" t="s">
        <v>1</v>
      </c>
      <c r="F432" s="236" t="s">
        <v>672</v>
      </c>
      <c r="G432" s="233"/>
      <c r="H432" s="237">
        <v>0.503</v>
      </c>
      <c r="I432" s="238"/>
      <c r="J432" s="233"/>
      <c r="K432" s="233"/>
      <c r="L432" s="239"/>
      <c r="M432" s="240"/>
      <c r="N432" s="241"/>
      <c r="O432" s="241"/>
      <c r="P432" s="241"/>
      <c r="Q432" s="241"/>
      <c r="R432" s="241"/>
      <c r="S432" s="241"/>
      <c r="T432" s="24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3" t="s">
        <v>155</v>
      </c>
      <c r="AU432" s="243" t="s">
        <v>153</v>
      </c>
      <c r="AV432" s="13" t="s">
        <v>153</v>
      </c>
      <c r="AW432" s="13" t="s">
        <v>32</v>
      </c>
      <c r="AX432" s="13" t="s">
        <v>76</v>
      </c>
      <c r="AY432" s="243" t="s">
        <v>145</v>
      </c>
    </row>
    <row r="433" s="14" customFormat="1">
      <c r="A433" s="14"/>
      <c r="B433" s="254"/>
      <c r="C433" s="255"/>
      <c r="D433" s="234" t="s">
        <v>155</v>
      </c>
      <c r="E433" s="256" t="s">
        <v>1</v>
      </c>
      <c r="F433" s="257" t="s">
        <v>193</v>
      </c>
      <c r="G433" s="255"/>
      <c r="H433" s="258">
        <v>2.181</v>
      </c>
      <c r="I433" s="259"/>
      <c r="J433" s="255"/>
      <c r="K433" s="255"/>
      <c r="L433" s="260"/>
      <c r="M433" s="261"/>
      <c r="N433" s="262"/>
      <c r="O433" s="262"/>
      <c r="P433" s="262"/>
      <c r="Q433" s="262"/>
      <c r="R433" s="262"/>
      <c r="S433" s="262"/>
      <c r="T433" s="263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4" t="s">
        <v>155</v>
      </c>
      <c r="AU433" s="264" t="s">
        <v>153</v>
      </c>
      <c r="AV433" s="14" t="s">
        <v>152</v>
      </c>
      <c r="AW433" s="14" t="s">
        <v>32</v>
      </c>
      <c r="AX433" s="14" t="s">
        <v>84</v>
      </c>
      <c r="AY433" s="264" t="s">
        <v>145</v>
      </c>
    </row>
    <row r="434" s="2" customFormat="1" ht="24.15" customHeight="1">
      <c r="A434" s="39"/>
      <c r="B434" s="40"/>
      <c r="C434" s="219" t="s">
        <v>673</v>
      </c>
      <c r="D434" s="219" t="s">
        <v>147</v>
      </c>
      <c r="E434" s="220" t="s">
        <v>674</v>
      </c>
      <c r="F434" s="221" t="s">
        <v>675</v>
      </c>
      <c r="G434" s="222" t="s">
        <v>202</v>
      </c>
      <c r="H434" s="223">
        <v>2.181</v>
      </c>
      <c r="I434" s="224"/>
      <c r="J434" s="225">
        <f>ROUND(I434*H434,2)</f>
        <v>0</v>
      </c>
      <c r="K434" s="221" t="s">
        <v>151</v>
      </c>
      <c r="L434" s="45"/>
      <c r="M434" s="226" t="s">
        <v>1</v>
      </c>
      <c r="N434" s="227" t="s">
        <v>42</v>
      </c>
      <c r="O434" s="92"/>
      <c r="P434" s="228">
        <f>O434*H434</f>
        <v>0</v>
      </c>
      <c r="Q434" s="228">
        <v>0</v>
      </c>
      <c r="R434" s="228">
        <f>Q434*H434</f>
        <v>0</v>
      </c>
      <c r="S434" s="228">
        <v>0</v>
      </c>
      <c r="T434" s="229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0" t="s">
        <v>236</v>
      </c>
      <c r="AT434" s="230" t="s">
        <v>147</v>
      </c>
      <c r="AU434" s="230" t="s">
        <v>153</v>
      </c>
      <c r="AY434" s="18" t="s">
        <v>145</v>
      </c>
      <c r="BE434" s="231">
        <f>IF(N434="základní",J434,0)</f>
        <v>0</v>
      </c>
      <c r="BF434" s="231">
        <f>IF(N434="snížená",J434,0)</f>
        <v>0</v>
      </c>
      <c r="BG434" s="231">
        <f>IF(N434="zákl. přenesená",J434,0)</f>
        <v>0</v>
      </c>
      <c r="BH434" s="231">
        <f>IF(N434="sníž. přenesená",J434,0)</f>
        <v>0</v>
      </c>
      <c r="BI434" s="231">
        <f>IF(N434="nulová",J434,0)</f>
        <v>0</v>
      </c>
      <c r="BJ434" s="18" t="s">
        <v>153</v>
      </c>
      <c r="BK434" s="231">
        <f>ROUND(I434*H434,2)</f>
        <v>0</v>
      </c>
      <c r="BL434" s="18" t="s">
        <v>236</v>
      </c>
      <c r="BM434" s="230" t="s">
        <v>676</v>
      </c>
    </row>
    <row r="435" s="2" customFormat="1" ht="37.8" customHeight="1">
      <c r="A435" s="39"/>
      <c r="B435" s="40"/>
      <c r="C435" s="219" t="s">
        <v>677</v>
      </c>
      <c r="D435" s="219" t="s">
        <v>147</v>
      </c>
      <c r="E435" s="220" t="s">
        <v>678</v>
      </c>
      <c r="F435" s="221" t="s">
        <v>679</v>
      </c>
      <c r="G435" s="222" t="s">
        <v>202</v>
      </c>
      <c r="H435" s="223">
        <v>2.181</v>
      </c>
      <c r="I435" s="224"/>
      <c r="J435" s="225">
        <f>ROUND(I435*H435,2)</f>
        <v>0</v>
      </c>
      <c r="K435" s="221" t="s">
        <v>151</v>
      </c>
      <c r="L435" s="45"/>
      <c r="M435" s="226" t="s">
        <v>1</v>
      </c>
      <c r="N435" s="227" t="s">
        <v>42</v>
      </c>
      <c r="O435" s="92"/>
      <c r="P435" s="228">
        <f>O435*H435</f>
        <v>0</v>
      </c>
      <c r="Q435" s="228">
        <v>0</v>
      </c>
      <c r="R435" s="228">
        <f>Q435*H435</f>
        <v>0</v>
      </c>
      <c r="S435" s="228">
        <v>0.00044000000000000002</v>
      </c>
      <c r="T435" s="229">
        <f>S435*H435</f>
        <v>0.0009596400000000001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0" t="s">
        <v>236</v>
      </c>
      <c r="AT435" s="230" t="s">
        <v>147</v>
      </c>
      <c r="AU435" s="230" t="s">
        <v>153</v>
      </c>
      <c r="AY435" s="18" t="s">
        <v>145</v>
      </c>
      <c r="BE435" s="231">
        <f>IF(N435="základní",J435,0)</f>
        <v>0</v>
      </c>
      <c r="BF435" s="231">
        <f>IF(N435="snížená",J435,0)</f>
        <v>0</v>
      </c>
      <c r="BG435" s="231">
        <f>IF(N435="zákl. přenesená",J435,0)</f>
        <v>0</v>
      </c>
      <c r="BH435" s="231">
        <f>IF(N435="sníž. přenesená",J435,0)</f>
        <v>0</v>
      </c>
      <c r="BI435" s="231">
        <f>IF(N435="nulová",J435,0)</f>
        <v>0</v>
      </c>
      <c r="BJ435" s="18" t="s">
        <v>153</v>
      </c>
      <c r="BK435" s="231">
        <f>ROUND(I435*H435,2)</f>
        <v>0</v>
      </c>
      <c r="BL435" s="18" t="s">
        <v>236</v>
      </c>
      <c r="BM435" s="230" t="s">
        <v>680</v>
      </c>
    </row>
    <row r="436" s="15" customFormat="1">
      <c r="A436" s="15"/>
      <c r="B436" s="265"/>
      <c r="C436" s="266"/>
      <c r="D436" s="234" t="s">
        <v>155</v>
      </c>
      <c r="E436" s="267" t="s">
        <v>1</v>
      </c>
      <c r="F436" s="268" t="s">
        <v>681</v>
      </c>
      <c r="G436" s="266"/>
      <c r="H436" s="267" t="s">
        <v>1</v>
      </c>
      <c r="I436" s="269"/>
      <c r="J436" s="266"/>
      <c r="K436" s="266"/>
      <c r="L436" s="270"/>
      <c r="M436" s="271"/>
      <c r="N436" s="272"/>
      <c r="O436" s="272"/>
      <c r="P436" s="272"/>
      <c r="Q436" s="272"/>
      <c r="R436" s="272"/>
      <c r="S436" s="272"/>
      <c r="T436" s="273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74" t="s">
        <v>155</v>
      </c>
      <c r="AU436" s="274" t="s">
        <v>153</v>
      </c>
      <c r="AV436" s="15" t="s">
        <v>84</v>
      </c>
      <c r="AW436" s="15" t="s">
        <v>32</v>
      </c>
      <c r="AX436" s="15" t="s">
        <v>76</v>
      </c>
      <c r="AY436" s="274" t="s">
        <v>145</v>
      </c>
    </row>
    <row r="437" s="13" customFormat="1">
      <c r="A437" s="13"/>
      <c r="B437" s="232"/>
      <c r="C437" s="233"/>
      <c r="D437" s="234" t="s">
        <v>155</v>
      </c>
      <c r="E437" s="235" t="s">
        <v>1</v>
      </c>
      <c r="F437" s="236" t="s">
        <v>669</v>
      </c>
      <c r="G437" s="233"/>
      <c r="H437" s="237">
        <v>0.42899999999999999</v>
      </c>
      <c r="I437" s="238"/>
      <c r="J437" s="233"/>
      <c r="K437" s="233"/>
      <c r="L437" s="239"/>
      <c r="M437" s="240"/>
      <c r="N437" s="241"/>
      <c r="O437" s="241"/>
      <c r="P437" s="241"/>
      <c r="Q437" s="241"/>
      <c r="R437" s="241"/>
      <c r="S437" s="241"/>
      <c r="T437" s="24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3" t="s">
        <v>155</v>
      </c>
      <c r="AU437" s="243" t="s">
        <v>153</v>
      </c>
      <c r="AV437" s="13" t="s">
        <v>153</v>
      </c>
      <c r="AW437" s="13" t="s">
        <v>32</v>
      </c>
      <c r="AX437" s="13" t="s">
        <v>76</v>
      </c>
      <c r="AY437" s="243" t="s">
        <v>145</v>
      </c>
    </row>
    <row r="438" s="13" customFormat="1">
      <c r="A438" s="13"/>
      <c r="B438" s="232"/>
      <c r="C438" s="233"/>
      <c r="D438" s="234" t="s">
        <v>155</v>
      </c>
      <c r="E438" s="235" t="s">
        <v>1</v>
      </c>
      <c r="F438" s="236" t="s">
        <v>670</v>
      </c>
      <c r="G438" s="233"/>
      <c r="H438" s="237">
        <v>0.32900000000000001</v>
      </c>
      <c r="I438" s="238"/>
      <c r="J438" s="233"/>
      <c r="K438" s="233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155</v>
      </c>
      <c r="AU438" s="243" t="s">
        <v>153</v>
      </c>
      <c r="AV438" s="13" t="s">
        <v>153</v>
      </c>
      <c r="AW438" s="13" t="s">
        <v>32</v>
      </c>
      <c r="AX438" s="13" t="s">
        <v>76</v>
      </c>
      <c r="AY438" s="243" t="s">
        <v>145</v>
      </c>
    </row>
    <row r="439" s="13" customFormat="1">
      <c r="A439" s="13"/>
      <c r="B439" s="232"/>
      <c r="C439" s="233"/>
      <c r="D439" s="234" t="s">
        <v>155</v>
      </c>
      <c r="E439" s="235" t="s">
        <v>1</v>
      </c>
      <c r="F439" s="236" t="s">
        <v>671</v>
      </c>
      <c r="G439" s="233"/>
      <c r="H439" s="237">
        <v>0.92000000000000004</v>
      </c>
      <c r="I439" s="238"/>
      <c r="J439" s="233"/>
      <c r="K439" s="233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155</v>
      </c>
      <c r="AU439" s="243" t="s">
        <v>153</v>
      </c>
      <c r="AV439" s="13" t="s">
        <v>153</v>
      </c>
      <c r="AW439" s="13" t="s">
        <v>32</v>
      </c>
      <c r="AX439" s="13" t="s">
        <v>76</v>
      </c>
      <c r="AY439" s="243" t="s">
        <v>145</v>
      </c>
    </row>
    <row r="440" s="16" customFormat="1">
      <c r="A440" s="16"/>
      <c r="B440" s="275"/>
      <c r="C440" s="276"/>
      <c r="D440" s="234" t="s">
        <v>155</v>
      </c>
      <c r="E440" s="277" t="s">
        <v>1</v>
      </c>
      <c r="F440" s="278" t="s">
        <v>476</v>
      </c>
      <c r="G440" s="276"/>
      <c r="H440" s="279">
        <v>1.6779999999999999</v>
      </c>
      <c r="I440" s="280"/>
      <c r="J440" s="276"/>
      <c r="K440" s="276"/>
      <c r="L440" s="281"/>
      <c r="M440" s="282"/>
      <c r="N440" s="283"/>
      <c r="O440" s="283"/>
      <c r="P440" s="283"/>
      <c r="Q440" s="283"/>
      <c r="R440" s="283"/>
      <c r="S440" s="283"/>
      <c r="T440" s="284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T440" s="285" t="s">
        <v>155</v>
      </c>
      <c r="AU440" s="285" t="s">
        <v>153</v>
      </c>
      <c r="AV440" s="16" t="s">
        <v>161</v>
      </c>
      <c r="AW440" s="16" t="s">
        <v>32</v>
      </c>
      <c r="AX440" s="16" t="s">
        <v>76</v>
      </c>
      <c r="AY440" s="285" t="s">
        <v>145</v>
      </c>
    </row>
    <row r="441" s="13" customFormat="1">
      <c r="A441" s="13"/>
      <c r="B441" s="232"/>
      <c r="C441" s="233"/>
      <c r="D441" s="234" t="s">
        <v>155</v>
      </c>
      <c r="E441" s="235" t="s">
        <v>1</v>
      </c>
      <c r="F441" s="236" t="s">
        <v>672</v>
      </c>
      <c r="G441" s="233"/>
      <c r="H441" s="237">
        <v>0.503</v>
      </c>
      <c r="I441" s="238"/>
      <c r="J441" s="233"/>
      <c r="K441" s="233"/>
      <c r="L441" s="239"/>
      <c r="M441" s="240"/>
      <c r="N441" s="241"/>
      <c r="O441" s="241"/>
      <c r="P441" s="241"/>
      <c r="Q441" s="241"/>
      <c r="R441" s="241"/>
      <c r="S441" s="241"/>
      <c r="T441" s="24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3" t="s">
        <v>155</v>
      </c>
      <c r="AU441" s="243" t="s">
        <v>153</v>
      </c>
      <c r="AV441" s="13" t="s">
        <v>153</v>
      </c>
      <c r="AW441" s="13" t="s">
        <v>32</v>
      </c>
      <c r="AX441" s="13" t="s">
        <v>76</v>
      </c>
      <c r="AY441" s="243" t="s">
        <v>145</v>
      </c>
    </row>
    <row r="442" s="14" customFormat="1">
      <c r="A442" s="14"/>
      <c r="B442" s="254"/>
      <c r="C442" s="255"/>
      <c r="D442" s="234" t="s">
        <v>155</v>
      </c>
      <c r="E442" s="256" t="s">
        <v>1</v>
      </c>
      <c r="F442" s="257" t="s">
        <v>193</v>
      </c>
      <c r="G442" s="255"/>
      <c r="H442" s="258">
        <v>2.181</v>
      </c>
      <c r="I442" s="259"/>
      <c r="J442" s="255"/>
      <c r="K442" s="255"/>
      <c r="L442" s="260"/>
      <c r="M442" s="261"/>
      <c r="N442" s="262"/>
      <c r="O442" s="262"/>
      <c r="P442" s="262"/>
      <c r="Q442" s="262"/>
      <c r="R442" s="262"/>
      <c r="S442" s="262"/>
      <c r="T442" s="26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4" t="s">
        <v>155</v>
      </c>
      <c r="AU442" s="264" t="s">
        <v>153</v>
      </c>
      <c r="AV442" s="14" t="s">
        <v>152</v>
      </c>
      <c r="AW442" s="14" t="s">
        <v>32</v>
      </c>
      <c r="AX442" s="14" t="s">
        <v>84</v>
      </c>
      <c r="AY442" s="264" t="s">
        <v>145</v>
      </c>
    </row>
    <row r="443" s="2" customFormat="1" ht="33" customHeight="1">
      <c r="A443" s="39"/>
      <c r="B443" s="40"/>
      <c r="C443" s="244" t="s">
        <v>682</v>
      </c>
      <c r="D443" s="244" t="s">
        <v>180</v>
      </c>
      <c r="E443" s="245" t="s">
        <v>683</v>
      </c>
      <c r="F443" s="246" t="s">
        <v>684</v>
      </c>
      <c r="G443" s="247" t="s">
        <v>214</v>
      </c>
      <c r="H443" s="248">
        <v>43.619999999999997</v>
      </c>
      <c r="I443" s="249"/>
      <c r="J443" s="250">
        <f>ROUND(I443*H443,2)</f>
        <v>0</v>
      </c>
      <c r="K443" s="246" t="s">
        <v>151</v>
      </c>
      <c r="L443" s="251"/>
      <c r="M443" s="252" t="s">
        <v>1</v>
      </c>
      <c r="N443" s="253" t="s">
        <v>42</v>
      </c>
      <c r="O443" s="92"/>
      <c r="P443" s="228">
        <f>O443*H443</f>
        <v>0</v>
      </c>
      <c r="Q443" s="228">
        <v>0.00133</v>
      </c>
      <c r="R443" s="228">
        <f>Q443*H443</f>
        <v>0.0580146</v>
      </c>
      <c r="S443" s="228">
        <v>0</v>
      </c>
      <c r="T443" s="229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0" t="s">
        <v>318</v>
      </c>
      <c r="AT443" s="230" t="s">
        <v>180</v>
      </c>
      <c r="AU443" s="230" t="s">
        <v>153</v>
      </c>
      <c r="AY443" s="18" t="s">
        <v>145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18" t="s">
        <v>153</v>
      </c>
      <c r="BK443" s="231">
        <f>ROUND(I443*H443,2)</f>
        <v>0</v>
      </c>
      <c r="BL443" s="18" t="s">
        <v>236</v>
      </c>
      <c r="BM443" s="230" t="s">
        <v>685</v>
      </c>
    </row>
    <row r="444" s="13" customFormat="1">
      <c r="A444" s="13"/>
      <c r="B444" s="232"/>
      <c r="C444" s="233"/>
      <c r="D444" s="234" t="s">
        <v>155</v>
      </c>
      <c r="E444" s="233"/>
      <c r="F444" s="236" t="s">
        <v>686</v>
      </c>
      <c r="G444" s="233"/>
      <c r="H444" s="237">
        <v>43.619999999999997</v>
      </c>
      <c r="I444" s="238"/>
      <c r="J444" s="233"/>
      <c r="K444" s="233"/>
      <c r="L444" s="239"/>
      <c r="M444" s="240"/>
      <c r="N444" s="241"/>
      <c r="O444" s="241"/>
      <c r="P444" s="241"/>
      <c r="Q444" s="241"/>
      <c r="R444" s="241"/>
      <c r="S444" s="241"/>
      <c r="T444" s="24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3" t="s">
        <v>155</v>
      </c>
      <c r="AU444" s="243" t="s">
        <v>153</v>
      </c>
      <c r="AV444" s="13" t="s">
        <v>153</v>
      </c>
      <c r="AW444" s="13" t="s">
        <v>4</v>
      </c>
      <c r="AX444" s="13" t="s">
        <v>84</v>
      </c>
      <c r="AY444" s="243" t="s">
        <v>145</v>
      </c>
    </row>
    <row r="445" s="2" customFormat="1" ht="24.15" customHeight="1">
      <c r="A445" s="39"/>
      <c r="B445" s="40"/>
      <c r="C445" s="219" t="s">
        <v>687</v>
      </c>
      <c r="D445" s="219" t="s">
        <v>147</v>
      </c>
      <c r="E445" s="220" t="s">
        <v>688</v>
      </c>
      <c r="F445" s="221" t="s">
        <v>689</v>
      </c>
      <c r="G445" s="222" t="s">
        <v>202</v>
      </c>
      <c r="H445" s="223">
        <v>2.181</v>
      </c>
      <c r="I445" s="224"/>
      <c r="J445" s="225">
        <f>ROUND(I445*H445,2)</f>
        <v>0</v>
      </c>
      <c r="K445" s="221" t="s">
        <v>151</v>
      </c>
      <c r="L445" s="45"/>
      <c r="M445" s="226" t="s">
        <v>1</v>
      </c>
      <c r="N445" s="227" t="s">
        <v>42</v>
      </c>
      <c r="O445" s="92"/>
      <c r="P445" s="228">
        <f>O445*H445</f>
        <v>0</v>
      </c>
      <c r="Q445" s="228">
        <v>0</v>
      </c>
      <c r="R445" s="228">
        <f>Q445*H445</f>
        <v>0</v>
      </c>
      <c r="S445" s="228">
        <v>0</v>
      </c>
      <c r="T445" s="229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0" t="s">
        <v>236</v>
      </c>
      <c r="AT445" s="230" t="s">
        <v>147</v>
      </c>
      <c r="AU445" s="230" t="s">
        <v>153</v>
      </c>
      <c r="AY445" s="18" t="s">
        <v>145</v>
      </c>
      <c r="BE445" s="231">
        <f>IF(N445="základní",J445,0)</f>
        <v>0</v>
      </c>
      <c r="BF445" s="231">
        <f>IF(N445="snížená",J445,0)</f>
        <v>0</v>
      </c>
      <c r="BG445" s="231">
        <f>IF(N445="zákl. přenesená",J445,0)</f>
        <v>0</v>
      </c>
      <c r="BH445" s="231">
        <f>IF(N445="sníž. přenesená",J445,0)</f>
        <v>0</v>
      </c>
      <c r="BI445" s="231">
        <f>IF(N445="nulová",J445,0)</f>
        <v>0</v>
      </c>
      <c r="BJ445" s="18" t="s">
        <v>153</v>
      </c>
      <c r="BK445" s="231">
        <f>ROUND(I445*H445,2)</f>
        <v>0</v>
      </c>
      <c r="BL445" s="18" t="s">
        <v>236</v>
      </c>
      <c r="BM445" s="230" t="s">
        <v>690</v>
      </c>
    </row>
    <row r="446" s="2" customFormat="1" ht="24.15" customHeight="1">
      <c r="A446" s="39"/>
      <c r="B446" s="40"/>
      <c r="C446" s="219" t="s">
        <v>691</v>
      </c>
      <c r="D446" s="219" t="s">
        <v>147</v>
      </c>
      <c r="E446" s="220" t="s">
        <v>692</v>
      </c>
      <c r="F446" s="221" t="s">
        <v>693</v>
      </c>
      <c r="G446" s="222" t="s">
        <v>214</v>
      </c>
      <c r="H446" s="223">
        <v>1</v>
      </c>
      <c r="I446" s="224"/>
      <c r="J446" s="225">
        <f>ROUND(I446*H446,2)</f>
        <v>0</v>
      </c>
      <c r="K446" s="221" t="s">
        <v>151</v>
      </c>
      <c r="L446" s="45"/>
      <c r="M446" s="226" t="s">
        <v>1</v>
      </c>
      <c r="N446" s="227" t="s">
        <v>42</v>
      </c>
      <c r="O446" s="92"/>
      <c r="P446" s="228">
        <f>O446*H446</f>
        <v>0</v>
      </c>
      <c r="Q446" s="228">
        <v>0</v>
      </c>
      <c r="R446" s="228">
        <f>Q446*H446</f>
        <v>0</v>
      </c>
      <c r="S446" s="228">
        <v>0</v>
      </c>
      <c r="T446" s="229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0" t="s">
        <v>236</v>
      </c>
      <c r="AT446" s="230" t="s">
        <v>147</v>
      </c>
      <c r="AU446" s="230" t="s">
        <v>153</v>
      </c>
      <c r="AY446" s="18" t="s">
        <v>145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18" t="s">
        <v>153</v>
      </c>
      <c r="BK446" s="231">
        <f>ROUND(I446*H446,2)</f>
        <v>0</v>
      </c>
      <c r="BL446" s="18" t="s">
        <v>236</v>
      </c>
      <c r="BM446" s="230" t="s">
        <v>694</v>
      </c>
    </row>
    <row r="447" s="2" customFormat="1" ht="16.5" customHeight="1">
      <c r="A447" s="39"/>
      <c r="B447" s="40"/>
      <c r="C447" s="244" t="s">
        <v>695</v>
      </c>
      <c r="D447" s="244" t="s">
        <v>180</v>
      </c>
      <c r="E447" s="245" t="s">
        <v>696</v>
      </c>
      <c r="F447" s="246" t="s">
        <v>697</v>
      </c>
      <c r="G447" s="247" t="s">
        <v>214</v>
      </c>
      <c r="H447" s="248">
        <v>1</v>
      </c>
      <c r="I447" s="249"/>
      <c r="J447" s="250">
        <f>ROUND(I447*H447,2)</f>
        <v>0</v>
      </c>
      <c r="K447" s="246" t="s">
        <v>1</v>
      </c>
      <c r="L447" s="251"/>
      <c r="M447" s="252" t="s">
        <v>1</v>
      </c>
      <c r="N447" s="253" t="s">
        <v>42</v>
      </c>
      <c r="O447" s="92"/>
      <c r="P447" s="228">
        <f>O447*H447</f>
        <v>0</v>
      </c>
      <c r="Q447" s="228">
        <v>0.014</v>
      </c>
      <c r="R447" s="228">
        <f>Q447*H447</f>
        <v>0.014</v>
      </c>
      <c r="S447" s="228">
        <v>0</v>
      </c>
      <c r="T447" s="229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0" t="s">
        <v>318</v>
      </c>
      <c r="AT447" s="230" t="s">
        <v>180</v>
      </c>
      <c r="AU447" s="230" t="s">
        <v>153</v>
      </c>
      <c r="AY447" s="18" t="s">
        <v>145</v>
      </c>
      <c r="BE447" s="231">
        <f>IF(N447="základní",J447,0)</f>
        <v>0</v>
      </c>
      <c r="BF447" s="231">
        <f>IF(N447="snížená",J447,0)</f>
        <v>0</v>
      </c>
      <c r="BG447" s="231">
        <f>IF(N447="zákl. přenesená",J447,0)</f>
        <v>0</v>
      </c>
      <c r="BH447" s="231">
        <f>IF(N447="sníž. přenesená",J447,0)</f>
        <v>0</v>
      </c>
      <c r="BI447" s="231">
        <f>IF(N447="nulová",J447,0)</f>
        <v>0</v>
      </c>
      <c r="BJ447" s="18" t="s">
        <v>153</v>
      </c>
      <c r="BK447" s="231">
        <f>ROUND(I447*H447,2)</f>
        <v>0</v>
      </c>
      <c r="BL447" s="18" t="s">
        <v>236</v>
      </c>
      <c r="BM447" s="230" t="s">
        <v>698</v>
      </c>
    </row>
    <row r="448" s="2" customFormat="1" ht="16.5" customHeight="1">
      <c r="A448" s="39"/>
      <c r="B448" s="40"/>
      <c r="C448" s="219" t="s">
        <v>699</v>
      </c>
      <c r="D448" s="219" t="s">
        <v>147</v>
      </c>
      <c r="E448" s="220" t="s">
        <v>700</v>
      </c>
      <c r="F448" s="221" t="s">
        <v>701</v>
      </c>
      <c r="G448" s="222" t="s">
        <v>202</v>
      </c>
      <c r="H448" s="223">
        <v>10</v>
      </c>
      <c r="I448" s="224"/>
      <c r="J448" s="225">
        <f>ROUND(I448*H448,2)</f>
        <v>0</v>
      </c>
      <c r="K448" s="221" t="s">
        <v>151</v>
      </c>
      <c r="L448" s="45"/>
      <c r="M448" s="226" t="s">
        <v>1</v>
      </c>
      <c r="N448" s="227" t="s">
        <v>42</v>
      </c>
      <c r="O448" s="92"/>
      <c r="P448" s="228">
        <f>O448*H448</f>
        <v>0</v>
      </c>
      <c r="Q448" s="228">
        <v>0.00013999999999999999</v>
      </c>
      <c r="R448" s="228">
        <f>Q448*H448</f>
        <v>0.0013999999999999998</v>
      </c>
      <c r="S448" s="228">
        <v>0</v>
      </c>
      <c r="T448" s="229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0" t="s">
        <v>236</v>
      </c>
      <c r="AT448" s="230" t="s">
        <v>147</v>
      </c>
      <c r="AU448" s="230" t="s">
        <v>153</v>
      </c>
      <c r="AY448" s="18" t="s">
        <v>145</v>
      </c>
      <c r="BE448" s="231">
        <f>IF(N448="základní",J448,0)</f>
        <v>0</v>
      </c>
      <c r="BF448" s="231">
        <f>IF(N448="snížená",J448,0)</f>
        <v>0</v>
      </c>
      <c r="BG448" s="231">
        <f>IF(N448="zákl. přenesená",J448,0)</f>
        <v>0</v>
      </c>
      <c r="BH448" s="231">
        <f>IF(N448="sníž. přenesená",J448,0)</f>
        <v>0</v>
      </c>
      <c r="BI448" s="231">
        <f>IF(N448="nulová",J448,0)</f>
        <v>0</v>
      </c>
      <c r="BJ448" s="18" t="s">
        <v>153</v>
      </c>
      <c r="BK448" s="231">
        <f>ROUND(I448*H448,2)</f>
        <v>0</v>
      </c>
      <c r="BL448" s="18" t="s">
        <v>236</v>
      </c>
      <c r="BM448" s="230" t="s">
        <v>702</v>
      </c>
    </row>
    <row r="449" s="2" customFormat="1" ht="16.5" customHeight="1">
      <c r="A449" s="39"/>
      <c r="B449" s="40"/>
      <c r="C449" s="219" t="s">
        <v>703</v>
      </c>
      <c r="D449" s="219" t="s">
        <v>147</v>
      </c>
      <c r="E449" s="220" t="s">
        <v>704</v>
      </c>
      <c r="F449" s="221" t="s">
        <v>705</v>
      </c>
      <c r="G449" s="222" t="s">
        <v>214</v>
      </c>
      <c r="H449" s="223">
        <v>3</v>
      </c>
      <c r="I449" s="224"/>
      <c r="J449" s="225">
        <f>ROUND(I449*H449,2)</f>
        <v>0</v>
      </c>
      <c r="K449" s="221" t="s">
        <v>151</v>
      </c>
      <c r="L449" s="45"/>
      <c r="M449" s="226" t="s">
        <v>1</v>
      </c>
      <c r="N449" s="227" t="s">
        <v>42</v>
      </c>
      <c r="O449" s="92"/>
      <c r="P449" s="228">
        <f>O449*H449</f>
        <v>0</v>
      </c>
      <c r="Q449" s="228">
        <v>0</v>
      </c>
      <c r="R449" s="228">
        <f>Q449*H449</f>
        <v>0</v>
      </c>
      <c r="S449" s="228">
        <v>0.016500000000000001</v>
      </c>
      <c r="T449" s="229">
        <f>S449*H449</f>
        <v>0.049500000000000002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0" t="s">
        <v>236</v>
      </c>
      <c r="AT449" s="230" t="s">
        <v>147</v>
      </c>
      <c r="AU449" s="230" t="s">
        <v>153</v>
      </c>
      <c r="AY449" s="18" t="s">
        <v>145</v>
      </c>
      <c r="BE449" s="231">
        <f>IF(N449="základní",J449,0)</f>
        <v>0</v>
      </c>
      <c r="BF449" s="231">
        <f>IF(N449="snížená",J449,0)</f>
        <v>0</v>
      </c>
      <c r="BG449" s="231">
        <f>IF(N449="zákl. přenesená",J449,0)</f>
        <v>0</v>
      </c>
      <c r="BH449" s="231">
        <f>IF(N449="sníž. přenesená",J449,0)</f>
        <v>0</v>
      </c>
      <c r="BI449" s="231">
        <f>IF(N449="nulová",J449,0)</f>
        <v>0</v>
      </c>
      <c r="BJ449" s="18" t="s">
        <v>153</v>
      </c>
      <c r="BK449" s="231">
        <f>ROUND(I449*H449,2)</f>
        <v>0</v>
      </c>
      <c r="BL449" s="18" t="s">
        <v>236</v>
      </c>
      <c r="BM449" s="230" t="s">
        <v>706</v>
      </c>
    </row>
    <row r="450" s="2" customFormat="1" ht="24.15" customHeight="1">
      <c r="A450" s="39"/>
      <c r="B450" s="40"/>
      <c r="C450" s="219" t="s">
        <v>707</v>
      </c>
      <c r="D450" s="219" t="s">
        <v>147</v>
      </c>
      <c r="E450" s="220" t="s">
        <v>708</v>
      </c>
      <c r="F450" s="221" t="s">
        <v>709</v>
      </c>
      <c r="G450" s="222" t="s">
        <v>710</v>
      </c>
      <c r="H450" s="286"/>
      <c r="I450" s="224"/>
      <c r="J450" s="225">
        <f>ROUND(I450*H450,2)</f>
        <v>0</v>
      </c>
      <c r="K450" s="221" t="s">
        <v>151</v>
      </c>
      <c r="L450" s="45"/>
      <c r="M450" s="226" t="s">
        <v>1</v>
      </c>
      <c r="N450" s="227" t="s">
        <v>42</v>
      </c>
      <c r="O450" s="92"/>
      <c r="P450" s="228">
        <f>O450*H450</f>
        <v>0</v>
      </c>
      <c r="Q450" s="228">
        <v>0</v>
      </c>
      <c r="R450" s="228">
        <f>Q450*H450</f>
        <v>0</v>
      </c>
      <c r="S450" s="228">
        <v>0</v>
      </c>
      <c r="T450" s="229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30" t="s">
        <v>236</v>
      </c>
      <c r="AT450" s="230" t="s">
        <v>147</v>
      </c>
      <c r="AU450" s="230" t="s">
        <v>153</v>
      </c>
      <c r="AY450" s="18" t="s">
        <v>145</v>
      </c>
      <c r="BE450" s="231">
        <f>IF(N450="základní",J450,0)</f>
        <v>0</v>
      </c>
      <c r="BF450" s="231">
        <f>IF(N450="snížená",J450,0)</f>
        <v>0</v>
      </c>
      <c r="BG450" s="231">
        <f>IF(N450="zákl. přenesená",J450,0)</f>
        <v>0</v>
      </c>
      <c r="BH450" s="231">
        <f>IF(N450="sníž. přenesená",J450,0)</f>
        <v>0</v>
      </c>
      <c r="BI450" s="231">
        <f>IF(N450="nulová",J450,0)</f>
        <v>0</v>
      </c>
      <c r="BJ450" s="18" t="s">
        <v>153</v>
      </c>
      <c r="BK450" s="231">
        <f>ROUND(I450*H450,2)</f>
        <v>0</v>
      </c>
      <c r="BL450" s="18" t="s">
        <v>236</v>
      </c>
      <c r="BM450" s="230" t="s">
        <v>711</v>
      </c>
    </row>
    <row r="451" s="12" customFormat="1" ht="22.8" customHeight="1">
      <c r="A451" s="12"/>
      <c r="B451" s="203"/>
      <c r="C451" s="204"/>
      <c r="D451" s="205" t="s">
        <v>75</v>
      </c>
      <c r="E451" s="217" t="s">
        <v>712</v>
      </c>
      <c r="F451" s="217" t="s">
        <v>713</v>
      </c>
      <c r="G451" s="204"/>
      <c r="H451" s="204"/>
      <c r="I451" s="207"/>
      <c r="J451" s="218">
        <f>BK451</f>
        <v>0</v>
      </c>
      <c r="K451" s="204"/>
      <c r="L451" s="209"/>
      <c r="M451" s="210"/>
      <c r="N451" s="211"/>
      <c r="O451" s="211"/>
      <c r="P451" s="212">
        <f>SUM(P452:P470)</f>
        <v>0</v>
      </c>
      <c r="Q451" s="211"/>
      <c r="R451" s="212">
        <f>SUM(R452:R470)</f>
        <v>0.22137999999999997</v>
      </c>
      <c r="S451" s="211"/>
      <c r="T451" s="213">
        <f>SUM(T452:T470)</f>
        <v>0.052002600000000003</v>
      </c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R451" s="214" t="s">
        <v>153</v>
      </c>
      <c r="AT451" s="215" t="s">
        <v>75</v>
      </c>
      <c r="AU451" s="215" t="s">
        <v>84</v>
      </c>
      <c r="AY451" s="214" t="s">
        <v>145</v>
      </c>
      <c r="BK451" s="216">
        <f>SUM(BK452:BK470)</f>
        <v>0</v>
      </c>
    </row>
    <row r="452" s="2" customFormat="1" ht="16.5" customHeight="1">
      <c r="A452" s="39"/>
      <c r="B452" s="40"/>
      <c r="C452" s="219" t="s">
        <v>714</v>
      </c>
      <c r="D452" s="219" t="s">
        <v>147</v>
      </c>
      <c r="E452" s="220" t="s">
        <v>715</v>
      </c>
      <c r="F452" s="221" t="s">
        <v>716</v>
      </c>
      <c r="G452" s="222" t="s">
        <v>202</v>
      </c>
      <c r="H452" s="223">
        <v>3.0680000000000001</v>
      </c>
      <c r="I452" s="224"/>
      <c r="J452" s="225">
        <f>ROUND(I452*H452,2)</f>
        <v>0</v>
      </c>
      <c r="K452" s="221" t="s">
        <v>151</v>
      </c>
      <c r="L452" s="45"/>
      <c r="M452" s="226" t="s">
        <v>1</v>
      </c>
      <c r="N452" s="227" t="s">
        <v>42</v>
      </c>
      <c r="O452" s="92"/>
      <c r="P452" s="228">
        <f>O452*H452</f>
        <v>0</v>
      </c>
      <c r="Q452" s="228">
        <v>0</v>
      </c>
      <c r="R452" s="228">
        <f>Q452*H452</f>
        <v>0</v>
      </c>
      <c r="S452" s="228">
        <v>0.01695</v>
      </c>
      <c r="T452" s="229">
        <f>S452*H452</f>
        <v>0.052002600000000003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0" t="s">
        <v>236</v>
      </c>
      <c r="AT452" s="230" t="s">
        <v>147</v>
      </c>
      <c r="AU452" s="230" t="s">
        <v>153</v>
      </c>
      <c r="AY452" s="18" t="s">
        <v>145</v>
      </c>
      <c r="BE452" s="231">
        <f>IF(N452="základní",J452,0)</f>
        <v>0</v>
      </c>
      <c r="BF452" s="231">
        <f>IF(N452="snížená",J452,0)</f>
        <v>0</v>
      </c>
      <c r="BG452" s="231">
        <f>IF(N452="zákl. přenesená",J452,0)</f>
        <v>0</v>
      </c>
      <c r="BH452" s="231">
        <f>IF(N452="sníž. přenesená",J452,0)</f>
        <v>0</v>
      </c>
      <c r="BI452" s="231">
        <f>IF(N452="nulová",J452,0)</f>
        <v>0</v>
      </c>
      <c r="BJ452" s="18" t="s">
        <v>153</v>
      </c>
      <c r="BK452" s="231">
        <f>ROUND(I452*H452,2)</f>
        <v>0</v>
      </c>
      <c r="BL452" s="18" t="s">
        <v>236</v>
      </c>
      <c r="BM452" s="230" t="s">
        <v>717</v>
      </c>
    </row>
    <row r="453" s="13" customFormat="1">
      <c r="A453" s="13"/>
      <c r="B453" s="232"/>
      <c r="C453" s="233"/>
      <c r="D453" s="234" t="s">
        <v>155</v>
      </c>
      <c r="E453" s="235" t="s">
        <v>1</v>
      </c>
      <c r="F453" s="236" t="s">
        <v>718</v>
      </c>
      <c r="G453" s="233"/>
      <c r="H453" s="237">
        <v>3.0680000000000001</v>
      </c>
      <c r="I453" s="238"/>
      <c r="J453" s="233"/>
      <c r="K453" s="233"/>
      <c r="L453" s="239"/>
      <c r="M453" s="240"/>
      <c r="N453" s="241"/>
      <c r="O453" s="241"/>
      <c r="P453" s="241"/>
      <c r="Q453" s="241"/>
      <c r="R453" s="241"/>
      <c r="S453" s="241"/>
      <c r="T453" s="24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3" t="s">
        <v>155</v>
      </c>
      <c r="AU453" s="243" t="s">
        <v>153</v>
      </c>
      <c r="AV453" s="13" t="s">
        <v>153</v>
      </c>
      <c r="AW453" s="13" t="s">
        <v>32</v>
      </c>
      <c r="AX453" s="13" t="s">
        <v>84</v>
      </c>
      <c r="AY453" s="243" t="s">
        <v>145</v>
      </c>
    </row>
    <row r="454" s="2" customFormat="1" ht="24.15" customHeight="1">
      <c r="A454" s="39"/>
      <c r="B454" s="40"/>
      <c r="C454" s="219" t="s">
        <v>719</v>
      </c>
      <c r="D454" s="219" t="s">
        <v>147</v>
      </c>
      <c r="E454" s="220" t="s">
        <v>720</v>
      </c>
      <c r="F454" s="221" t="s">
        <v>721</v>
      </c>
      <c r="G454" s="222" t="s">
        <v>214</v>
      </c>
      <c r="H454" s="223">
        <v>3</v>
      </c>
      <c r="I454" s="224"/>
      <c r="J454" s="225">
        <f>ROUND(I454*H454,2)</f>
        <v>0</v>
      </c>
      <c r="K454" s="221" t="s">
        <v>151</v>
      </c>
      <c r="L454" s="45"/>
      <c r="M454" s="226" t="s">
        <v>1</v>
      </c>
      <c r="N454" s="227" t="s">
        <v>42</v>
      </c>
      <c r="O454" s="92"/>
      <c r="P454" s="228">
        <f>O454*H454</f>
        <v>0</v>
      </c>
      <c r="Q454" s="228">
        <v>0</v>
      </c>
      <c r="R454" s="228">
        <f>Q454*H454</f>
        <v>0</v>
      </c>
      <c r="S454" s="228">
        <v>0</v>
      </c>
      <c r="T454" s="229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0" t="s">
        <v>236</v>
      </c>
      <c r="AT454" s="230" t="s">
        <v>147</v>
      </c>
      <c r="AU454" s="230" t="s">
        <v>153</v>
      </c>
      <c r="AY454" s="18" t="s">
        <v>145</v>
      </c>
      <c r="BE454" s="231">
        <f>IF(N454="základní",J454,0)</f>
        <v>0</v>
      </c>
      <c r="BF454" s="231">
        <f>IF(N454="snížená",J454,0)</f>
        <v>0</v>
      </c>
      <c r="BG454" s="231">
        <f>IF(N454="zákl. přenesená",J454,0)</f>
        <v>0</v>
      </c>
      <c r="BH454" s="231">
        <f>IF(N454="sníž. přenesená",J454,0)</f>
        <v>0</v>
      </c>
      <c r="BI454" s="231">
        <f>IF(N454="nulová",J454,0)</f>
        <v>0</v>
      </c>
      <c r="BJ454" s="18" t="s">
        <v>153</v>
      </c>
      <c r="BK454" s="231">
        <f>ROUND(I454*H454,2)</f>
        <v>0</v>
      </c>
      <c r="BL454" s="18" t="s">
        <v>236</v>
      </c>
      <c r="BM454" s="230" t="s">
        <v>722</v>
      </c>
    </row>
    <row r="455" s="2" customFormat="1" ht="37.8" customHeight="1">
      <c r="A455" s="39"/>
      <c r="B455" s="40"/>
      <c r="C455" s="244" t="s">
        <v>723</v>
      </c>
      <c r="D455" s="244" t="s">
        <v>180</v>
      </c>
      <c r="E455" s="245" t="s">
        <v>724</v>
      </c>
      <c r="F455" s="246" t="s">
        <v>725</v>
      </c>
      <c r="G455" s="247" t="s">
        <v>214</v>
      </c>
      <c r="H455" s="248">
        <v>2</v>
      </c>
      <c r="I455" s="249"/>
      <c r="J455" s="250">
        <f>ROUND(I455*H455,2)</f>
        <v>0</v>
      </c>
      <c r="K455" s="246" t="s">
        <v>1</v>
      </c>
      <c r="L455" s="251"/>
      <c r="M455" s="252" t="s">
        <v>1</v>
      </c>
      <c r="N455" s="253" t="s">
        <v>42</v>
      </c>
      <c r="O455" s="92"/>
      <c r="P455" s="228">
        <f>O455*H455</f>
        <v>0</v>
      </c>
      <c r="Q455" s="228">
        <v>0.014500000000000001</v>
      </c>
      <c r="R455" s="228">
        <f>Q455*H455</f>
        <v>0.029000000000000001</v>
      </c>
      <c r="S455" s="228">
        <v>0</v>
      </c>
      <c r="T455" s="22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0" t="s">
        <v>318</v>
      </c>
      <c r="AT455" s="230" t="s">
        <v>180</v>
      </c>
      <c r="AU455" s="230" t="s">
        <v>153</v>
      </c>
      <c r="AY455" s="18" t="s">
        <v>145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8" t="s">
        <v>153</v>
      </c>
      <c r="BK455" s="231">
        <f>ROUND(I455*H455,2)</f>
        <v>0</v>
      </c>
      <c r="BL455" s="18" t="s">
        <v>236</v>
      </c>
      <c r="BM455" s="230" t="s">
        <v>726</v>
      </c>
    </row>
    <row r="456" s="13" customFormat="1">
      <c r="A456" s="13"/>
      <c r="B456" s="232"/>
      <c r="C456" s="233"/>
      <c r="D456" s="234" t="s">
        <v>155</v>
      </c>
      <c r="E456" s="235" t="s">
        <v>1</v>
      </c>
      <c r="F456" s="236" t="s">
        <v>153</v>
      </c>
      <c r="G456" s="233"/>
      <c r="H456" s="237">
        <v>2</v>
      </c>
      <c r="I456" s="238"/>
      <c r="J456" s="233"/>
      <c r="K456" s="233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155</v>
      </c>
      <c r="AU456" s="243" t="s">
        <v>153</v>
      </c>
      <c r="AV456" s="13" t="s">
        <v>153</v>
      </c>
      <c r="AW456" s="13" t="s">
        <v>32</v>
      </c>
      <c r="AX456" s="13" t="s">
        <v>84</v>
      </c>
      <c r="AY456" s="243" t="s">
        <v>145</v>
      </c>
    </row>
    <row r="457" s="2" customFormat="1" ht="37.8" customHeight="1">
      <c r="A457" s="39"/>
      <c r="B457" s="40"/>
      <c r="C457" s="244" t="s">
        <v>727</v>
      </c>
      <c r="D457" s="244" t="s">
        <v>180</v>
      </c>
      <c r="E457" s="245" t="s">
        <v>728</v>
      </c>
      <c r="F457" s="246" t="s">
        <v>729</v>
      </c>
      <c r="G457" s="247" t="s">
        <v>214</v>
      </c>
      <c r="H457" s="248">
        <v>1</v>
      </c>
      <c r="I457" s="249"/>
      <c r="J457" s="250">
        <f>ROUND(I457*H457,2)</f>
        <v>0</v>
      </c>
      <c r="K457" s="246" t="s">
        <v>1</v>
      </c>
      <c r="L457" s="251"/>
      <c r="M457" s="252" t="s">
        <v>1</v>
      </c>
      <c r="N457" s="253" t="s">
        <v>42</v>
      </c>
      <c r="O457" s="92"/>
      <c r="P457" s="228">
        <f>O457*H457</f>
        <v>0</v>
      </c>
      <c r="Q457" s="228">
        <v>0.016</v>
      </c>
      <c r="R457" s="228">
        <f>Q457*H457</f>
        <v>0.016</v>
      </c>
      <c r="S457" s="228">
        <v>0</v>
      </c>
      <c r="T457" s="229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0" t="s">
        <v>318</v>
      </c>
      <c r="AT457" s="230" t="s">
        <v>180</v>
      </c>
      <c r="AU457" s="230" t="s">
        <v>153</v>
      </c>
      <c r="AY457" s="18" t="s">
        <v>145</v>
      </c>
      <c r="BE457" s="231">
        <f>IF(N457="základní",J457,0)</f>
        <v>0</v>
      </c>
      <c r="BF457" s="231">
        <f>IF(N457="snížená",J457,0)</f>
        <v>0</v>
      </c>
      <c r="BG457" s="231">
        <f>IF(N457="zákl. přenesená",J457,0)</f>
        <v>0</v>
      </c>
      <c r="BH457" s="231">
        <f>IF(N457="sníž. přenesená",J457,0)</f>
        <v>0</v>
      </c>
      <c r="BI457" s="231">
        <f>IF(N457="nulová",J457,0)</f>
        <v>0</v>
      </c>
      <c r="BJ457" s="18" t="s">
        <v>153</v>
      </c>
      <c r="BK457" s="231">
        <f>ROUND(I457*H457,2)</f>
        <v>0</v>
      </c>
      <c r="BL457" s="18" t="s">
        <v>236</v>
      </c>
      <c r="BM457" s="230" t="s">
        <v>730</v>
      </c>
    </row>
    <row r="458" s="13" customFormat="1">
      <c r="A458" s="13"/>
      <c r="B458" s="232"/>
      <c r="C458" s="233"/>
      <c r="D458" s="234" t="s">
        <v>155</v>
      </c>
      <c r="E458" s="235" t="s">
        <v>1</v>
      </c>
      <c r="F458" s="236" t="s">
        <v>84</v>
      </c>
      <c r="G458" s="233"/>
      <c r="H458" s="237">
        <v>1</v>
      </c>
      <c r="I458" s="238"/>
      <c r="J458" s="233"/>
      <c r="K458" s="233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155</v>
      </c>
      <c r="AU458" s="243" t="s">
        <v>153</v>
      </c>
      <c r="AV458" s="13" t="s">
        <v>153</v>
      </c>
      <c r="AW458" s="13" t="s">
        <v>32</v>
      </c>
      <c r="AX458" s="13" t="s">
        <v>84</v>
      </c>
      <c r="AY458" s="243" t="s">
        <v>145</v>
      </c>
    </row>
    <row r="459" s="2" customFormat="1" ht="24.15" customHeight="1">
      <c r="A459" s="39"/>
      <c r="B459" s="40"/>
      <c r="C459" s="219" t="s">
        <v>731</v>
      </c>
      <c r="D459" s="219" t="s">
        <v>147</v>
      </c>
      <c r="E459" s="220" t="s">
        <v>732</v>
      </c>
      <c r="F459" s="221" t="s">
        <v>733</v>
      </c>
      <c r="G459" s="222" t="s">
        <v>214</v>
      </c>
      <c r="H459" s="223">
        <v>1</v>
      </c>
      <c r="I459" s="224"/>
      <c r="J459" s="225">
        <f>ROUND(I459*H459,2)</f>
        <v>0</v>
      </c>
      <c r="K459" s="221" t="s">
        <v>151</v>
      </c>
      <c r="L459" s="45"/>
      <c r="M459" s="226" t="s">
        <v>1</v>
      </c>
      <c r="N459" s="227" t="s">
        <v>42</v>
      </c>
      <c r="O459" s="92"/>
      <c r="P459" s="228">
        <f>O459*H459</f>
        <v>0</v>
      </c>
      <c r="Q459" s="228">
        <v>0</v>
      </c>
      <c r="R459" s="228">
        <f>Q459*H459</f>
        <v>0</v>
      </c>
      <c r="S459" s="228">
        <v>0</v>
      </c>
      <c r="T459" s="229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30" t="s">
        <v>236</v>
      </c>
      <c r="AT459" s="230" t="s">
        <v>147</v>
      </c>
      <c r="AU459" s="230" t="s">
        <v>153</v>
      </c>
      <c r="AY459" s="18" t="s">
        <v>145</v>
      </c>
      <c r="BE459" s="231">
        <f>IF(N459="základní",J459,0)</f>
        <v>0</v>
      </c>
      <c r="BF459" s="231">
        <f>IF(N459="snížená",J459,0)</f>
        <v>0</v>
      </c>
      <c r="BG459" s="231">
        <f>IF(N459="zákl. přenesená",J459,0)</f>
        <v>0</v>
      </c>
      <c r="BH459" s="231">
        <f>IF(N459="sníž. přenesená",J459,0)</f>
        <v>0</v>
      </c>
      <c r="BI459" s="231">
        <f>IF(N459="nulová",J459,0)</f>
        <v>0</v>
      </c>
      <c r="BJ459" s="18" t="s">
        <v>153</v>
      </c>
      <c r="BK459" s="231">
        <f>ROUND(I459*H459,2)</f>
        <v>0</v>
      </c>
      <c r="BL459" s="18" t="s">
        <v>236</v>
      </c>
      <c r="BM459" s="230" t="s">
        <v>734</v>
      </c>
    </row>
    <row r="460" s="2" customFormat="1" ht="37.8" customHeight="1">
      <c r="A460" s="39"/>
      <c r="B460" s="40"/>
      <c r="C460" s="244" t="s">
        <v>735</v>
      </c>
      <c r="D460" s="244" t="s">
        <v>180</v>
      </c>
      <c r="E460" s="245" t="s">
        <v>736</v>
      </c>
      <c r="F460" s="246" t="s">
        <v>737</v>
      </c>
      <c r="G460" s="247" t="s">
        <v>214</v>
      </c>
      <c r="H460" s="248">
        <v>1</v>
      </c>
      <c r="I460" s="249"/>
      <c r="J460" s="250">
        <f>ROUND(I460*H460,2)</f>
        <v>0</v>
      </c>
      <c r="K460" s="246" t="s">
        <v>1</v>
      </c>
      <c r="L460" s="251"/>
      <c r="M460" s="252" t="s">
        <v>1</v>
      </c>
      <c r="N460" s="253" t="s">
        <v>42</v>
      </c>
      <c r="O460" s="92"/>
      <c r="P460" s="228">
        <f>O460*H460</f>
        <v>0</v>
      </c>
      <c r="Q460" s="228">
        <v>0.017000000000000001</v>
      </c>
      <c r="R460" s="228">
        <f>Q460*H460</f>
        <v>0.017000000000000001</v>
      </c>
      <c r="S460" s="228">
        <v>0</v>
      </c>
      <c r="T460" s="229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0" t="s">
        <v>318</v>
      </c>
      <c r="AT460" s="230" t="s">
        <v>180</v>
      </c>
      <c r="AU460" s="230" t="s">
        <v>153</v>
      </c>
      <c r="AY460" s="18" t="s">
        <v>145</v>
      </c>
      <c r="BE460" s="231">
        <f>IF(N460="základní",J460,0)</f>
        <v>0</v>
      </c>
      <c r="BF460" s="231">
        <f>IF(N460="snížená",J460,0)</f>
        <v>0</v>
      </c>
      <c r="BG460" s="231">
        <f>IF(N460="zákl. přenesená",J460,0)</f>
        <v>0</v>
      </c>
      <c r="BH460" s="231">
        <f>IF(N460="sníž. přenesená",J460,0)</f>
        <v>0</v>
      </c>
      <c r="BI460" s="231">
        <f>IF(N460="nulová",J460,0)</f>
        <v>0</v>
      </c>
      <c r="BJ460" s="18" t="s">
        <v>153</v>
      </c>
      <c r="BK460" s="231">
        <f>ROUND(I460*H460,2)</f>
        <v>0</v>
      </c>
      <c r="BL460" s="18" t="s">
        <v>236</v>
      </c>
      <c r="BM460" s="230" t="s">
        <v>738</v>
      </c>
    </row>
    <row r="461" s="2" customFormat="1" ht="24.15" customHeight="1">
      <c r="A461" s="39"/>
      <c r="B461" s="40"/>
      <c r="C461" s="219" t="s">
        <v>739</v>
      </c>
      <c r="D461" s="219" t="s">
        <v>147</v>
      </c>
      <c r="E461" s="220" t="s">
        <v>740</v>
      </c>
      <c r="F461" s="221" t="s">
        <v>741</v>
      </c>
      <c r="G461" s="222" t="s">
        <v>214</v>
      </c>
      <c r="H461" s="223">
        <v>1</v>
      </c>
      <c r="I461" s="224"/>
      <c r="J461" s="225">
        <f>ROUND(I461*H461,2)</f>
        <v>0</v>
      </c>
      <c r="K461" s="221" t="s">
        <v>151</v>
      </c>
      <c r="L461" s="45"/>
      <c r="M461" s="226" t="s">
        <v>1</v>
      </c>
      <c r="N461" s="227" t="s">
        <v>42</v>
      </c>
      <c r="O461" s="92"/>
      <c r="P461" s="228">
        <f>O461*H461</f>
        <v>0</v>
      </c>
      <c r="Q461" s="228">
        <v>0</v>
      </c>
      <c r="R461" s="228">
        <f>Q461*H461</f>
        <v>0</v>
      </c>
      <c r="S461" s="228">
        <v>0</v>
      </c>
      <c r="T461" s="229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30" t="s">
        <v>236</v>
      </c>
      <c r="AT461" s="230" t="s">
        <v>147</v>
      </c>
      <c r="AU461" s="230" t="s">
        <v>153</v>
      </c>
      <c r="AY461" s="18" t="s">
        <v>145</v>
      </c>
      <c r="BE461" s="231">
        <f>IF(N461="základní",J461,0)</f>
        <v>0</v>
      </c>
      <c r="BF461" s="231">
        <f>IF(N461="snížená",J461,0)</f>
        <v>0</v>
      </c>
      <c r="BG461" s="231">
        <f>IF(N461="zákl. přenesená",J461,0)</f>
        <v>0</v>
      </c>
      <c r="BH461" s="231">
        <f>IF(N461="sníž. přenesená",J461,0)</f>
        <v>0</v>
      </c>
      <c r="BI461" s="231">
        <f>IF(N461="nulová",J461,0)</f>
        <v>0</v>
      </c>
      <c r="BJ461" s="18" t="s">
        <v>153</v>
      </c>
      <c r="BK461" s="231">
        <f>ROUND(I461*H461,2)</f>
        <v>0</v>
      </c>
      <c r="BL461" s="18" t="s">
        <v>236</v>
      </c>
      <c r="BM461" s="230" t="s">
        <v>742</v>
      </c>
    </row>
    <row r="462" s="2" customFormat="1" ht="44.25" customHeight="1">
      <c r="A462" s="39"/>
      <c r="B462" s="40"/>
      <c r="C462" s="244" t="s">
        <v>743</v>
      </c>
      <c r="D462" s="244" t="s">
        <v>180</v>
      </c>
      <c r="E462" s="245" t="s">
        <v>744</v>
      </c>
      <c r="F462" s="246" t="s">
        <v>745</v>
      </c>
      <c r="G462" s="247" t="s">
        <v>214</v>
      </c>
      <c r="H462" s="248">
        <v>1</v>
      </c>
      <c r="I462" s="249"/>
      <c r="J462" s="250">
        <f>ROUND(I462*H462,2)</f>
        <v>0</v>
      </c>
      <c r="K462" s="246" t="s">
        <v>1</v>
      </c>
      <c r="L462" s="251"/>
      <c r="M462" s="252" t="s">
        <v>1</v>
      </c>
      <c r="N462" s="253" t="s">
        <v>42</v>
      </c>
      <c r="O462" s="92"/>
      <c r="P462" s="228">
        <f>O462*H462</f>
        <v>0</v>
      </c>
      <c r="Q462" s="228">
        <v>0.014500000000000001</v>
      </c>
      <c r="R462" s="228">
        <f>Q462*H462</f>
        <v>0.014500000000000001</v>
      </c>
      <c r="S462" s="228">
        <v>0</v>
      </c>
      <c r="T462" s="229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0" t="s">
        <v>318</v>
      </c>
      <c r="AT462" s="230" t="s">
        <v>180</v>
      </c>
      <c r="AU462" s="230" t="s">
        <v>153</v>
      </c>
      <c r="AY462" s="18" t="s">
        <v>145</v>
      </c>
      <c r="BE462" s="231">
        <f>IF(N462="základní",J462,0)</f>
        <v>0</v>
      </c>
      <c r="BF462" s="231">
        <f>IF(N462="snížená",J462,0)</f>
        <v>0</v>
      </c>
      <c r="BG462" s="231">
        <f>IF(N462="zákl. přenesená",J462,0)</f>
        <v>0</v>
      </c>
      <c r="BH462" s="231">
        <f>IF(N462="sníž. přenesená",J462,0)</f>
        <v>0</v>
      </c>
      <c r="BI462" s="231">
        <f>IF(N462="nulová",J462,0)</f>
        <v>0</v>
      </c>
      <c r="BJ462" s="18" t="s">
        <v>153</v>
      </c>
      <c r="BK462" s="231">
        <f>ROUND(I462*H462,2)</f>
        <v>0</v>
      </c>
      <c r="BL462" s="18" t="s">
        <v>236</v>
      </c>
      <c r="BM462" s="230" t="s">
        <v>746</v>
      </c>
    </row>
    <row r="463" s="2" customFormat="1" ht="21.75" customHeight="1">
      <c r="A463" s="39"/>
      <c r="B463" s="40"/>
      <c r="C463" s="219" t="s">
        <v>747</v>
      </c>
      <c r="D463" s="219" t="s">
        <v>147</v>
      </c>
      <c r="E463" s="220" t="s">
        <v>748</v>
      </c>
      <c r="F463" s="221" t="s">
        <v>749</v>
      </c>
      <c r="G463" s="222" t="s">
        <v>214</v>
      </c>
      <c r="H463" s="223">
        <v>1</v>
      </c>
      <c r="I463" s="224"/>
      <c r="J463" s="225">
        <f>ROUND(I463*H463,2)</f>
        <v>0</v>
      </c>
      <c r="K463" s="221" t="s">
        <v>151</v>
      </c>
      <c r="L463" s="45"/>
      <c r="M463" s="226" t="s">
        <v>1</v>
      </c>
      <c r="N463" s="227" t="s">
        <v>42</v>
      </c>
      <c r="O463" s="92"/>
      <c r="P463" s="228">
        <f>O463*H463</f>
        <v>0</v>
      </c>
      <c r="Q463" s="228">
        <v>0.00027</v>
      </c>
      <c r="R463" s="228">
        <f>Q463*H463</f>
        <v>0.00027</v>
      </c>
      <c r="S463" s="228">
        <v>0</v>
      </c>
      <c r="T463" s="229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0" t="s">
        <v>236</v>
      </c>
      <c r="AT463" s="230" t="s">
        <v>147</v>
      </c>
      <c r="AU463" s="230" t="s">
        <v>153</v>
      </c>
      <c r="AY463" s="18" t="s">
        <v>145</v>
      </c>
      <c r="BE463" s="231">
        <f>IF(N463="základní",J463,0)</f>
        <v>0</v>
      </c>
      <c r="BF463" s="231">
        <f>IF(N463="snížená",J463,0)</f>
        <v>0</v>
      </c>
      <c r="BG463" s="231">
        <f>IF(N463="zákl. přenesená",J463,0)</f>
        <v>0</v>
      </c>
      <c r="BH463" s="231">
        <f>IF(N463="sníž. přenesená",J463,0)</f>
        <v>0</v>
      </c>
      <c r="BI463" s="231">
        <f>IF(N463="nulová",J463,0)</f>
        <v>0</v>
      </c>
      <c r="BJ463" s="18" t="s">
        <v>153</v>
      </c>
      <c r="BK463" s="231">
        <f>ROUND(I463*H463,2)</f>
        <v>0</v>
      </c>
      <c r="BL463" s="18" t="s">
        <v>236</v>
      </c>
      <c r="BM463" s="230" t="s">
        <v>750</v>
      </c>
    </row>
    <row r="464" s="2" customFormat="1" ht="24.15" customHeight="1">
      <c r="A464" s="39"/>
      <c r="B464" s="40"/>
      <c r="C464" s="244" t="s">
        <v>751</v>
      </c>
      <c r="D464" s="244" t="s">
        <v>180</v>
      </c>
      <c r="E464" s="245" t="s">
        <v>752</v>
      </c>
      <c r="F464" s="246" t="s">
        <v>753</v>
      </c>
      <c r="G464" s="247" t="s">
        <v>214</v>
      </c>
      <c r="H464" s="248">
        <v>1</v>
      </c>
      <c r="I464" s="249"/>
      <c r="J464" s="250">
        <f>ROUND(I464*H464,2)</f>
        <v>0</v>
      </c>
      <c r="K464" s="246" t="s">
        <v>151</v>
      </c>
      <c r="L464" s="251"/>
      <c r="M464" s="252" t="s">
        <v>1</v>
      </c>
      <c r="N464" s="253" t="s">
        <v>42</v>
      </c>
      <c r="O464" s="92"/>
      <c r="P464" s="228">
        <f>O464*H464</f>
        <v>0</v>
      </c>
      <c r="Q464" s="228">
        <v>0.032000000000000001</v>
      </c>
      <c r="R464" s="228">
        <f>Q464*H464</f>
        <v>0.032000000000000001</v>
      </c>
      <c r="S464" s="228">
        <v>0</v>
      </c>
      <c r="T464" s="229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30" t="s">
        <v>318</v>
      </c>
      <c r="AT464" s="230" t="s">
        <v>180</v>
      </c>
      <c r="AU464" s="230" t="s">
        <v>153</v>
      </c>
      <c r="AY464" s="18" t="s">
        <v>145</v>
      </c>
      <c r="BE464" s="231">
        <f>IF(N464="základní",J464,0)</f>
        <v>0</v>
      </c>
      <c r="BF464" s="231">
        <f>IF(N464="snížená",J464,0)</f>
        <v>0</v>
      </c>
      <c r="BG464" s="231">
        <f>IF(N464="zákl. přenesená",J464,0)</f>
        <v>0</v>
      </c>
      <c r="BH464" s="231">
        <f>IF(N464="sníž. přenesená",J464,0)</f>
        <v>0</v>
      </c>
      <c r="BI464" s="231">
        <f>IF(N464="nulová",J464,0)</f>
        <v>0</v>
      </c>
      <c r="BJ464" s="18" t="s">
        <v>153</v>
      </c>
      <c r="BK464" s="231">
        <f>ROUND(I464*H464,2)</f>
        <v>0</v>
      </c>
      <c r="BL464" s="18" t="s">
        <v>236</v>
      </c>
      <c r="BM464" s="230" t="s">
        <v>754</v>
      </c>
    </row>
    <row r="465" s="2" customFormat="1" ht="21.75" customHeight="1">
      <c r="A465" s="39"/>
      <c r="B465" s="40"/>
      <c r="C465" s="219" t="s">
        <v>755</v>
      </c>
      <c r="D465" s="219" t="s">
        <v>147</v>
      </c>
      <c r="E465" s="220" t="s">
        <v>756</v>
      </c>
      <c r="F465" s="221" t="s">
        <v>757</v>
      </c>
      <c r="G465" s="222" t="s">
        <v>214</v>
      </c>
      <c r="H465" s="223">
        <v>1</v>
      </c>
      <c r="I465" s="224"/>
      <c r="J465" s="225">
        <f>ROUND(I465*H465,2)</f>
        <v>0</v>
      </c>
      <c r="K465" s="221" t="s">
        <v>151</v>
      </c>
      <c r="L465" s="45"/>
      <c r="M465" s="226" t="s">
        <v>1</v>
      </c>
      <c r="N465" s="227" t="s">
        <v>42</v>
      </c>
      <c r="O465" s="92"/>
      <c r="P465" s="228">
        <f>O465*H465</f>
        <v>0</v>
      </c>
      <c r="Q465" s="228">
        <v>0.00025999999999999998</v>
      </c>
      <c r="R465" s="228">
        <f>Q465*H465</f>
        <v>0.00025999999999999998</v>
      </c>
      <c r="S465" s="228">
        <v>0</v>
      </c>
      <c r="T465" s="229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0" t="s">
        <v>236</v>
      </c>
      <c r="AT465" s="230" t="s">
        <v>147</v>
      </c>
      <c r="AU465" s="230" t="s">
        <v>153</v>
      </c>
      <c r="AY465" s="18" t="s">
        <v>145</v>
      </c>
      <c r="BE465" s="231">
        <f>IF(N465="základní",J465,0)</f>
        <v>0</v>
      </c>
      <c r="BF465" s="231">
        <f>IF(N465="snížená",J465,0)</f>
        <v>0</v>
      </c>
      <c r="BG465" s="231">
        <f>IF(N465="zákl. přenesená",J465,0)</f>
        <v>0</v>
      </c>
      <c r="BH465" s="231">
        <f>IF(N465="sníž. přenesená",J465,0)</f>
        <v>0</v>
      </c>
      <c r="BI465" s="231">
        <f>IF(N465="nulová",J465,0)</f>
        <v>0</v>
      </c>
      <c r="BJ465" s="18" t="s">
        <v>153</v>
      </c>
      <c r="BK465" s="231">
        <f>ROUND(I465*H465,2)</f>
        <v>0</v>
      </c>
      <c r="BL465" s="18" t="s">
        <v>236</v>
      </c>
      <c r="BM465" s="230" t="s">
        <v>758</v>
      </c>
    </row>
    <row r="466" s="2" customFormat="1" ht="24.15" customHeight="1">
      <c r="A466" s="39"/>
      <c r="B466" s="40"/>
      <c r="C466" s="244" t="s">
        <v>759</v>
      </c>
      <c r="D466" s="244" t="s">
        <v>180</v>
      </c>
      <c r="E466" s="245" t="s">
        <v>760</v>
      </c>
      <c r="F466" s="246" t="s">
        <v>761</v>
      </c>
      <c r="G466" s="247" t="s">
        <v>214</v>
      </c>
      <c r="H466" s="248">
        <v>1</v>
      </c>
      <c r="I466" s="249"/>
      <c r="J466" s="250">
        <f>ROUND(I466*H466,2)</f>
        <v>0</v>
      </c>
      <c r="K466" s="246" t="s">
        <v>151</v>
      </c>
      <c r="L466" s="251"/>
      <c r="M466" s="252" t="s">
        <v>1</v>
      </c>
      <c r="N466" s="253" t="s">
        <v>42</v>
      </c>
      <c r="O466" s="92"/>
      <c r="P466" s="228">
        <f>O466*H466</f>
        <v>0</v>
      </c>
      <c r="Q466" s="228">
        <v>0.029999999999999999</v>
      </c>
      <c r="R466" s="228">
        <f>Q466*H466</f>
        <v>0.029999999999999999</v>
      </c>
      <c r="S466" s="228">
        <v>0</v>
      </c>
      <c r="T466" s="229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0" t="s">
        <v>318</v>
      </c>
      <c r="AT466" s="230" t="s">
        <v>180</v>
      </c>
      <c r="AU466" s="230" t="s">
        <v>153</v>
      </c>
      <c r="AY466" s="18" t="s">
        <v>145</v>
      </c>
      <c r="BE466" s="231">
        <f>IF(N466="základní",J466,0)</f>
        <v>0</v>
      </c>
      <c r="BF466" s="231">
        <f>IF(N466="snížená",J466,0)</f>
        <v>0</v>
      </c>
      <c r="BG466" s="231">
        <f>IF(N466="zákl. přenesená",J466,0)</f>
        <v>0</v>
      </c>
      <c r="BH466" s="231">
        <f>IF(N466="sníž. přenesená",J466,0)</f>
        <v>0</v>
      </c>
      <c r="BI466" s="231">
        <f>IF(N466="nulová",J466,0)</f>
        <v>0</v>
      </c>
      <c r="BJ466" s="18" t="s">
        <v>153</v>
      </c>
      <c r="BK466" s="231">
        <f>ROUND(I466*H466,2)</f>
        <v>0</v>
      </c>
      <c r="BL466" s="18" t="s">
        <v>236</v>
      </c>
      <c r="BM466" s="230" t="s">
        <v>762</v>
      </c>
    </row>
    <row r="467" s="2" customFormat="1" ht="24.15" customHeight="1">
      <c r="A467" s="39"/>
      <c r="B467" s="40"/>
      <c r="C467" s="219" t="s">
        <v>763</v>
      </c>
      <c r="D467" s="219" t="s">
        <v>147</v>
      </c>
      <c r="E467" s="220" t="s">
        <v>764</v>
      </c>
      <c r="F467" s="221" t="s">
        <v>765</v>
      </c>
      <c r="G467" s="222" t="s">
        <v>214</v>
      </c>
      <c r="H467" s="223">
        <v>5</v>
      </c>
      <c r="I467" s="224"/>
      <c r="J467" s="225">
        <f>ROUND(I467*H467,2)</f>
        <v>0</v>
      </c>
      <c r="K467" s="221" t="s">
        <v>151</v>
      </c>
      <c r="L467" s="45"/>
      <c r="M467" s="226" t="s">
        <v>1</v>
      </c>
      <c r="N467" s="227" t="s">
        <v>42</v>
      </c>
      <c r="O467" s="92"/>
      <c r="P467" s="228">
        <f>O467*H467</f>
        <v>0</v>
      </c>
      <c r="Q467" s="228">
        <v>0.00046999999999999999</v>
      </c>
      <c r="R467" s="228">
        <f>Q467*H467</f>
        <v>0.0023500000000000001</v>
      </c>
      <c r="S467" s="228">
        <v>0</v>
      </c>
      <c r="T467" s="229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30" t="s">
        <v>236</v>
      </c>
      <c r="AT467" s="230" t="s">
        <v>147</v>
      </c>
      <c r="AU467" s="230" t="s">
        <v>153</v>
      </c>
      <c r="AY467" s="18" t="s">
        <v>145</v>
      </c>
      <c r="BE467" s="231">
        <f>IF(N467="základní",J467,0)</f>
        <v>0</v>
      </c>
      <c r="BF467" s="231">
        <f>IF(N467="snížená",J467,0)</f>
        <v>0</v>
      </c>
      <c r="BG467" s="231">
        <f>IF(N467="zákl. přenesená",J467,0)</f>
        <v>0</v>
      </c>
      <c r="BH467" s="231">
        <f>IF(N467="sníž. přenesená",J467,0)</f>
        <v>0</v>
      </c>
      <c r="BI467" s="231">
        <f>IF(N467="nulová",J467,0)</f>
        <v>0</v>
      </c>
      <c r="BJ467" s="18" t="s">
        <v>153</v>
      </c>
      <c r="BK467" s="231">
        <f>ROUND(I467*H467,2)</f>
        <v>0</v>
      </c>
      <c r="BL467" s="18" t="s">
        <v>236</v>
      </c>
      <c r="BM467" s="230" t="s">
        <v>766</v>
      </c>
    </row>
    <row r="468" s="2" customFormat="1" ht="37.8" customHeight="1">
      <c r="A468" s="39"/>
      <c r="B468" s="40"/>
      <c r="C468" s="244" t="s">
        <v>767</v>
      </c>
      <c r="D468" s="244" t="s">
        <v>180</v>
      </c>
      <c r="E468" s="245" t="s">
        <v>768</v>
      </c>
      <c r="F468" s="246" t="s">
        <v>769</v>
      </c>
      <c r="G468" s="247" t="s">
        <v>214</v>
      </c>
      <c r="H468" s="248">
        <v>5</v>
      </c>
      <c r="I468" s="249"/>
      <c r="J468" s="250">
        <f>ROUND(I468*H468,2)</f>
        <v>0</v>
      </c>
      <c r="K468" s="246" t="s">
        <v>151</v>
      </c>
      <c r="L468" s="251"/>
      <c r="M468" s="252" t="s">
        <v>1</v>
      </c>
      <c r="N468" s="253" t="s">
        <v>42</v>
      </c>
      <c r="O468" s="92"/>
      <c r="P468" s="228">
        <f>O468*H468</f>
        <v>0</v>
      </c>
      <c r="Q468" s="228">
        <v>0.016</v>
      </c>
      <c r="R468" s="228">
        <f>Q468*H468</f>
        <v>0.080000000000000002</v>
      </c>
      <c r="S468" s="228">
        <v>0</v>
      </c>
      <c r="T468" s="229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30" t="s">
        <v>318</v>
      </c>
      <c r="AT468" s="230" t="s">
        <v>180</v>
      </c>
      <c r="AU468" s="230" t="s">
        <v>153</v>
      </c>
      <c r="AY468" s="18" t="s">
        <v>145</v>
      </c>
      <c r="BE468" s="231">
        <f>IF(N468="základní",J468,0)</f>
        <v>0</v>
      </c>
      <c r="BF468" s="231">
        <f>IF(N468="snížená",J468,0)</f>
        <v>0</v>
      </c>
      <c r="BG468" s="231">
        <f>IF(N468="zákl. přenesená",J468,0)</f>
        <v>0</v>
      </c>
      <c r="BH468" s="231">
        <f>IF(N468="sníž. přenesená",J468,0)</f>
        <v>0</v>
      </c>
      <c r="BI468" s="231">
        <f>IF(N468="nulová",J468,0)</f>
        <v>0</v>
      </c>
      <c r="BJ468" s="18" t="s">
        <v>153</v>
      </c>
      <c r="BK468" s="231">
        <f>ROUND(I468*H468,2)</f>
        <v>0</v>
      </c>
      <c r="BL468" s="18" t="s">
        <v>236</v>
      </c>
      <c r="BM468" s="230" t="s">
        <v>770</v>
      </c>
    </row>
    <row r="469" s="2" customFormat="1" ht="24.15" customHeight="1">
      <c r="A469" s="39"/>
      <c r="B469" s="40"/>
      <c r="C469" s="219" t="s">
        <v>771</v>
      </c>
      <c r="D469" s="219" t="s">
        <v>147</v>
      </c>
      <c r="E469" s="220" t="s">
        <v>772</v>
      </c>
      <c r="F469" s="221" t="s">
        <v>773</v>
      </c>
      <c r="G469" s="222" t="s">
        <v>183</v>
      </c>
      <c r="H469" s="223">
        <v>0.221</v>
      </c>
      <c r="I469" s="224"/>
      <c r="J469" s="225">
        <f>ROUND(I469*H469,2)</f>
        <v>0</v>
      </c>
      <c r="K469" s="221" t="s">
        <v>151</v>
      </c>
      <c r="L469" s="45"/>
      <c r="M469" s="226" t="s">
        <v>1</v>
      </c>
      <c r="N469" s="227" t="s">
        <v>42</v>
      </c>
      <c r="O469" s="92"/>
      <c r="P469" s="228">
        <f>O469*H469</f>
        <v>0</v>
      </c>
      <c r="Q469" s="228">
        <v>0</v>
      </c>
      <c r="R469" s="228">
        <f>Q469*H469</f>
        <v>0</v>
      </c>
      <c r="S469" s="228">
        <v>0</v>
      </c>
      <c r="T469" s="229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0" t="s">
        <v>236</v>
      </c>
      <c r="AT469" s="230" t="s">
        <v>147</v>
      </c>
      <c r="AU469" s="230" t="s">
        <v>153</v>
      </c>
      <c r="AY469" s="18" t="s">
        <v>145</v>
      </c>
      <c r="BE469" s="231">
        <f>IF(N469="základní",J469,0)</f>
        <v>0</v>
      </c>
      <c r="BF469" s="231">
        <f>IF(N469="snížená",J469,0)</f>
        <v>0</v>
      </c>
      <c r="BG469" s="231">
        <f>IF(N469="zákl. přenesená",J469,0)</f>
        <v>0</v>
      </c>
      <c r="BH469" s="231">
        <f>IF(N469="sníž. přenesená",J469,0)</f>
        <v>0</v>
      </c>
      <c r="BI469" s="231">
        <f>IF(N469="nulová",J469,0)</f>
        <v>0</v>
      </c>
      <c r="BJ469" s="18" t="s">
        <v>153</v>
      </c>
      <c r="BK469" s="231">
        <f>ROUND(I469*H469,2)</f>
        <v>0</v>
      </c>
      <c r="BL469" s="18" t="s">
        <v>236</v>
      </c>
      <c r="BM469" s="230" t="s">
        <v>774</v>
      </c>
    </row>
    <row r="470" s="2" customFormat="1" ht="24.15" customHeight="1">
      <c r="A470" s="39"/>
      <c r="B470" s="40"/>
      <c r="C470" s="219" t="s">
        <v>775</v>
      </c>
      <c r="D470" s="219" t="s">
        <v>147</v>
      </c>
      <c r="E470" s="220" t="s">
        <v>776</v>
      </c>
      <c r="F470" s="221" t="s">
        <v>777</v>
      </c>
      <c r="G470" s="222" t="s">
        <v>183</v>
      </c>
      <c r="H470" s="223">
        <v>0.221</v>
      </c>
      <c r="I470" s="224"/>
      <c r="J470" s="225">
        <f>ROUND(I470*H470,2)</f>
        <v>0</v>
      </c>
      <c r="K470" s="221" t="s">
        <v>151</v>
      </c>
      <c r="L470" s="45"/>
      <c r="M470" s="226" t="s">
        <v>1</v>
      </c>
      <c r="N470" s="227" t="s">
        <v>42</v>
      </c>
      <c r="O470" s="92"/>
      <c r="P470" s="228">
        <f>O470*H470</f>
        <v>0</v>
      </c>
      <c r="Q470" s="228">
        <v>0</v>
      </c>
      <c r="R470" s="228">
        <f>Q470*H470</f>
        <v>0</v>
      </c>
      <c r="S470" s="228">
        <v>0</v>
      </c>
      <c r="T470" s="229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0" t="s">
        <v>236</v>
      </c>
      <c r="AT470" s="230" t="s">
        <v>147</v>
      </c>
      <c r="AU470" s="230" t="s">
        <v>153</v>
      </c>
      <c r="AY470" s="18" t="s">
        <v>145</v>
      </c>
      <c r="BE470" s="231">
        <f>IF(N470="základní",J470,0)</f>
        <v>0</v>
      </c>
      <c r="BF470" s="231">
        <f>IF(N470="snížená",J470,0)</f>
        <v>0</v>
      </c>
      <c r="BG470" s="231">
        <f>IF(N470="zákl. přenesená",J470,0)</f>
        <v>0</v>
      </c>
      <c r="BH470" s="231">
        <f>IF(N470="sníž. přenesená",J470,0)</f>
        <v>0</v>
      </c>
      <c r="BI470" s="231">
        <f>IF(N470="nulová",J470,0)</f>
        <v>0</v>
      </c>
      <c r="BJ470" s="18" t="s">
        <v>153</v>
      </c>
      <c r="BK470" s="231">
        <f>ROUND(I470*H470,2)</f>
        <v>0</v>
      </c>
      <c r="BL470" s="18" t="s">
        <v>236</v>
      </c>
      <c r="BM470" s="230" t="s">
        <v>778</v>
      </c>
    </row>
    <row r="471" s="12" customFormat="1" ht="22.8" customHeight="1">
      <c r="A471" s="12"/>
      <c r="B471" s="203"/>
      <c r="C471" s="204"/>
      <c r="D471" s="205" t="s">
        <v>75</v>
      </c>
      <c r="E471" s="217" t="s">
        <v>779</v>
      </c>
      <c r="F471" s="217" t="s">
        <v>780</v>
      </c>
      <c r="G471" s="204"/>
      <c r="H471" s="204"/>
      <c r="I471" s="207"/>
      <c r="J471" s="218">
        <f>BK471</f>
        <v>0</v>
      </c>
      <c r="K471" s="204"/>
      <c r="L471" s="209"/>
      <c r="M471" s="210"/>
      <c r="N471" s="211"/>
      <c r="O471" s="211"/>
      <c r="P471" s="212">
        <f>SUM(P472:P476)</f>
        <v>0</v>
      </c>
      <c r="Q471" s="211"/>
      <c r="R471" s="212">
        <f>SUM(R472:R476)</f>
        <v>0</v>
      </c>
      <c r="S471" s="211"/>
      <c r="T471" s="213">
        <f>SUM(T472:T476)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214" t="s">
        <v>153</v>
      </c>
      <c r="AT471" s="215" t="s">
        <v>75</v>
      </c>
      <c r="AU471" s="215" t="s">
        <v>84</v>
      </c>
      <c r="AY471" s="214" t="s">
        <v>145</v>
      </c>
      <c r="BK471" s="216">
        <f>SUM(BK472:BK476)</f>
        <v>0</v>
      </c>
    </row>
    <row r="472" s="2" customFormat="1" ht="21.75" customHeight="1">
      <c r="A472" s="39"/>
      <c r="B472" s="40"/>
      <c r="C472" s="219" t="s">
        <v>781</v>
      </c>
      <c r="D472" s="219" t="s">
        <v>147</v>
      </c>
      <c r="E472" s="220" t="s">
        <v>782</v>
      </c>
      <c r="F472" s="221" t="s">
        <v>783</v>
      </c>
      <c r="G472" s="222" t="s">
        <v>214</v>
      </c>
      <c r="H472" s="223">
        <v>6</v>
      </c>
      <c r="I472" s="224"/>
      <c r="J472" s="225">
        <f>ROUND(I472*H472,2)</f>
        <v>0</v>
      </c>
      <c r="K472" s="221" t="s">
        <v>151</v>
      </c>
      <c r="L472" s="45"/>
      <c r="M472" s="226" t="s">
        <v>1</v>
      </c>
      <c r="N472" s="227" t="s">
        <v>42</v>
      </c>
      <c r="O472" s="92"/>
      <c r="P472" s="228">
        <f>O472*H472</f>
        <v>0</v>
      </c>
      <c r="Q472" s="228">
        <v>0</v>
      </c>
      <c r="R472" s="228">
        <f>Q472*H472</f>
        <v>0</v>
      </c>
      <c r="S472" s="228">
        <v>0</v>
      </c>
      <c r="T472" s="229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0" t="s">
        <v>236</v>
      </c>
      <c r="AT472" s="230" t="s">
        <v>147</v>
      </c>
      <c r="AU472" s="230" t="s">
        <v>153</v>
      </c>
      <c r="AY472" s="18" t="s">
        <v>145</v>
      </c>
      <c r="BE472" s="231">
        <f>IF(N472="základní",J472,0)</f>
        <v>0</v>
      </c>
      <c r="BF472" s="231">
        <f>IF(N472="snížená",J472,0)</f>
        <v>0</v>
      </c>
      <c r="BG472" s="231">
        <f>IF(N472="zákl. přenesená",J472,0)</f>
        <v>0</v>
      </c>
      <c r="BH472" s="231">
        <f>IF(N472="sníž. přenesená",J472,0)</f>
        <v>0</v>
      </c>
      <c r="BI472" s="231">
        <f>IF(N472="nulová",J472,0)</f>
        <v>0</v>
      </c>
      <c r="BJ472" s="18" t="s">
        <v>153</v>
      </c>
      <c r="BK472" s="231">
        <f>ROUND(I472*H472,2)</f>
        <v>0</v>
      </c>
      <c r="BL472" s="18" t="s">
        <v>236</v>
      </c>
      <c r="BM472" s="230" t="s">
        <v>784</v>
      </c>
    </row>
    <row r="473" s="13" customFormat="1">
      <c r="A473" s="13"/>
      <c r="B473" s="232"/>
      <c r="C473" s="233"/>
      <c r="D473" s="234" t="s">
        <v>155</v>
      </c>
      <c r="E473" s="235" t="s">
        <v>1</v>
      </c>
      <c r="F473" s="236" t="s">
        <v>785</v>
      </c>
      <c r="G473" s="233"/>
      <c r="H473" s="237">
        <v>3</v>
      </c>
      <c r="I473" s="238"/>
      <c r="J473" s="233"/>
      <c r="K473" s="233"/>
      <c r="L473" s="239"/>
      <c r="M473" s="240"/>
      <c r="N473" s="241"/>
      <c r="O473" s="241"/>
      <c r="P473" s="241"/>
      <c r="Q473" s="241"/>
      <c r="R473" s="241"/>
      <c r="S473" s="241"/>
      <c r="T473" s="24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3" t="s">
        <v>155</v>
      </c>
      <c r="AU473" s="243" t="s">
        <v>153</v>
      </c>
      <c r="AV473" s="13" t="s">
        <v>153</v>
      </c>
      <c r="AW473" s="13" t="s">
        <v>32</v>
      </c>
      <c r="AX473" s="13" t="s">
        <v>76</v>
      </c>
      <c r="AY473" s="243" t="s">
        <v>145</v>
      </c>
    </row>
    <row r="474" s="13" customFormat="1">
      <c r="A474" s="13"/>
      <c r="B474" s="232"/>
      <c r="C474" s="233"/>
      <c r="D474" s="234" t="s">
        <v>155</v>
      </c>
      <c r="E474" s="235" t="s">
        <v>1</v>
      </c>
      <c r="F474" s="236" t="s">
        <v>786</v>
      </c>
      <c r="G474" s="233"/>
      <c r="H474" s="237">
        <v>2</v>
      </c>
      <c r="I474" s="238"/>
      <c r="J474" s="233"/>
      <c r="K474" s="233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155</v>
      </c>
      <c r="AU474" s="243" t="s">
        <v>153</v>
      </c>
      <c r="AV474" s="13" t="s">
        <v>153</v>
      </c>
      <c r="AW474" s="13" t="s">
        <v>32</v>
      </c>
      <c r="AX474" s="13" t="s">
        <v>76</v>
      </c>
      <c r="AY474" s="243" t="s">
        <v>145</v>
      </c>
    </row>
    <row r="475" s="13" customFormat="1">
      <c r="A475" s="13"/>
      <c r="B475" s="232"/>
      <c r="C475" s="233"/>
      <c r="D475" s="234" t="s">
        <v>155</v>
      </c>
      <c r="E475" s="235" t="s">
        <v>1</v>
      </c>
      <c r="F475" s="236" t="s">
        <v>787</v>
      </c>
      <c r="G475" s="233"/>
      <c r="H475" s="237">
        <v>1</v>
      </c>
      <c r="I475" s="238"/>
      <c r="J475" s="233"/>
      <c r="K475" s="233"/>
      <c r="L475" s="239"/>
      <c r="M475" s="240"/>
      <c r="N475" s="241"/>
      <c r="O475" s="241"/>
      <c r="P475" s="241"/>
      <c r="Q475" s="241"/>
      <c r="R475" s="241"/>
      <c r="S475" s="241"/>
      <c r="T475" s="24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3" t="s">
        <v>155</v>
      </c>
      <c r="AU475" s="243" t="s">
        <v>153</v>
      </c>
      <c r="AV475" s="13" t="s">
        <v>153</v>
      </c>
      <c r="AW475" s="13" t="s">
        <v>32</v>
      </c>
      <c r="AX475" s="13" t="s">
        <v>76</v>
      </c>
      <c r="AY475" s="243" t="s">
        <v>145</v>
      </c>
    </row>
    <row r="476" s="14" customFormat="1">
      <c r="A476" s="14"/>
      <c r="B476" s="254"/>
      <c r="C476" s="255"/>
      <c r="D476" s="234" t="s">
        <v>155</v>
      </c>
      <c r="E476" s="256" t="s">
        <v>1</v>
      </c>
      <c r="F476" s="257" t="s">
        <v>193</v>
      </c>
      <c r="G476" s="255"/>
      <c r="H476" s="258">
        <v>6</v>
      </c>
      <c r="I476" s="259"/>
      <c r="J476" s="255"/>
      <c r="K476" s="255"/>
      <c r="L476" s="260"/>
      <c r="M476" s="261"/>
      <c r="N476" s="262"/>
      <c r="O476" s="262"/>
      <c r="P476" s="262"/>
      <c r="Q476" s="262"/>
      <c r="R476" s="262"/>
      <c r="S476" s="262"/>
      <c r="T476" s="263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4" t="s">
        <v>155</v>
      </c>
      <c r="AU476" s="264" t="s">
        <v>153</v>
      </c>
      <c r="AV476" s="14" t="s">
        <v>152</v>
      </c>
      <c r="AW476" s="14" t="s">
        <v>32</v>
      </c>
      <c r="AX476" s="14" t="s">
        <v>84</v>
      </c>
      <c r="AY476" s="264" t="s">
        <v>145</v>
      </c>
    </row>
    <row r="477" s="12" customFormat="1" ht="22.8" customHeight="1">
      <c r="A477" s="12"/>
      <c r="B477" s="203"/>
      <c r="C477" s="204"/>
      <c r="D477" s="205" t="s">
        <v>75</v>
      </c>
      <c r="E477" s="217" t="s">
        <v>788</v>
      </c>
      <c r="F477" s="217" t="s">
        <v>789</v>
      </c>
      <c r="G477" s="204"/>
      <c r="H477" s="204"/>
      <c r="I477" s="207"/>
      <c r="J477" s="218">
        <f>BK477</f>
        <v>0</v>
      </c>
      <c r="K477" s="204"/>
      <c r="L477" s="209"/>
      <c r="M477" s="210"/>
      <c r="N477" s="211"/>
      <c r="O477" s="211"/>
      <c r="P477" s="212">
        <f>SUM(P478:P486)</f>
        <v>0</v>
      </c>
      <c r="Q477" s="211"/>
      <c r="R477" s="212">
        <f>SUM(R478:R486)</f>
        <v>0.010077299999999999</v>
      </c>
      <c r="S477" s="211"/>
      <c r="T477" s="213">
        <f>SUM(T478:T486)</f>
        <v>0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14" t="s">
        <v>153</v>
      </c>
      <c r="AT477" s="215" t="s">
        <v>75</v>
      </c>
      <c r="AU477" s="215" t="s">
        <v>84</v>
      </c>
      <c r="AY477" s="214" t="s">
        <v>145</v>
      </c>
      <c r="BK477" s="216">
        <f>SUM(BK478:BK486)</f>
        <v>0</v>
      </c>
    </row>
    <row r="478" s="2" customFormat="1" ht="24.15" customHeight="1">
      <c r="A478" s="39"/>
      <c r="B478" s="40"/>
      <c r="C478" s="219" t="s">
        <v>790</v>
      </c>
      <c r="D478" s="219" t="s">
        <v>147</v>
      </c>
      <c r="E478" s="220" t="s">
        <v>791</v>
      </c>
      <c r="F478" s="221" t="s">
        <v>792</v>
      </c>
      <c r="G478" s="222" t="s">
        <v>272</v>
      </c>
      <c r="H478" s="223">
        <v>0.90000000000000002</v>
      </c>
      <c r="I478" s="224"/>
      <c r="J478" s="225">
        <f>ROUND(I478*H478,2)</f>
        <v>0</v>
      </c>
      <c r="K478" s="221" t="s">
        <v>151</v>
      </c>
      <c r="L478" s="45"/>
      <c r="M478" s="226" t="s">
        <v>1</v>
      </c>
      <c r="N478" s="227" t="s">
        <v>42</v>
      </c>
      <c r="O478" s="92"/>
      <c r="P478" s="228">
        <f>O478*H478</f>
        <v>0</v>
      </c>
      <c r="Q478" s="228">
        <v>0.00020000000000000001</v>
      </c>
      <c r="R478" s="228">
        <f>Q478*H478</f>
        <v>0.00018000000000000001</v>
      </c>
      <c r="S478" s="228">
        <v>0</v>
      </c>
      <c r="T478" s="229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30" t="s">
        <v>236</v>
      </c>
      <c r="AT478" s="230" t="s">
        <v>147</v>
      </c>
      <c r="AU478" s="230" t="s">
        <v>153</v>
      </c>
      <c r="AY478" s="18" t="s">
        <v>145</v>
      </c>
      <c r="BE478" s="231">
        <f>IF(N478="základní",J478,0)</f>
        <v>0</v>
      </c>
      <c r="BF478" s="231">
        <f>IF(N478="snížená",J478,0)</f>
        <v>0</v>
      </c>
      <c r="BG478" s="231">
        <f>IF(N478="zákl. přenesená",J478,0)</f>
        <v>0</v>
      </c>
      <c r="BH478" s="231">
        <f>IF(N478="sníž. přenesená",J478,0)</f>
        <v>0</v>
      </c>
      <c r="BI478" s="231">
        <f>IF(N478="nulová",J478,0)</f>
        <v>0</v>
      </c>
      <c r="BJ478" s="18" t="s">
        <v>153</v>
      </c>
      <c r="BK478" s="231">
        <f>ROUND(I478*H478,2)</f>
        <v>0</v>
      </c>
      <c r="BL478" s="18" t="s">
        <v>236</v>
      </c>
      <c r="BM478" s="230" t="s">
        <v>793</v>
      </c>
    </row>
    <row r="479" s="2" customFormat="1" ht="21.75" customHeight="1">
      <c r="A479" s="39"/>
      <c r="B479" s="40"/>
      <c r="C479" s="244" t="s">
        <v>794</v>
      </c>
      <c r="D479" s="244" t="s">
        <v>180</v>
      </c>
      <c r="E479" s="245" t="s">
        <v>795</v>
      </c>
      <c r="F479" s="246" t="s">
        <v>796</v>
      </c>
      <c r="G479" s="247" t="s">
        <v>272</v>
      </c>
      <c r="H479" s="248">
        <v>0.98999999999999999</v>
      </c>
      <c r="I479" s="249"/>
      <c r="J479" s="250">
        <f>ROUND(I479*H479,2)</f>
        <v>0</v>
      </c>
      <c r="K479" s="246" t="s">
        <v>151</v>
      </c>
      <c r="L479" s="251"/>
      <c r="M479" s="252" t="s">
        <v>1</v>
      </c>
      <c r="N479" s="253" t="s">
        <v>42</v>
      </c>
      <c r="O479" s="92"/>
      <c r="P479" s="228">
        <f>O479*H479</f>
        <v>0</v>
      </c>
      <c r="Q479" s="228">
        <v>0.00027</v>
      </c>
      <c r="R479" s="228">
        <f>Q479*H479</f>
        <v>0.00026729999999999999</v>
      </c>
      <c r="S479" s="228">
        <v>0</v>
      </c>
      <c r="T479" s="229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0" t="s">
        <v>318</v>
      </c>
      <c r="AT479" s="230" t="s">
        <v>180</v>
      </c>
      <c r="AU479" s="230" t="s">
        <v>153</v>
      </c>
      <c r="AY479" s="18" t="s">
        <v>145</v>
      </c>
      <c r="BE479" s="231">
        <f>IF(N479="základní",J479,0)</f>
        <v>0</v>
      </c>
      <c r="BF479" s="231">
        <f>IF(N479="snížená",J479,0)</f>
        <v>0</v>
      </c>
      <c r="BG479" s="231">
        <f>IF(N479="zákl. přenesená",J479,0)</f>
        <v>0</v>
      </c>
      <c r="BH479" s="231">
        <f>IF(N479="sníž. přenesená",J479,0)</f>
        <v>0</v>
      </c>
      <c r="BI479" s="231">
        <f>IF(N479="nulová",J479,0)</f>
        <v>0</v>
      </c>
      <c r="BJ479" s="18" t="s">
        <v>153</v>
      </c>
      <c r="BK479" s="231">
        <f>ROUND(I479*H479,2)</f>
        <v>0</v>
      </c>
      <c r="BL479" s="18" t="s">
        <v>236</v>
      </c>
      <c r="BM479" s="230" t="s">
        <v>797</v>
      </c>
    </row>
    <row r="480" s="13" customFormat="1">
      <c r="A480" s="13"/>
      <c r="B480" s="232"/>
      <c r="C480" s="233"/>
      <c r="D480" s="234" t="s">
        <v>155</v>
      </c>
      <c r="E480" s="233"/>
      <c r="F480" s="236" t="s">
        <v>798</v>
      </c>
      <c r="G480" s="233"/>
      <c r="H480" s="237">
        <v>0.98999999999999999</v>
      </c>
      <c r="I480" s="238"/>
      <c r="J480" s="233"/>
      <c r="K480" s="233"/>
      <c r="L480" s="239"/>
      <c r="M480" s="240"/>
      <c r="N480" s="241"/>
      <c r="O480" s="241"/>
      <c r="P480" s="241"/>
      <c r="Q480" s="241"/>
      <c r="R480" s="241"/>
      <c r="S480" s="241"/>
      <c r="T480" s="242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3" t="s">
        <v>155</v>
      </c>
      <c r="AU480" s="243" t="s">
        <v>153</v>
      </c>
      <c r="AV480" s="13" t="s">
        <v>153</v>
      </c>
      <c r="AW480" s="13" t="s">
        <v>4</v>
      </c>
      <c r="AX480" s="13" t="s">
        <v>84</v>
      </c>
      <c r="AY480" s="243" t="s">
        <v>145</v>
      </c>
    </row>
    <row r="481" s="2" customFormat="1" ht="24.15" customHeight="1">
      <c r="A481" s="39"/>
      <c r="B481" s="40"/>
      <c r="C481" s="219" t="s">
        <v>799</v>
      </c>
      <c r="D481" s="219" t="s">
        <v>147</v>
      </c>
      <c r="E481" s="220" t="s">
        <v>800</v>
      </c>
      <c r="F481" s="221" t="s">
        <v>801</v>
      </c>
      <c r="G481" s="222" t="s">
        <v>202</v>
      </c>
      <c r="H481" s="223">
        <v>6.4199999999999999</v>
      </c>
      <c r="I481" s="224"/>
      <c r="J481" s="225">
        <f>ROUND(I481*H481,2)</f>
        <v>0</v>
      </c>
      <c r="K481" s="221" t="s">
        <v>151</v>
      </c>
      <c r="L481" s="45"/>
      <c r="M481" s="226" t="s">
        <v>1</v>
      </c>
      <c r="N481" s="227" t="s">
        <v>42</v>
      </c>
      <c r="O481" s="92"/>
      <c r="P481" s="228">
        <f>O481*H481</f>
        <v>0</v>
      </c>
      <c r="Q481" s="228">
        <v>0.0015</v>
      </c>
      <c r="R481" s="228">
        <f>Q481*H481</f>
        <v>0.0096299999999999997</v>
      </c>
      <c r="S481" s="228">
        <v>0</v>
      </c>
      <c r="T481" s="229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0" t="s">
        <v>236</v>
      </c>
      <c r="AT481" s="230" t="s">
        <v>147</v>
      </c>
      <c r="AU481" s="230" t="s">
        <v>153</v>
      </c>
      <c r="AY481" s="18" t="s">
        <v>145</v>
      </c>
      <c r="BE481" s="231">
        <f>IF(N481="základní",J481,0)</f>
        <v>0</v>
      </c>
      <c r="BF481" s="231">
        <f>IF(N481="snížená",J481,0)</f>
        <v>0</v>
      </c>
      <c r="BG481" s="231">
        <f>IF(N481="zákl. přenesená",J481,0)</f>
        <v>0</v>
      </c>
      <c r="BH481" s="231">
        <f>IF(N481="sníž. přenesená",J481,0)</f>
        <v>0</v>
      </c>
      <c r="BI481" s="231">
        <f>IF(N481="nulová",J481,0)</f>
        <v>0</v>
      </c>
      <c r="BJ481" s="18" t="s">
        <v>153</v>
      </c>
      <c r="BK481" s="231">
        <f>ROUND(I481*H481,2)</f>
        <v>0</v>
      </c>
      <c r="BL481" s="18" t="s">
        <v>236</v>
      </c>
      <c r="BM481" s="230" t="s">
        <v>802</v>
      </c>
    </row>
    <row r="482" s="13" customFormat="1">
      <c r="A482" s="13"/>
      <c r="B482" s="232"/>
      <c r="C482" s="233"/>
      <c r="D482" s="234" t="s">
        <v>155</v>
      </c>
      <c r="E482" s="235" t="s">
        <v>1</v>
      </c>
      <c r="F482" s="236" t="s">
        <v>803</v>
      </c>
      <c r="G482" s="233"/>
      <c r="H482" s="237">
        <v>3.8999999999999999</v>
      </c>
      <c r="I482" s="238"/>
      <c r="J482" s="233"/>
      <c r="K482" s="233"/>
      <c r="L482" s="239"/>
      <c r="M482" s="240"/>
      <c r="N482" s="241"/>
      <c r="O482" s="241"/>
      <c r="P482" s="241"/>
      <c r="Q482" s="241"/>
      <c r="R482" s="241"/>
      <c r="S482" s="241"/>
      <c r="T482" s="24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3" t="s">
        <v>155</v>
      </c>
      <c r="AU482" s="243" t="s">
        <v>153</v>
      </c>
      <c r="AV482" s="13" t="s">
        <v>153</v>
      </c>
      <c r="AW482" s="13" t="s">
        <v>32</v>
      </c>
      <c r="AX482" s="13" t="s">
        <v>76</v>
      </c>
      <c r="AY482" s="243" t="s">
        <v>145</v>
      </c>
    </row>
    <row r="483" s="13" customFormat="1">
      <c r="A483" s="13"/>
      <c r="B483" s="232"/>
      <c r="C483" s="233"/>
      <c r="D483" s="234" t="s">
        <v>155</v>
      </c>
      <c r="E483" s="235" t="s">
        <v>1</v>
      </c>
      <c r="F483" s="236" t="s">
        <v>804</v>
      </c>
      <c r="G483" s="233"/>
      <c r="H483" s="237">
        <v>2.52</v>
      </c>
      <c r="I483" s="238"/>
      <c r="J483" s="233"/>
      <c r="K483" s="233"/>
      <c r="L483" s="239"/>
      <c r="M483" s="240"/>
      <c r="N483" s="241"/>
      <c r="O483" s="241"/>
      <c r="P483" s="241"/>
      <c r="Q483" s="241"/>
      <c r="R483" s="241"/>
      <c r="S483" s="241"/>
      <c r="T483" s="24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3" t="s">
        <v>155</v>
      </c>
      <c r="AU483" s="243" t="s">
        <v>153</v>
      </c>
      <c r="AV483" s="13" t="s">
        <v>153</v>
      </c>
      <c r="AW483" s="13" t="s">
        <v>32</v>
      </c>
      <c r="AX483" s="13" t="s">
        <v>76</v>
      </c>
      <c r="AY483" s="243" t="s">
        <v>145</v>
      </c>
    </row>
    <row r="484" s="14" customFormat="1">
      <c r="A484" s="14"/>
      <c r="B484" s="254"/>
      <c r="C484" s="255"/>
      <c r="D484" s="234" t="s">
        <v>155</v>
      </c>
      <c r="E484" s="256" t="s">
        <v>1</v>
      </c>
      <c r="F484" s="257" t="s">
        <v>193</v>
      </c>
      <c r="G484" s="255"/>
      <c r="H484" s="258">
        <v>6.4199999999999999</v>
      </c>
      <c r="I484" s="259"/>
      <c r="J484" s="255"/>
      <c r="K484" s="255"/>
      <c r="L484" s="260"/>
      <c r="M484" s="261"/>
      <c r="N484" s="262"/>
      <c r="O484" s="262"/>
      <c r="P484" s="262"/>
      <c r="Q484" s="262"/>
      <c r="R484" s="262"/>
      <c r="S484" s="262"/>
      <c r="T484" s="26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4" t="s">
        <v>155</v>
      </c>
      <c r="AU484" s="264" t="s">
        <v>153</v>
      </c>
      <c r="AV484" s="14" t="s">
        <v>152</v>
      </c>
      <c r="AW484" s="14" t="s">
        <v>32</v>
      </c>
      <c r="AX484" s="14" t="s">
        <v>84</v>
      </c>
      <c r="AY484" s="264" t="s">
        <v>145</v>
      </c>
    </row>
    <row r="485" s="2" customFormat="1" ht="24.15" customHeight="1">
      <c r="A485" s="39"/>
      <c r="B485" s="40"/>
      <c r="C485" s="219" t="s">
        <v>805</v>
      </c>
      <c r="D485" s="219" t="s">
        <v>147</v>
      </c>
      <c r="E485" s="220" t="s">
        <v>806</v>
      </c>
      <c r="F485" s="221" t="s">
        <v>807</v>
      </c>
      <c r="G485" s="222" t="s">
        <v>183</v>
      </c>
      <c r="H485" s="223">
        <v>0.01</v>
      </c>
      <c r="I485" s="224"/>
      <c r="J485" s="225">
        <f>ROUND(I485*H485,2)</f>
        <v>0</v>
      </c>
      <c r="K485" s="221" t="s">
        <v>151</v>
      </c>
      <c r="L485" s="45"/>
      <c r="M485" s="226" t="s">
        <v>1</v>
      </c>
      <c r="N485" s="227" t="s">
        <v>42</v>
      </c>
      <c r="O485" s="92"/>
      <c r="P485" s="228">
        <f>O485*H485</f>
        <v>0</v>
      </c>
      <c r="Q485" s="228">
        <v>0</v>
      </c>
      <c r="R485" s="228">
        <f>Q485*H485</f>
        <v>0</v>
      </c>
      <c r="S485" s="228">
        <v>0</v>
      </c>
      <c r="T485" s="229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0" t="s">
        <v>236</v>
      </c>
      <c r="AT485" s="230" t="s">
        <v>147</v>
      </c>
      <c r="AU485" s="230" t="s">
        <v>153</v>
      </c>
      <c r="AY485" s="18" t="s">
        <v>145</v>
      </c>
      <c r="BE485" s="231">
        <f>IF(N485="základní",J485,0)</f>
        <v>0</v>
      </c>
      <c r="BF485" s="231">
        <f>IF(N485="snížená",J485,0)</f>
        <v>0</v>
      </c>
      <c r="BG485" s="231">
        <f>IF(N485="zákl. přenesená",J485,0)</f>
        <v>0</v>
      </c>
      <c r="BH485" s="231">
        <f>IF(N485="sníž. přenesená",J485,0)</f>
        <v>0</v>
      </c>
      <c r="BI485" s="231">
        <f>IF(N485="nulová",J485,0)</f>
        <v>0</v>
      </c>
      <c r="BJ485" s="18" t="s">
        <v>153</v>
      </c>
      <c r="BK485" s="231">
        <f>ROUND(I485*H485,2)</f>
        <v>0</v>
      </c>
      <c r="BL485" s="18" t="s">
        <v>236</v>
      </c>
      <c r="BM485" s="230" t="s">
        <v>808</v>
      </c>
    </row>
    <row r="486" s="2" customFormat="1" ht="24.15" customHeight="1">
      <c r="A486" s="39"/>
      <c r="B486" s="40"/>
      <c r="C486" s="219" t="s">
        <v>809</v>
      </c>
      <c r="D486" s="219" t="s">
        <v>147</v>
      </c>
      <c r="E486" s="220" t="s">
        <v>810</v>
      </c>
      <c r="F486" s="221" t="s">
        <v>811</v>
      </c>
      <c r="G486" s="222" t="s">
        <v>183</v>
      </c>
      <c r="H486" s="223">
        <v>0.01</v>
      </c>
      <c r="I486" s="224"/>
      <c r="J486" s="225">
        <f>ROUND(I486*H486,2)</f>
        <v>0</v>
      </c>
      <c r="K486" s="221" t="s">
        <v>151</v>
      </c>
      <c r="L486" s="45"/>
      <c r="M486" s="226" t="s">
        <v>1</v>
      </c>
      <c r="N486" s="227" t="s">
        <v>42</v>
      </c>
      <c r="O486" s="92"/>
      <c r="P486" s="228">
        <f>O486*H486</f>
        <v>0</v>
      </c>
      <c r="Q486" s="228">
        <v>0</v>
      </c>
      <c r="R486" s="228">
        <f>Q486*H486</f>
        <v>0</v>
      </c>
      <c r="S486" s="228">
        <v>0</v>
      </c>
      <c r="T486" s="229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30" t="s">
        <v>236</v>
      </c>
      <c r="AT486" s="230" t="s">
        <v>147</v>
      </c>
      <c r="AU486" s="230" t="s">
        <v>153</v>
      </c>
      <c r="AY486" s="18" t="s">
        <v>145</v>
      </c>
      <c r="BE486" s="231">
        <f>IF(N486="základní",J486,0)</f>
        <v>0</v>
      </c>
      <c r="BF486" s="231">
        <f>IF(N486="snížená",J486,0)</f>
        <v>0</v>
      </c>
      <c r="BG486" s="231">
        <f>IF(N486="zákl. přenesená",J486,0)</f>
        <v>0</v>
      </c>
      <c r="BH486" s="231">
        <f>IF(N486="sníž. přenesená",J486,0)</f>
        <v>0</v>
      </c>
      <c r="BI486" s="231">
        <f>IF(N486="nulová",J486,0)</f>
        <v>0</v>
      </c>
      <c r="BJ486" s="18" t="s">
        <v>153</v>
      </c>
      <c r="BK486" s="231">
        <f>ROUND(I486*H486,2)</f>
        <v>0</v>
      </c>
      <c r="BL486" s="18" t="s">
        <v>236</v>
      </c>
      <c r="BM486" s="230" t="s">
        <v>812</v>
      </c>
    </row>
    <row r="487" s="12" customFormat="1" ht="22.8" customHeight="1">
      <c r="A487" s="12"/>
      <c r="B487" s="203"/>
      <c r="C487" s="204"/>
      <c r="D487" s="205" t="s">
        <v>75</v>
      </c>
      <c r="E487" s="217" t="s">
        <v>813</v>
      </c>
      <c r="F487" s="217" t="s">
        <v>814</v>
      </c>
      <c r="G487" s="204"/>
      <c r="H487" s="204"/>
      <c r="I487" s="207"/>
      <c r="J487" s="218">
        <f>BK487</f>
        <v>0</v>
      </c>
      <c r="K487" s="204"/>
      <c r="L487" s="209"/>
      <c r="M487" s="210"/>
      <c r="N487" s="211"/>
      <c r="O487" s="211"/>
      <c r="P487" s="212">
        <f>SUM(P488:P522)</f>
        <v>0</v>
      </c>
      <c r="Q487" s="211"/>
      <c r="R487" s="212">
        <f>SUM(R488:R522)</f>
        <v>0.63401554999999998</v>
      </c>
      <c r="S487" s="211"/>
      <c r="T487" s="213">
        <f>SUM(T488:T522)</f>
        <v>0.1575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14" t="s">
        <v>153</v>
      </c>
      <c r="AT487" s="215" t="s">
        <v>75</v>
      </c>
      <c r="AU487" s="215" t="s">
        <v>84</v>
      </c>
      <c r="AY487" s="214" t="s">
        <v>145</v>
      </c>
      <c r="BK487" s="216">
        <f>SUM(BK488:BK522)</f>
        <v>0</v>
      </c>
    </row>
    <row r="488" s="2" customFormat="1" ht="24.15" customHeight="1">
      <c r="A488" s="39"/>
      <c r="B488" s="40"/>
      <c r="C488" s="219" t="s">
        <v>815</v>
      </c>
      <c r="D488" s="219" t="s">
        <v>147</v>
      </c>
      <c r="E488" s="220" t="s">
        <v>816</v>
      </c>
      <c r="F488" s="221" t="s">
        <v>817</v>
      </c>
      <c r="G488" s="222" t="s">
        <v>202</v>
      </c>
      <c r="H488" s="223">
        <v>52.5</v>
      </c>
      <c r="I488" s="224"/>
      <c r="J488" s="225">
        <f>ROUND(I488*H488,2)</f>
        <v>0</v>
      </c>
      <c r="K488" s="221" t="s">
        <v>151</v>
      </c>
      <c r="L488" s="45"/>
      <c r="M488" s="226" t="s">
        <v>1</v>
      </c>
      <c r="N488" s="227" t="s">
        <v>42</v>
      </c>
      <c r="O488" s="92"/>
      <c r="P488" s="228">
        <f>O488*H488</f>
        <v>0</v>
      </c>
      <c r="Q488" s="228">
        <v>0</v>
      </c>
      <c r="R488" s="228">
        <f>Q488*H488</f>
        <v>0</v>
      </c>
      <c r="S488" s="228">
        <v>0.0030000000000000001</v>
      </c>
      <c r="T488" s="229">
        <f>S488*H488</f>
        <v>0.1575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0" t="s">
        <v>236</v>
      </c>
      <c r="AT488" s="230" t="s">
        <v>147</v>
      </c>
      <c r="AU488" s="230" t="s">
        <v>153</v>
      </c>
      <c r="AY488" s="18" t="s">
        <v>145</v>
      </c>
      <c r="BE488" s="231">
        <f>IF(N488="základní",J488,0)</f>
        <v>0</v>
      </c>
      <c r="BF488" s="231">
        <f>IF(N488="snížená",J488,0)</f>
        <v>0</v>
      </c>
      <c r="BG488" s="231">
        <f>IF(N488="zákl. přenesená",J488,0)</f>
        <v>0</v>
      </c>
      <c r="BH488" s="231">
        <f>IF(N488="sníž. přenesená",J488,0)</f>
        <v>0</v>
      </c>
      <c r="BI488" s="231">
        <f>IF(N488="nulová",J488,0)</f>
        <v>0</v>
      </c>
      <c r="BJ488" s="18" t="s">
        <v>153</v>
      </c>
      <c r="BK488" s="231">
        <f>ROUND(I488*H488,2)</f>
        <v>0</v>
      </c>
      <c r="BL488" s="18" t="s">
        <v>236</v>
      </c>
      <c r="BM488" s="230" t="s">
        <v>818</v>
      </c>
    </row>
    <row r="489" s="13" customFormat="1">
      <c r="A489" s="13"/>
      <c r="B489" s="232"/>
      <c r="C489" s="233"/>
      <c r="D489" s="234" t="s">
        <v>155</v>
      </c>
      <c r="E489" s="235" t="s">
        <v>1</v>
      </c>
      <c r="F489" s="236" t="s">
        <v>819</v>
      </c>
      <c r="G489" s="233"/>
      <c r="H489" s="237">
        <v>52.5</v>
      </c>
      <c r="I489" s="238"/>
      <c r="J489" s="233"/>
      <c r="K489" s="233"/>
      <c r="L489" s="239"/>
      <c r="M489" s="240"/>
      <c r="N489" s="241"/>
      <c r="O489" s="241"/>
      <c r="P489" s="241"/>
      <c r="Q489" s="241"/>
      <c r="R489" s="241"/>
      <c r="S489" s="241"/>
      <c r="T489" s="24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3" t="s">
        <v>155</v>
      </c>
      <c r="AU489" s="243" t="s">
        <v>153</v>
      </c>
      <c r="AV489" s="13" t="s">
        <v>153</v>
      </c>
      <c r="AW489" s="13" t="s">
        <v>32</v>
      </c>
      <c r="AX489" s="13" t="s">
        <v>84</v>
      </c>
      <c r="AY489" s="243" t="s">
        <v>145</v>
      </c>
    </row>
    <row r="490" s="2" customFormat="1" ht="24.15" customHeight="1">
      <c r="A490" s="39"/>
      <c r="B490" s="40"/>
      <c r="C490" s="219" t="s">
        <v>820</v>
      </c>
      <c r="D490" s="219" t="s">
        <v>147</v>
      </c>
      <c r="E490" s="220" t="s">
        <v>821</v>
      </c>
      <c r="F490" s="221" t="s">
        <v>822</v>
      </c>
      <c r="G490" s="222" t="s">
        <v>202</v>
      </c>
      <c r="H490" s="223">
        <v>52.390000000000001</v>
      </c>
      <c r="I490" s="224"/>
      <c r="J490" s="225">
        <f>ROUND(I490*H490,2)</f>
        <v>0</v>
      </c>
      <c r="K490" s="221" t="s">
        <v>151</v>
      </c>
      <c r="L490" s="45"/>
      <c r="M490" s="226" t="s">
        <v>1</v>
      </c>
      <c r="N490" s="227" t="s">
        <v>42</v>
      </c>
      <c r="O490" s="92"/>
      <c r="P490" s="228">
        <f>O490*H490</f>
        <v>0</v>
      </c>
      <c r="Q490" s="228">
        <v>3.0000000000000001E-05</v>
      </c>
      <c r="R490" s="228">
        <f>Q490*H490</f>
        <v>0.0015717000000000001</v>
      </c>
      <c r="S490" s="228">
        <v>0</v>
      </c>
      <c r="T490" s="229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0" t="s">
        <v>236</v>
      </c>
      <c r="AT490" s="230" t="s">
        <v>147</v>
      </c>
      <c r="AU490" s="230" t="s">
        <v>153</v>
      </c>
      <c r="AY490" s="18" t="s">
        <v>145</v>
      </c>
      <c r="BE490" s="231">
        <f>IF(N490="základní",J490,0)</f>
        <v>0</v>
      </c>
      <c r="BF490" s="231">
        <f>IF(N490="snížená",J490,0)</f>
        <v>0</v>
      </c>
      <c r="BG490" s="231">
        <f>IF(N490="zákl. přenesená",J490,0)</f>
        <v>0</v>
      </c>
      <c r="BH490" s="231">
        <f>IF(N490="sníž. přenesená",J490,0)</f>
        <v>0</v>
      </c>
      <c r="BI490" s="231">
        <f>IF(N490="nulová",J490,0)</f>
        <v>0</v>
      </c>
      <c r="BJ490" s="18" t="s">
        <v>153</v>
      </c>
      <c r="BK490" s="231">
        <f>ROUND(I490*H490,2)</f>
        <v>0</v>
      </c>
      <c r="BL490" s="18" t="s">
        <v>236</v>
      </c>
      <c r="BM490" s="230" t="s">
        <v>823</v>
      </c>
    </row>
    <row r="491" s="13" customFormat="1">
      <c r="A491" s="13"/>
      <c r="B491" s="232"/>
      <c r="C491" s="233"/>
      <c r="D491" s="234" t="s">
        <v>155</v>
      </c>
      <c r="E491" s="235" t="s">
        <v>1</v>
      </c>
      <c r="F491" s="236" t="s">
        <v>569</v>
      </c>
      <c r="G491" s="233"/>
      <c r="H491" s="237">
        <v>5.7999999999999998</v>
      </c>
      <c r="I491" s="238"/>
      <c r="J491" s="233"/>
      <c r="K491" s="233"/>
      <c r="L491" s="239"/>
      <c r="M491" s="240"/>
      <c r="N491" s="241"/>
      <c r="O491" s="241"/>
      <c r="P491" s="241"/>
      <c r="Q491" s="241"/>
      <c r="R491" s="241"/>
      <c r="S491" s="241"/>
      <c r="T491" s="24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3" t="s">
        <v>155</v>
      </c>
      <c r="AU491" s="243" t="s">
        <v>153</v>
      </c>
      <c r="AV491" s="13" t="s">
        <v>153</v>
      </c>
      <c r="AW491" s="13" t="s">
        <v>32</v>
      </c>
      <c r="AX491" s="13" t="s">
        <v>76</v>
      </c>
      <c r="AY491" s="243" t="s">
        <v>145</v>
      </c>
    </row>
    <row r="492" s="13" customFormat="1">
      <c r="A492" s="13"/>
      <c r="B492" s="232"/>
      <c r="C492" s="233"/>
      <c r="D492" s="234" t="s">
        <v>155</v>
      </c>
      <c r="E492" s="235" t="s">
        <v>1</v>
      </c>
      <c r="F492" s="236" t="s">
        <v>570</v>
      </c>
      <c r="G492" s="233"/>
      <c r="H492" s="237">
        <v>20.109999999999999</v>
      </c>
      <c r="I492" s="238"/>
      <c r="J492" s="233"/>
      <c r="K492" s="233"/>
      <c r="L492" s="239"/>
      <c r="M492" s="240"/>
      <c r="N492" s="241"/>
      <c r="O492" s="241"/>
      <c r="P492" s="241"/>
      <c r="Q492" s="241"/>
      <c r="R492" s="241"/>
      <c r="S492" s="241"/>
      <c r="T492" s="24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3" t="s">
        <v>155</v>
      </c>
      <c r="AU492" s="243" t="s">
        <v>153</v>
      </c>
      <c r="AV492" s="13" t="s">
        <v>153</v>
      </c>
      <c r="AW492" s="13" t="s">
        <v>32</v>
      </c>
      <c r="AX492" s="13" t="s">
        <v>76</v>
      </c>
      <c r="AY492" s="243" t="s">
        <v>145</v>
      </c>
    </row>
    <row r="493" s="13" customFormat="1">
      <c r="A493" s="13"/>
      <c r="B493" s="232"/>
      <c r="C493" s="233"/>
      <c r="D493" s="234" t="s">
        <v>155</v>
      </c>
      <c r="E493" s="235" t="s">
        <v>1</v>
      </c>
      <c r="F493" s="236" t="s">
        <v>571</v>
      </c>
      <c r="G493" s="233"/>
      <c r="H493" s="237">
        <v>12.1</v>
      </c>
      <c r="I493" s="238"/>
      <c r="J493" s="233"/>
      <c r="K493" s="233"/>
      <c r="L493" s="239"/>
      <c r="M493" s="240"/>
      <c r="N493" s="241"/>
      <c r="O493" s="241"/>
      <c r="P493" s="241"/>
      <c r="Q493" s="241"/>
      <c r="R493" s="241"/>
      <c r="S493" s="241"/>
      <c r="T493" s="24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3" t="s">
        <v>155</v>
      </c>
      <c r="AU493" s="243" t="s">
        <v>153</v>
      </c>
      <c r="AV493" s="13" t="s">
        <v>153</v>
      </c>
      <c r="AW493" s="13" t="s">
        <v>32</v>
      </c>
      <c r="AX493" s="13" t="s">
        <v>76</v>
      </c>
      <c r="AY493" s="243" t="s">
        <v>145</v>
      </c>
    </row>
    <row r="494" s="13" customFormat="1">
      <c r="A494" s="13"/>
      <c r="B494" s="232"/>
      <c r="C494" s="233"/>
      <c r="D494" s="234" t="s">
        <v>155</v>
      </c>
      <c r="E494" s="235" t="s">
        <v>1</v>
      </c>
      <c r="F494" s="236" t="s">
        <v>576</v>
      </c>
      <c r="G494" s="233"/>
      <c r="H494" s="237">
        <v>3.8999999999999999</v>
      </c>
      <c r="I494" s="238"/>
      <c r="J494" s="233"/>
      <c r="K494" s="233"/>
      <c r="L494" s="239"/>
      <c r="M494" s="240"/>
      <c r="N494" s="241"/>
      <c r="O494" s="241"/>
      <c r="P494" s="241"/>
      <c r="Q494" s="241"/>
      <c r="R494" s="241"/>
      <c r="S494" s="241"/>
      <c r="T494" s="24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3" t="s">
        <v>155</v>
      </c>
      <c r="AU494" s="243" t="s">
        <v>153</v>
      </c>
      <c r="AV494" s="13" t="s">
        <v>153</v>
      </c>
      <c r="AW494" s="13" t="s">
        <v>32</v>
      </c>
      <c r="AX494" s="13" t="s">
        <v>76</v>
      </c>
      <c r="AY494" s="243" t="s">
        <v>145</v>
      </c>
    </row>
    <row r="495" s="13" customFormat="1">
      <c r="A495" s="13"/>
      <c r="B495" s="232"/>
      <c r="C495" s="233"/>
      <c r="D495" s="234" t="s">
        <v>155</v>
      </c>
      <c r="E495" s="235" t="s">
        <v>1</v>
      </c>
      <c r="F495" s="236" t="s">
        <v>577</v>
      </c>
      <c r="G495" s="233"/>
      <c r="H495" s="237">
        <v>7.96</v>
      </c>
      <c r="I495" s="238"/>
      <c r="J495" s="233"/>
      <c r="K495" s="233"/>
      <c r="L495" s="239"/>
      <c r="M495" s="240"/>
      <c r="N495" s="241"/>
      <c r="O495" s="241"/>
      <c r="P495" s="241"/>
      <c r="Q495" s="241"/>
      <c r="R495" s="241"/>
      <c r="S495" s="241"/>
      <c r="T495" s="24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3" t="s">
        <v>155</v>
      </c>
      <c r="AU495" s="243" t="s">
        <v>153</v>
      </c>
      <c r="AV495" s="13" t="s">
        <v>153</v>
      </c>
      <c r="AW495" s="13" t="s">
        <v>32</v>
      </c>
      <c r="AX495" s="13" t="s">
        <v>76</v>
      </c>
      <c r="AY495" s="243" t="s">
        <v>145</v>
      </c>
    </row>
    <row r="496" s="13" customFormat="1">
      <c r="A496" s="13"/>
      <c r="B496" s="232"/>
      <c r="C496" s="233"/>
      <c r="D496" s="234" t="s">
        <v>155</v>
      </c>
      <c r="E496" s="235" t="s">
        <v>1</v>
      </c>
      <c r="F496" s="236" t="s">
        <v>578</v>
      </c>
      <c r="G496" s="233"/>
      <c r="H496" s="237">
        <v>2.52</v>
      </c>
      <c r="I496" s="238"/>
      <c r="J496" s="233"/>
      <c r="K496" s="233"/>
      <c r="L496" s="239"/>
      <c r="M496" s="240"/>
      <c r="N496" s="241"/>
      <c r="O496" s="241"/>
      <c r="P496" s="241"/>
      <c r="Q496" s="241"/>
      <c r="R496" s="241"/>
      <c r="S496" s="241"/>
      <c r="T496" s="242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3" t="s">
        <v>155</v>
      </c>
      <c r="AU496" s="243" t="s">
        <v>153</v>
      </c>
      <c r="AV496" s="13" t="s">
        <v>153</v>
      </c>
      <c r="AW496" s="13" t="s">
        <v>32</v>
      </c>
      <c r="AX496" s="13" t="s">
        <v>76</v>
      </c>
      <c r="AY496" s="243" t="s">
        <v>145</v>
      </c>
    </row>
    <row r="497" s="14" customFormat="1">
      <c r="A497" s="14"/>
      <c r="B497" s="254"/>
      <c r="C497" s="255"/>
      <c r="D497" s="234" t="s">
        <v>155</v>
      </c>
      <c r="E497" s="256" t="s">
        <v>1</v>
      </c>
      <c r="F497" s="257" t="s">
        <v>193</v>
      </c>
      <c r="G497" s="255"/>
      <c r="H497" s="258">
        <v>52.390000000000001</v>
      </c>
      <c r="I497" s="259"/>
      <c r="J497" s="255"/>
      <c r="K497" s="255"/>
      <c r="L497" s="260"/>
      <c r="M497" s="261"/>
      <c r="N497" s="262"/>
      <c r="O497" s="262"/>
      <c r="P497" s="262"/>
      <c r="Q497" s="262"/>
      <c r="R497" s="262"/>
      <c r="S497" s="262"/>
      <c r="T497" s="263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4" t="s">
        <v>155</v>
      </c>
      <c r="AU497" s="264" t="s">
        <v>153</v>
      </c>
      <c r="AV497" s="14" t="s">
        <v>152</v>
      </c>
      <c r="AW497" s="14" t="s">
        <v>32</v>
      </c>
      <c r="AX497" s="14" t="s">
        <v>84</v>
      </c>
      <c r="AY497" s="264" t="s">
        <v>145</v>
      </c>
    </row>
    <row r="498" s="2" customFormat="1" ht="24.15" customHeight="1">
      <c r="A498" s="39"/>
      <c r="B498" s="40"/>
      <c r="C498" s="219" t="s">
        <v>824</v>
      </c>
      <c r="D498" s="219" t="s">
        <v>147</v>
      </c>
      <c r="E498" s="220" t="s">
        <v>825</v>
      </c>
      <c r="F498" s="221" t="s">
        <v>826</v>
      </c>
      <c r="G498" s="222" t="s">
        <v>202</v>
      </c>
      <c r="H498" s="223">
        <v>52.390000000000001</v>
      </c>
      <c r="I498" s="224"/>
      <c r="J498" s="225">
        <f>ROUND(I498*H498,2)</f>
        <v>0</v>
      </c>
      <c r="K498" s="221" t="s">
        <v>151</v>
      </c>
      <c r="L498" s="45"/>
      <c r="M498" s="226" t="s">
        <v>1</v>
      </c>
      <c r="N498" s="227" t="s">
        <v>42</v>
      </c>
      <c r="O498" s="92"/>
      <c r="P498" s="228">
        <f>O498*H498</f>
        <v>0</v>
      </c>
      <c r="Q498" s="228">
        <v>0.00050000000000000001</v>
      </c>
      <c r="R498" s="228">
        <f>Q498*H498</f>
        <v>0.026195</v>
      </c>
      <c r="S498" s="228">
        <v>0</v>
      </c>
      <c r="T498" s="229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0" t="s">
        <v>236</v>
      </c>
      <c r="AT498" s="230" t="s">
        <v>147</v>
      </c>
      <c r="AU498" s="230" t="s">
        <v>153</v>
      </c>
      <c r="AY498" s="18" t="s">
        <v>145</v>
      </c>
      <c r="BE498" s="231">
        <f>IF(N498="základní",J498,0)</f>
        <v>0</v>
      </c>
      <c r="BF498" s="231">
        <f>IF(N498="snížená",J498,0)</f>
        <v>0</v>
      </c>
      <c r="BG498" s="231">
        <f>IF(N498="zákl. přenesená",J498,0)</f>
        <v>0</v>
      </c>
      <c r="BH498" s="231">
        <f>IF(N498="sníž. přenesená",J498,0)</f>
        <v>0</v>
      </c>
      <c r="BI498" s="231">
        <f>IF(N498="nulová",J498,0)</f>
        <v>0</v>
      </c>
      <c r="BJ498" s="18" t="s">
        <v>153</v>
      </c>
      <c r="BK498" s="231">
        <f>ROUND(I498*H498,2)</f>
        <v>0</v>
      </c>
      <c r="BL498" s="18" t="s">
        <v>236</v>
      </c>
      <c r="BM498" s="230" t="s">
        <v>827</v>
      </c>
    </row>
    <row r="499" s="2" customFormat="1" ht="24.15" customHeight="1">
      <c r="A499" s="39"/>
      <c r="B499" s="40"/>
      <c r="C499" s="219" t="s">
        <v>828</v>
      </c>
      <c r="D499" s="219" t="s">
        <v>147</v>
      </c>
      <c r="E499" s="220" t="s">
        <v>829</v>
      </c>
      <c r="F499" s="221" t="s">
        <v>830</v>
      </c>
      <c r="G499" s="222" t="s">
        <v>202</v>
      </c>
      <c r="H499" s="223">
        <v>52.390000000000001</v>
      </c>
      <c r="I499" s="224"/>
      <c r="J499" s="225">
        <f>ROUND(I499*H499,2)</f>
        <v>0</v>
      </c>
      <c r="K499" s="221" t="s">
        <v>151</v>
      </c>
      <c r="L499" s="45"/>
      <c r="M499" s="226" t="s">
        <v>1</v>
      </c>
      <c r="N499" s="227" t="s">
        <v>42</v>
      </c>
      <c r="O499" s="92"/>
      <c r="P499" s="228">
        <f>O499*H499</f>
        <v>0</v>
      </c>
      <c r="Q499" s="228">
        <v>0.00012</v>
      </c>
      <c r="R499" s="228">
        <f>Q499*H499</f>
        <v>0.0062868000000000004</v>
      </c>
      <c r="S499" s="228">
        <v>0</v>
      </c>
      <c r="T499" s="229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0" t="s">
        <v>236</v>
      </c>
      <c r="AT499" s="230" t="s">
        <v>147</v>
      </c>
      <c r="AU499" s="230" t="s">
        <v>153</v>
      </c>
      <c r="AY499" s="18" t="s">
        <v>145</v>
      </c>
      <c r="BE499" s="231">
        <f>IF(N499="základní",J499,0)</f>
        <v>0</v>
      </c>
      <c r="BF499" s="231">
        <f>IF(N499="snížená",J499,0)</f>
        <v>0</v>
      </c>
      <c r="BG499" s="231">
        <f>IF(N499="zákl. přenesená",J499,0)</f>
        <v>0</v>
      </c>
      <c r="BH499" s="231">
        <f>IF(N499="sníž. přenesená",J499,0)</f>
        <v>0</v>
      </c>
      <c r="BI499" s="231">
        <f>IF(N499="nulová",J499,0)</f>
        <v>0</v>
      </c>
      <c r="BJ499" s="18" t="s">
        <v>153</v>
      </c>
      <c r="BK499" s="231">
        <f>ROUND(I499*H499,2)</f>
        <v>0</v>
      </c>
      <c r="BL499" s="18" t="s">
        <v>236</v>
      </c>
      <c r="BM499" s="230" t="s">
        <v>831</v>
      </c>
    </row>
    <row r="500" s="2" customFormat="1" ht="33" customHeight="1">
      <c r="A500" s="39"/>
      <c r="B500" s="40"/>
      <c r="C500" s="219" t="s">
        <v>832</v>
      </c>
      <c r="D500" s="219" t="s">
        <v>147</v>
      </c>
      <c r="E500" s="220" t="s">
        <v>833</v>
      </c>
      <c r="F500" s="221" t="s">
        <v>834</v>
      </c>
      <c r="G500" s="222" t="s">
        <v>202</v>
      </c>
      <c r="H500" s="223">
        <v>52.390000000000001</v>
      </c>
      <c r="I500" s="224"/>
      <c r="J500" s="225">
        <f>ROUND(I500*H500,2)</f>
        <v>0</v>
      </c>
      <c r="K500" s="221" t="s">
        <v>151</v>
      </c>
      <c r="L500" s="45"/>
      <c r="M500" s="226" t="s">
        <v>1</v>
      </c>
      <c r="N500" s="227" t="s">
        <v>42</v>
      </c>
      <c r="O500" s="92"/>
      <c r="P500" s="228">
        <f>O500*H500</f>
        <v>0</v>
      </c>
      <c r="Q500" s="228">
        <v>0.0075799999999999999</v>
      </c>
      <c r="R500" s="228">
        <f>Q500*H500</f>
        <v>0.39711619999999997</v>
      </c>
      <c r="S500" s="228">
        <v>0</v>
      </c>
      <c r="T500" s="229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30" t="s">
        <v>236</v>
      </c>
      <c r="AT500" s="230" t="s">
        <v>147</v>
      </c>
      <c r="AU500" s="230" t="s">
        <v>153</v>
      </c>
      <c r="AY500" s="18" t="s">
        <v>145</v>
      </c>
      <c r="BE500" s="231">
        <f>IF(N500="základní",J500,0)</f>
        <v>0</v>
      </c>
      <c r="BF500" s="231">
        <f>IF(N500="snížená",J500,0)</f>
        <v>0</v>
      </c>
      <c r="BG500" s="231">
        <f>IF(N500="zákl. přenesená",J500,0)</f>
        <v>0</v>
      </c>
      <c r="BH500" s="231">
        <f>IF(N500="sníž. přenesená",J500,0)</f>
        <v>0</v>
      </c>
      <c r="BI500" s="231">
        <f>IF(N500="nulová",J500,0)</f>
        <v>0</v>
      </c>
      <c r="BJ500" s="18" t="s">
        <v>153</v>
      </c>
      <c r="BK500" s="231">
        <f>ROUND(I500*H500,2)</f>
        <v>0</v>
      </c>
      <c r="BL500" s="18" t="s">
        <v>236</v>
      </c>
      <c r="BM500" s="230" t="s">
        <v>835</v>
      </c>
    </row>
    <row r="501" s="13" customFormat="1">
      <c r="A501" s="13"/>
      <c r="B501" s="232"/>
      <c r="C501" s="233"/>
      <c r="D501" s="234" t="s">
        <v>155</v>
      </c>
      <c r="E501" s="235" t="s">
        <v>1</v>
      </c>
      <c r="F501" s="236" t="s">
        <v>569</v>
      </c>
      <c r="G501" s="233"/>
      <c r="H501" s="237">
        <v>5.7999999999999998</v>
      </c>
      <c r="I501" s="238"/>
      <c r="J501" s="233"/>
      <c r="K501" s="233"/>
      <c r="L501" s="239"/>
      <c r="M501" s="240"/>
      <c r="N501" s="241"/>
      <c r="O501" s="241"/>
      <c r="P501" s="241"/>
      <c r="Q501" s="241"/>
      <c r="R501" s="241"/>
      <c r="S501" s="241"/>
      <c r="T501" s="242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3" t="s">
        <v>155</v>
      </c>
      <c r="AU501" s="243" t="s">
        <v>153</v>
      </c>
      <c r="AV501" s="13" t="s">
        <v>153</v>
      </c>
      <c r="AW501" s="13" t="s">
        <v>32</v>
      </c>
      <c r="AX501" s="13" t="s">
        <v>76</v>
      </c>
      <c r="AY501" s="243" t="s">
        <v>145</v>
      </c>
    </row>
    <row r="502" s="13" customFormat="1">
      <c r="A502" s="13"/>
      <c r="B502" s="232"/>
      <c r="C502" s="233"/>
      <c r="D502" s="234" t="s">
        <v>155</v>
      </c>
      <c r="E502" s="235" t="s">
        <v>1</v>
      </c>
      <c r="F502" s="236" t="s">
        <v>570</v>
      </c>
      <c r="G502" s="233"/>
      <c r="H502" s="237">
        <v>20.109999999999999</v>
      </c>
      <c r="I502" s="238"/>
      <c r="J502" s="233"/>
      <c r="K502" s="233"/>
      <c r="L502" s="239"/>
      <c r="M502" s="240"/>
      <c r="N502" s="241"/>
      <c r="O502" s="241"/>
      <c r="P502" s="241"/>
      <c r="Q502" s="241"/>
      <c r="R502" s="241"/>
      <c r="S502" s="241"/>
      <c r="T502" s="242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3" t="s">
        <v>155</v>
      </c>
      <c r="AU502" s="243" t="s">
        <v>153</v>
      </c>
      <c r="AV502" s="13" t="s">
        <v>153</v>
      </c>
      <c r="AW502" s="13" t="s">
        <v>32</v>
      </c>
      <c r="AX502" s="13" t="s">
        <v>76</v>
      </c>
      <c r="AY502" s="243" t="s">
        <v>145</v>
      </c>
    </row>
    <row r="503" s="13" customFormat="1">
      <c r="A503" s="13"/>
      <c r="B503" s="232"/>
      <c r="C503" s="233"/>
      <c r="D503" s="234" t="s">
        <v>155</v>
      </c>
      <c r="E503" s="235" t="s">
        <v>1</v>
      </c>
      <c r="F503" s="236" t="s">
        <v>571</v>
      </c>
      <c r="G503" s="233"/>
      <c r="H503" s="237">
        <v>12.1</v>
      </c>
      <c r="I503" s="238"/>
      <c r="J503" s="233"/>
      <c r="K503" s="233"/>
      <c r="L503" s="239"/>
      <c r="M503" s="240"/>
      <c r="N503" s="241"/>
      <c r="O503" s="241"/>
      <c r="P503" s="241"/>
      <c r="Q503" s="241"/>
      <c r="R503" s="241"/>
      <c r="S503" s="241"/>
      <c r="T503" s="24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3" t="s">
        <v>155</v>
      </c>
      <c r="AU503" s="243" t="s">
        <v>153</v>
      </c>
      <c r="AV503" s="13" t="s">
        <v>153</v>
      </c>
      <c r="AW503" s="13" t="s">
        <v>32</v>
      </c>
      <c r="AX503" s="13" t="s">
        <v>76</v>
      </c>
      <c r="AY503" s="243" t="s">
        <v>145</v>
      </c>
    </row>
    <row r="504" s="13" customFormat="1">
      <c r="A504" s="13"/>
      <c r="B504" s="232"/>
      <c r="C504" s="233"/>
      <c r="D504" s="234" t="s">
        <v>155</v>
      </c>
      <c r="E504" s="235" t="s">
        <v>1</v>
      </c>
      <c r="F504" s="236" t="s">
        <v>576</v>
      </c>
      <c r="G504" s="233"/>
      <c r="H504" s="237">
        <v>3.8999999999999999</v>
      </c>
      <c r="I504" s="238"/>
      <c r="J504" s="233"/>
      <c r="K504" s="233"/>
      <c r="L504" s="239"/>
      <c r="M504" s="240"/>
      <c r="N504" s="241"/>
      <c r="O504" s="241"/>
      <c r="P504" s="241"/>
      <c r="Q504" s="241"/>
      <c r="R504" s="241"/>
      <c r="S504" s="241"/>
      <c r="T504" s="24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3" t="s">
        <v>155</v>
      </c>
      <c r="AU504" s="243" t="s">
        <v>153</v>
      </c>
      <c r="AV504" s="13" t="s">
        <v>153</v>
      </c>
      <c r="AW504" s="13" t="s">
        <v>32</v>
      </c>
      <c r="AX504" s="13" t="s">
        <v>76</v>
      </c>
      <c r="AY504" s="243" t="s">
        <v>145</v>
      </c>
    </row>
    <row r="505" s="13" customFormat="1">
      <c r="A505" s="13"/>
      <c r="B505" s="232"/>
      <c r="C505" s="233"/>
      <c r="D505" s="234" t="s">
        <v>155</v>
      </c>
      <c r="E505" s="235" t="s">
        <v>1</v>
      </c>
      <c r="F505" s="236" t="s">
        <v>577</v>
      </c>
      <c r="G505" s="233"/>
      <c r="H505" s="237">
        <v>7.96</v>
      </c>
      <c r="I505" s="238"/>
      <c r="J505" s="233"/>
      <c r="K505" s="233"/>
      <c r="L505" s="239"/>
      <c r="M505" s="240"/>
      <c r="N505" s="241"/>
      <c r="O505" s="241"/>
      <c r="P505" s="241"/>
      <c r="Q505" s="241"/>
      <c r="R505" s="241"/>
      <c r="S505" s="241"/>
      <c r="T505" s="24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3" t="s">
        <v>155</v>
      </c>
      <c r="AU505" s="243" t="s">
        <v>153</v>
      </c>
      <c r="AV505" s="13" t="s">
        <v>153</v>
      </c>
      <c r="AW505" s="13" t="s">
        <v>32</v>
      </c>
      <c r="AX505" s="13" t="s">
        <v>76</v>
      </c>
      <c r="AY505" s="243" t="s">
        <v>145</v>
      </c>
    </row>
    <row r="506" s="13" customFormat="1">
      <c r="A506" s="13"/>
      <c r="B506" s="232"/>
      <c r="C506" s="233"/>
      <c r="D506" s="234" t="s">
        <v>155</v>
      </c>
      <c r="E506" s="235" t="s">
        <v>1</v>
      </c>
      <c r="F506" s="236" t="s">
        <v>578</v>
      </c>
      <c r="G506" s="233"/>
      <c r="H506" s="237">
        <v>2.52</v>
      </c>
      <c r="I506" s="238"/>
      <c r="J506" s="233"/>
      <c r="K506" s="233"/>
      <c r="L506" s="239"/>
      <c r="M506" s="240"/>
      <c r="N506" s="241"/>
      <c r="O506" s="241"/>
      <c r="P506" s="241"/>
      <c r="Q506" s="241"/>
      <c r="R506" s="241"/>
      <c r="S506" s="241"/>
      <c r="T506" s="24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3" t="s">
        <v>155</v>
      </c>
      <c r="AU506" s="243" t="s">
        <v>153</v>
      </c>
      <c r="AV506" s="13" t="s">
        <v>153</v>
      </c>
      <c r="AW506" s="13" t="s">
        <v>32</v>
      </c>
      <c r="AX506" s="13" t="s">
        <v>76</v>
      </c>
      <c r="AY506" s="243" t="s">
        <v>145</v>
      </c>
    </row>
    <row r="507" s="14" customFormat="1">
      <c r="A507" s="14"/>
      <c r="B507" s="254"/>
      <c r="C507" s="255"/>
      <c r="D507" s="234" t="s">
        <v>155</v>
      </c>
      <c r="E507" s="256" t="s">
        <v>1</v>
      </c>
      <c r="F507" s="257" t="s">
        <v>193</v>
      </c>
      <c r="G507" s="255"/>
      <c r="H507" s="258">
        <v>52.390000000000001</v>
      </c>
      <c r="I507" s="259"/>
      <c r="J507" s="255"/>
      <c r="K507" s="255"/>
      <c r="L507" s="260"/>
      <c r="M507" s="261"/>
      <c r="N507" s="262"/>
      <c r="O507" s="262"/>
      <c r="P507" s="262"/>
      <c r="Q507" s="262"/>
      <c r="R507" s="262"/>
      <c r="S507" s="262"/>
      <c r="T507" s="263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4" t="s">
        <v>155</v>
      </c>
      <c r="AU507" s="264" t="s">
        <v>153</v>
      </c>
      <c r="AV507" s="14" t="s">
        <v>152</v>
      </c>
      <c r="AW507" s="14" t="s">
        <v>32</v>
      </c>
      <c r="AX507" s="14" t="s">
        <v>84</v>
      </c>
      <c r="AY507" s="264" t="s">
        <v>145</v>
      </c>
    </row>
    <row r="508" s="2" customFormat="1" ht="16.5" customHeight="1">
      <c r="A508" s="39"/>
      <c r="B508" s="40"/>
      <c r="C508" s="219" t="s">
        <v>836</v>
      </c>
      <c r="D508" s="219" t="s">
        <v>147</v>
      </c>
      <c r="E508" s="220" t="s">
        <v>837</v>
      </c>
      <c r="F508" s="221" t="s">
        <v>838</v>
      </c>
      <c r="G508" s="222" t="s">
        <v>202</v>
      </c>
      <c r="H508" s="223">
        <v>52.390000000000001</v>
      </c>
      <c r="I508" s="224"/>
      <c r="J508" s="225">
        <f>ROUND(I508*H508,2)</f>
        <v>0</v>
      </c>
      <c r="K508" s="221" t="s">
        <v>151</v>
      </c>
      <c r="L508" s="45"/>
      <c r="M508" s="226" t="s">
        <v>1</v>
      </c>
      <c r="N508" s="227" t="s">
        <v>42</v>
      </c>
      <c r="O508" s="92"/>
      <c r="P508" s="228">
        <f>O508*H508</f>
        <v>0</v>
      </c>
      <c r="Q508" s="228">
        <v>0.00029999999999999997</v>
      </c>
      <c r="R508" s="228">
        <f>Q508*H508</f>
        <v>0.015716999999999998</v>
      </c>
      <c r="S508" s="228">
        <v>0</v>
      </c>
      <c r="T508" s="229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0" t="s">
        <v>236</v>
      </c>
      <c r="AT508" s="230" t="s">
        <v>147</v>
      </c>
      <c r="AU508" s="230" t="s">
        <v>153</v>
      </c>
      <c r="AY508" s="18" t="s">
        <v>145</v>
      </c>
      <c r="BE508" s="231">
        <f>IF(N508="základní",J508,0)</f>
        <v>0</v>
      </c>
      <c r="BF508" s="231">
        <f>IF(N508="snížená",J508,0)</f>
        <v>0</v>
      </c>
      <c r="BG508" s="231">
        <f>IF(N508="zákl. přenesená",J508,0)</f>
        <v>0</v>
      </c>
      <c r="BH508" s="231">
        <f>IF(N508="sníž. přenesená",J508,0)</f>
        <v>0</v>
      </c>
      <c r="BI508" s="231">
        <f>IF(N508="nulová",J508,0)</f>
        <v>0</v>
      </c>
      <c r="BJ508" s="18" t="s">
        <v>153</v>
      </c>
      <c r="BK508" s="231">
        <f>ROUND(I508*H508,2)</f>
        <v>0</v>
      </c>
      <c r="BL508" s="18" t="s">
        <v>236</v>
      </c>
      <c r="BM508" s="230" t="s">
        <v>839</v>
      </c>
    </row>
    <row r="509" s="2" customFormat="1" ht="16.5" customHeight="1">
      <c r="A509" s="39"/>
      <c r="B509" s="40"/>
      <c r="C509" s="244" t="s">
        <v>840</v>
      </c>
      <c r="D509" s="244" t="s">
        <v>180</v>
      </c>
      <c r="E509" s="245" t="s">
        <v>841</v>
      </c>
      <c r="F509" s="246" t="s">
        <v>842</v>
      </c>
      <c r="G509" s="247" t="s">
        <v>202</v>
      </c>
      <c r="H509" s="248">
        <v>60.249000000000002</v>
      </c>
      <c r="I509" s="249"/>
      <c r="J509" s="250">
        <f>ROUND(I509*H509,2)</f>
        <v>0</v>
      </c>
      <c r="K509" s="246" t="s">
        <v>151</v>
      </c>
      <c r="L509" s="251"/>
      <c r="M509" s="252" t="s">
        <v>1</v>
      </c>
      <c r="N509" s="253" t="s">
        <v>42</v>
      </c>
      <c r="O509" s="92"/>
      <c r="P509" s="228">
        <f>O509*H509</f>
        <v>0</v>
      </c>
      <c r="Q509" s="228">
        <v>0.0028300000000000001</v>
      </c>
      <c r="R509" s="228">
        <f>Q509*H509</f>
        <v>0.17050467</v>
      </c>
      <c r="S509" s="228">
        <v>0</v>
      </c>
      <c r="T509" s="22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0" t="s">
        <v>318</v>
      </c>
      <c r="AT509" s="230" t="s">
        <v>180</v>
      </c>
      <c r="AU509" s="230" t="s">
        <v>153</v>
      </c>
      <c r="AY509" s="18" t="s">
        <v>145</v>
      </c>
      <c r="BE509" s="231">
        <f>IF(N509="základní",J509,0)</f>
        <v>0</v>
      </c>
      <c r="BF509" s="231">
        <f>IF(N509="snížená",J509,0)</f>
        <v>0</v>
      </c>
      <c r="BG509" s="231">
        <f>IF(N509="zákl. přenesená",J509,0)</f>
        <v>0</v>
      </c>
      <c r="BH509" s="231">
        <f>IF(N509="sníž. přenesená",J509,0)</f>
        <v>0</v>
      </c>
      <c r="BI509" s="231">
        <f>IF(N509="nulová",J509,0)</f>
        <v>0</v>
      </c>
      <c r="BJ509" s="18" t="s">
        <v>153</v>
      </c>
      <c r="BK509" s="231">
        <f>ROUND(I509*H509,2)</f>
        <v>0</v>
      </c>
      <c r="BL509" s="18" t="s">
        <v>236</v>
      </c>
      <c r="BM509" s="230" t="s">
        <v>843</v>
      </c>
    </row>
    <row r="510" s="13" customFormat="1">
      <c r="A510" s="13"/>
      <c r="B510" s="232"/>
      <c r="C510" s="233"/>
      <c r="D510" s="234" t="s">
        <v>155</v>
      </c>
      <c r="E510" s="233"/>
      <c r="F510" s="236" t="s">
        <v>844</v>
      </c>
      <c r="G510" s="233"/>
      <c r="H510" s="237">
        <v>60.249000000000002</v>
      </c>
      <c r="I510" s="238"/>
      <c r="J510" s="233"/>
      <c r="K510" s="233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155</v>
      </c>
      <c r="AU510" s="243" t="s">
        <v>153</v>
      </c>
      <c r="AV510" s="13" t="s">
        <v>153</v>
      </c>
      <c r="AW510" s="13" t="s">
        <v>4</v>
      </c>
      <c r="AX510" s="13" t="s">
        <v>84</v>
      </c>
      <c r="AY510" s="243" t="s">
        <v>145</v>
      </c>
    </row>
    <row r="511" s="2" customFormat="1" ht="16.5" customHeight="1">
      <c r="A511" s="39"/>
      <c r="B511" s="40"/>
      <c r="C511" s="219" t="s">
        <v>845</v>
      </c>
      <c r="D511" s="219" t="s">
        <v>147</v>
      </c>
      <c r="E511" s="220" t="s">
        <v>846</v>
      </c>
      <c r="F511" s="221" t="s">
        <v>847</v>
      </c>
      <c r="G511" s="222" t="s">
        <v>272</v>
      </c>
      <c r="H511" s="223">
        <v>68.980000000000004</v>
      </c>
      <c r="I511" s="224"/>
      <c r="J511" s="225">
        <f>ROUND(I511*H511,2)</f>
        <v>0</v>
      </c>
      <c r="K511" s="221" t="s">
        <v>151</v>
      </c>
      <c r="L511" s="45"/>
      <c r="M511" s="226" t="s">
        <v>1</v>
      </c>
      <c r="N511" s="227" t="s">
        <v>42</v>
      </c>
      <c r="O511" s="92"/>
      <c r="P511" s="228">
        <f>O511*H511</f>
        <v>0</v>
      </c>
      <c r="Q511" s="228">
        <v>1.0000000000000001E-05</v>
      </c>
      <c r="R511" s="228">
        <f>Q511*H511</f>
        <v>0.00068980000000000007</v>
      </c>
      <c r="S511" s="228">
        <v>0</v>
      </c>
      <c r="T511" s="229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30" t="s">
        <v>236</v>
      </c>
      <c r="AT511" s="230" t="s">
        <v>147</v>
      </c>
      <c r="AU511" s="230" t="s">
        <v>153</v>
      </c>
      <c r="AY511" s="18" t="s">
        <v>145</v>
      </c>
      <c r="BE511" s="231">
        <f>IF(N511="základní",J511,0)</f>
        <v>0</v>
      </c>
      <c r="BF511" s="231">
        <f>IF(N511="snížená",J511,0)</f>
        <v>0</v>
      </c>
      <c r="BG511" s="231">
        <f>IF(N511="zákl. přenesená",J511,0)</f>
        <v>0</v>
      </c>
      <c r="BH511" s="231">
        <f>IF(N511="sníž. přenesená",J511,0)</f>
        <v>0</v>
      </c>
      <c r="BI511" s="231">
        <f>IF(N511="nulová",J511,0)</f>
        <v>0</v>
      </c>
      <c r="BJ511" s="18" t="s">
        <v>153</v>
      </c>
      <c r="BK511" s="231">
        <f>ROUND(I511*H511,2)</f>
        <v>0</v>
      </c>
      <c r="BL511" s="18" t="s">
        <v>236</v>
      </c>
      <c r="BM511" s="230" t="s">
        <v>848</v>
      </c>
    </row>
    <row r="512" s="13" customFormat="1">
      <c r="A512" s="13"/>
      <c r="B512" s="232"/>
      <c r="C512" s="233"/>
      <c r="D512" s="234" t="s">
        <v>155</v>
      </c>
      <c r="E512" s="235" t="s">
        <v>1</v>
      </c>
      <c r="F512" s="236" t="s">
        <v>849</v>
      </c>
      <c r="G512" s="233"/>
      <c r="H512" s="237">
        <v>8.5199999999999996</v>
      </c>
      <c r="I512" s="238"/>
      <c r="J512" s="233"/>
      <c r="K512" s="233"/>
      <c r="L512" s="239"/>
      <c r="M512" s="240"/>
      <c r="N512" s="241"/>
      <c r="O512" s="241"/>
      <c r="P512" s="241"/>
      <c r="Q512" s="241"/>
      <c r="R512" s="241"/>
      <c r="S512" s="241"/>
      <c r="T512" s="242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3" t="s">
        <v>155</v>
      </c>
      <c r="AU512" s="243" t="s">
        <v>153</v>
      </c>
      <c r="AV512" s="13" t="s">
        <v>153</v>
      </c>
      <c r="AW512" s="13" t="s">
        <v>32</v>
      </c>
      <c r="AX512" s="13" t="s">
        <v>76</v>
      </c>
      <c r="AY512" s="243" t="s">
        <v>145</v>
      </c>
    </row>
    <row r="513" s="13" customFormat="1">
      <c r="A513" s="13"/>
      <c r="B513" s="232"/>
      <c r="C513" s="233"/>
      <c r="D513" s="234" t="s">
        <v>155</v>
      </c>
      <c r="E513" s="235" t="s">
        <v>1</v>
      </c>
      <c r="F513" s="236" t="s">
        <v>850</v>
      </c>
      <c r="G513" s="233"/>
      <c r="H513" s="237">
        <v>13.59</v>
      </c>
      <c r="I513" s="238"/>
      <c r="J513" s="233"/>
      <c r="K513" s="233"/>
      <c r="L513" s="239"/>
      <c r="M513" s="240"/>
      <c r="N513" s="241"/>
      <c r="O513" s="241"/>
      <c r="P513" s="241"/>
      <c r="Q513" s="241"/>
      <c r="R513" s="241"/>
      <c r="S513" s="241"/>
      <c r="T513" s="24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3" t="s">
        <v>155</v>
      </c>
      <c r="AU513" s="243" t="s">
        <v>153</v>
      </c>
      <c r="AV513" s="13" t="s">
        <v>153</v>
      </c>
      <c r="AW513" s="13" t="s">
        <v>32</v>
      </c>
      <c r="AX513" s="13" t="s">
        <v>76</v>
      </c>
      <c r="AY513" s="243" t="s">
        <v>145</v>
      </c>
    </row>
    <row r="514" s="13" customFormat="1">
      <c r="A514" s="13"/>
      <c r="B514" s="232"/>
      <c r="C514" s="233"/>
      <c r="D514" s="234" t="s">
        <v>155</v>
      </c>
      <c r="E514" s="235" t="s">
        <v>1</v>
      </c>
      <c r="F514" s="236" t="s">
        <v>851</v>
      </c>
      <c r="G514" s="233"/>
      <c r="H514" s="237">
        <v>11.23</v>
      </c>
      <c r="I514" s="238"/>
      <c r="J514" s="233"/>
      <c r="K514" s="233"/>
      <c r="L514" s="239"/>
      <c r="M514" s="240"/>
      <c r="N514" s="241"/>
      <c r="O514" s="241"/>
      <c r="P514" s="241"/>
      <c r="Q514" s="241"/>
      <c r="R514" s="241"/>
      <c r="S514" s="241"/>
      <c r="T514" s="242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3" t="s">
        <v>155</v>
      </c>
      <c r="AU514" s="243" t="s">
        <v>153</v>
      </c>
      <c r="AV514" s="13" t="s">
        <v>153</v>
      </c>
      <c r="AW514" s="13" t="s">
        <v>32</v>
      </c>
      <c r="AX514" s="13" t="s">
        <v>76</v>
      </c>
      <c r="AY514" s="243" t="s">
        <v>145</v>
      </c>
    </row>
    <row r="515" s="13" customFormat="1">
      <c r="A515" s="13"/>
      <c r="B515" s="232"/>
      <c r="C515" s="233"/>
      <c r="D515" s="234" t="s">
        <v>155</v>
      </c>
      <c r="E515" s="235" t="s">
        <v>1</v>
      </c>
      <c r="F515" s="236" t="s">
        <v>852</v>
      </c>
      <c r="G515" s="233"/>
      <c r="H515" s="237">
        <v>20.600000000000001</v>
      </c>
      <c r="I515" s="238"/>
      <c r="J515" s="233"/>
      <c r="K515" s="233"/>
      <c r="L515" s="239"/>
      <c r="M515" s="240"/>
      <c r="N515" s="241"/>
      <c r="O515" s="241"/>
      <c r="P515" s="241"/>
      <c r="Q515" s="241"/>
      <c r="R515" s="241"/>
      <c r="S515" s="241"/>
      <c r="T515" s="24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3" t="s">
        <v>155</v>
      </c>
      <c r="AU515" s="243" t="s">
        <v>153</v>
      </c>
      <c r="AV515" s="13" t="s">
        <v>153</v>
      </c>
      <c r="AW515" s="13" t="s">
        <v>32</v>
      </c>
      <c r="AX515" s="13" t="s">
        <v>76</v>
      </c>
      <c r="AY515" s="243" t="s">
        <v>145</v>
      </c>
    </row>
    <row r="516" s="13" customFormat="1">
      <c r="A516" s="13"/>
      <c r="B516" s="232"/>
      <c r="C516" s="233"/>
      <c r="D516" s="234" t="s">
        <v>155</v>
      </c>
      <c r="E516" s="235" t="s">
        <v>1</v>
      </c>
      <c r="F516" s="236" t="s">
        <v>853</v>
      </c>
      <c r="G516" s="233"/>
      <c r="H516" s="237">
        <v>15.039999999999999</v>
      </c>
      <c r="I516" s="238"/>
      <c r="J516" s="233"/>
      <c r="K516" s="233"/>
      <c r="L516" s="239"/>
      <c r="M516" s="240"/>
      <c r="N516" s="241"/>
      <c r="O516" s="241"/>
      <c r="P516" s="241"/>
      <c r="Q516" s="241"/>
      <c r="R516" s="241"/>
      <c r="S516" s="241"/>
      <c r="T516" s="242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3" t="s">
        <v>155</v>
      </c>
      <c r="AU516" s="243" t="s">
        <v>153</v>
      </c>
      <c r="AV516" s="13" t="s">
        <v>153</v>
      </c>
      <c r="AW516" s="13" t="s">
        <v>32</v>
      </c>
      <c r="AX516" s="13" t="s">
        <v>76</v>
      </c>
      <c r="AY516" s="243" t="s">
        <v>145</v>
      </c>
    </row>
    <row r="517" s="14" customFormat="1">
      <c r="A517" s="14"/>
      <c r="B517" s="254"/>
      <c r="C517" s="255"/>
      <c r="D517" s="234" t="s">
        <v>155</v>
      </c>
      <c r="E517" s="256" t="s">
        <v>1</v>
      </c>
      <c r="F517" s="257" t="s">
        <v>193</v>
      </c>
      <c r="G517" s="255"/>
      <c r="H517" s="258">
        <v>68.980000000000004</v>
      </c>
      <c r="I517" s="259"/>
      <c r="J517" s="255"/>
      <c r="K517" s="255"/>
      <c r="L517" s="260"/>
      <c r="M517" s="261"/>
      <c r="N517" s="262"/>
      <c r="O517" s="262"/>
      <c r="P517" s="262"/>
      <c r="Q517" s="262"/>
      <c r="R517" s="262"/>
      <c r="S517" s="262"/>
      <c r="T517" s="263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4" t="s">
        <v>155</v>
      </c>
      <c r="AU517" s="264" t="s">
        <v>153</v>
      </c>
      <c r="AV517" s="14" t="s">
        <v>152</v>
      </c>
      <c r="AW517" s="14" t="s">
        <v>32</v>
      </c>
      <c r="AX517" s="14" t="s">
        <v>84</v>
      </c>
      <c r="AY517" s="264" t="s">
        <v>145</v>
      </c>
    </row>
    <row r="518" s="2" customFormat="1" ht="16.5" customHeight="1">
      <c r="A518" s="39"/>
      <c r="B518" s="40"/>
      <c r="C518" s="244" t="s">
        <v>854</v>
      </c>
      <c r="D518" s="244" t="s">
        <v>180</v>
      </c>
      <c r="E518" s="245" t="s">
        <v>855</v>
      </c>
      <c r="F518" s="246" t="s">
        <v>856</v>
      </c>
      <c r="G518" s="247" t="s">
        <v>272</v>
      </c>
      <c r="H518" s="248">
        <v>72.429000000000002</v>
      </c>
      <c r="I518" s="249"/>
      <c r="J518" s="250">
        <f>ROUND(I518*H518,2)</f>
        <v>0</v>
      </c>
      <c r="K518" s="246" t="s">
        <v>151</v>
      </c>
      <c r="L518" s="251"/>
      <c r="M518" s="252" t="s">
        <v>1</v>
      </c>
      <c r="N518" s="253" t="s">
        <v>42</v>
      </c>
      <c r="O518" s="92"/>
      <c r="P518" s="228">
        <f>O518*H518</f>
        <v>0</v>
      </c>
      <c r="Q518" s="228">
        <v>0.00022000000000000001</v>
      </c>
      <c r="R518" s="228">
        <f>Q518*H518</f>
        <v>0.015934380000000001</v>
      </c>
      <c r="S518" s="228">
        <v>0</v>
      </c>
      <c r="T518" s="22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30" t="s">
        <v>318</v>
      </c>
      <c r="AT518" s="230" t="s">
        <v>180</v>
      </c>
      <c r="AU518" s="230" t="s">
        <v>153</v>
      </c>
      <c r="AY518" s="18" t="s">
        <v>145</v>
      </c>
      <c r="BE518" s="231">
        <f>IF(N518="základní",J518,0)</f>
        <v>0</v>
      </c>
      <c r="BF518" s="231">
        <f>IF(N518="snížená",J518,0)</f>
        <v>0</v>
      </c>
      <c r="BG518" s="231">
        <f>IF(N518="zákl. přenesená",J518,0)</f>
        <v>0</v>
      </c>
      <c r="BH518" s="231">
        <f>IF(N518="sníž. přenesená",J518,0)</f>
        <v>0</v>
      </c>
      <c r="BI518" s="231">
        <f>IF(N518="nulová",J518,0)</f>
        <v>0</v>
      </c>
      <c r="BJ518" s="18" t="s">
        <v>153</v>
      </c>
      <c r="BK518" s="231">
        <f>ROUND(I518*H518,2)</f>
        <v>0</v>
      </c>
      <c r="BL518" s="18" t="s">
        <v>236</v>
      </c>
      <c r="BM518" s="230" t="s">
        <v>857</v>
      </c>
    </row>
    <row r="519" s="13" customFormat="1">
      <c r="A519" s="13"/>
      <c r="B519" s="232"/>
      <c r="C519" s="233"/>
      <c r="D519" s="234" t="s">
        <v>155</v>
      </c>
      <c r="E519" s="233"/>
      <c r="F519" s="236" t="s">
        <v>858</v>
      </c>
      <c r="G519" s="233"/>
      <c r="H519" s="237">
        <v>72.429000000000002</v>
      </c>
      <c r="I519" s="238"/>
      <c r="J519" s="233"/>
      <c r="K519" s="233"/>
      <c r="L519" s="239"/>
      <c r="M519" s="240"/>
      <c r="N519" s="241"/>
      <c r="O519" s="241"/>
      <c r="P519" s="241"/>
      <c r="Q519" s="241"/>
      <c r="R519" s="241"/>
      <c r="S519" s="241"/>
      <c r="T519" s="242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3" t="s">
        <v>155</v>
      </c>
      <c r="AU519" s="243" t="s">
        <v>153</v>
      </c>
      <c r="AV519" s="13" t="s">
        <v>153</v>
      </c>
      <c r="AW519" s="13" t="s">
        <v>4</v>
      </c>
      <c r="AX519" s="13" t="s">
        <v>84</v>
      </c>
      <c r="AY519" s="243" t="s">
        <v>145</v>
      </c>
    </row>
    <row r="520" s="2" customFormat="1" ht="24.15" customHeight="1">
      <c r="A520" s="39"/>
      <c r="B520" s="40"/>
      <c r="C520" s="219" t="s">
        <v>859</v>
      </c>
      <c r="D520" s="219" t="s">
        <v>147</v>
      </c>
      <c r="E520" s="220" t="s">
        <v>860</v>
      </c>
      <c r="F520" s="221" t="s">
        <v>861</v>
      </c>
      <c r="G520" s="222" t="s">
        <v>202</v>
      </c>
      <c r="H520" s="223">
        <v>52.390000000000001</v>
      </c>
      <c r="I520" s="224"/>
      <c r="J520" s="225">
        <f>ROUND(I520*H520,2)</f>
        <v>0</v>
      </c>
      <c r="K520" s="221" t="s">
        <v>151</v>
      </c>
      <c r="L520" s="45"/>
      <c r="M520" s="226" t="s">
        <v>1</v>
      </c>
      <c r="N520" s="227" t="s">
        <v>42</v>
      </c>
      <c r="O520" s="92"/>
      <c r="P520" s="228">
        <f>O520*H520</f>
        <v>0</v>
      </c>
      <c r="Q520" s="228">
        <v>0</v>
      </c>
      <c r="R520" s="228">
        <f>Q520*H520</f>
        <v>0</v>
      </c>
      <c r="S520" s="228">
        <v>0</v>
      </c>
      <c r="T520" s="229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0" t="s">
        <v>236</v>
      </c>
      <c r="AT520" s="230" t="s">
        <v>147</v>
      </c>
      <c r="AU520" s="230" t="s">
        <v>153</v>
      </c>
      <c r="AY520" s="18" t="s">
        <v>145</v>
      </c>
      <c r="BE520" s="231">
        <f>IF(N520="základní",J520,0)</f>
        <v>0</v>
      </c>
      <c r="BF520" s="231">
        <f>IF(N520="snížená",J520,0)</f>
        <v>0</v>
      </c>
      <c r="BG520" s="231">
        <f>IF(N520="zákl. přenesená",J520,0)</f>
        <v>0</v>
      </c>
      <c r="BH520" s="231">
        <f>IF(N520="sníž. přenesená",J520,0)</f>
        <v>0</v>
      </c>
      <c r="BI520" s="231">
        <f>IF(N520="nulová",J520,0)</f>
        <v>0</v>
      </c>
      <c r="BJ520" s="18" t="s">
        <v>153</v>
      </c>
      <c r="BK520" s="231">
        <f>ROUND(I520*H520,2)</f>
        <v>0</v>
      </c>
      <c r="BL520" s="18" t="s">
        <v>236</v>
      </c>
      <c r="BM520" s="230" t="s">
        <v>862</v>
      </c>
    </row>
    <row r="521" s="2" customFormat="1" ht="24.15" customHeight="1">
      <c r="A521" s="39"/>
      <c r="B521" s="40"/>
      <c r="C521" s="219" t="s">
        <v>863</v>
      </c>
      <c r="D521" s="219" t="s">
        <v>147</v>
      </c>
      <c r="E521" s="220" t="s">
        <v>864</v>
      </c>
      <c r="F521" s="221" t="s">
        <v>865</v>
      </c>
      <c r="G521" s="222" t="s">
        <v>183</v>
      </c>
      <c r="H521" s="223">
        <v>0.63400000000000001</v>
      </c>
      <c r="I521" s="224"/>
      <c r="J521" s="225">
        <f>ROUND(I521*H521,2)</f>
        <v>0</v>
      </c>
      <c r="K521" s="221" t="s">
        <v>151</v>
      </c>
      <c r="L521" s="45"/>
      <c r="M521" s="226" t="s">
        <v>1</v>
      </c>
      <c r="N521" s="227" t="s">
        <v>42</v>
      </c>
      <c r="O521" s="92"/>
      <c r="P521" s="228">
        <f>O521*H521</f>
        <v>0</v>
      </c>
      <c r="Q521" s="228">
        <v>0</v>
      </c>
      <c r="R521" s="228">
        <f>Q521*H521</f>
        <v>0</v>
      </c>
      <c r="S521" s="228">
        <v>0</v>
      </c>
      <c r="T521" s="229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30" t="s">
        <v>236</v>
      </c>
      <c r="AT521" s="230" t="s">
        <v>147</v>
      </c>
      <c r="AU521" s="230" t="s">
        <v>153</v>
      </c>
      <c r="AY521" s="18" t="s">
        <v>145</v>
      </c>
      <c r="BE521" s="231">
        <f>IF(N521="základní",J521,0)</f>
        <v>0</v>
      </c>
      <c r="BF521" s="231">
        <f>IF(N521="snížená",J521,0)</f>
        <v>0</v>
      </c>
      <c r="BG521" s="231">
        <f>IF(N521="zákl. přenesená",J521,0)</f>
        <v>0</v>
      </c>
      <c r="BH521" s="231">
        <f>IF(N521="sníž. přenesená",J521,0)</f>
        <v>0</v>
      </c>
      <c r="BI521" s="231">
        <f>IF(N521="nulová",J521,0)</f>
        <v>0</v>
      </c>
      <c r="BJ521" s="18" t="s">
        <v>153</v>
      </c>
      <c r="BK521" s="231">
        <f>ROUND(I521*H521,2)</f>
        <v>0</v>
      </c>
      <c r="BL521" s="18" t="s">
        <v>236</v>
      </c>
      <c r="BM521" s="230" t="s">
        <v>866</v>
      </c>
    </row>
    <row r="522" s="2" customFormat="1" ht="24.15" customHeight="1">
      <c r="A522" s="39"/>
      <c r="B522" s="40"/>
      <c r="C522" s="219" t="s">
        <v>867</v>
      </c>
      <c r="D522" s="219" t="s">
        <v>147</v>
      </c>
      <c r="E522" s="220" t="s">
        <v>868</v>
      </c>
      <c r="F522" s="221" t="s">
        <v>869</v>
      </c>
      <c r="G522" s="222" t="s">
        <v>183</v>
      </c>
      <c r="H522" s="223">
        <v>0.63400000000000001</v>
      </c>
      <c r="I522" s="224"/>
      <c r="J522" s="225">
        <f>ROUND(I522*H522,2)</f>
        <v>0</v>
      </c>
      <c r="K522" s="221" t="s">
        <v>151</v>
      </c>
      <c r="L522" s="45"/>
      <c r="M522" s="226" t="s">
        <v>1</v>
      </c>
      <c r="N522" s="227" t="s">
        <v>42</v>
      </c>
      <c r="O522" s="92"/>
      <c r="P522" s="228">
        <f>O522*H522</f>
        <v>0</v>
      </c>
      <c r="Q522" s="228">
        <v>0</v>
      </c>
      <c r="R522" s="228">
        <f>Q522*H522</f>
        <v>0</v>
      </c>
      <c r="S522" s="228">
        <v>0</v>
      </c>
      <c r="T522" s="229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0" t="s">
        <v>236</v>
      </c>
      <c r="AT522" s="230" t="s">
        <v>147</v>
      </c>
      <c r="AU522" s="230" t="s">
        <v>153</v>
      </c>
      <c r="AY522" s="18" t="s">
        <v>145</v>
      </c>
      <c r="BE522" s="231">
        <f>IF(N522="základní",J522,0)</f>
        <v>0</v>
      </c>
      <c r="BF522" s="231">
        <f>IF(N522="snížená",J522,0)</f>
        <v>0</v>
      </c>
      <c r="BG522" s="231">
        <f>IF(N522="zákl. přenesená",J522,0)</f>
        <v>0</v>
      </c>
      <c r="BH522" s="231">
        <f>IF(N522="sníž. přenesená",J522,0)</f>
        <v>0</v>
      </c>
      <c r="BI522" s="231">
        <f>IF(N522="nulová",J522,0)</f>
        <v>0</v>
      </c>
      <c r="BJ522" s="18" t="s">
        <v>153</v>
      </c>
      <c r="BK522" s="231">
        <f>ROUND(I522*H522,2)</f>
        <v>0</v>
      </c>
      <c r="BL522" s="18" t="s">
        <v>236</v>
      </c>
      <c r="BM522" s="230" t="s">
        <v>870</v>
      </c>
    </row>
    <row r="523" s="12" customFormat="1" ht="22.8" customHeight="1">
      <c r="A523" s="12"/>
      <c r="B523" s="203"/>
      <c r="C523" s="204"/>
      <c r="D523" s="205" t="s">
        <v>75</v>
      </c>
      <c r="E523" s="217" t="s">
        <v>871</v>
      </c>
      <c r="F523" s="217" t="s">
        <v>872</v>
      </c>
      <c r="G523" s="204"/>
      <c r="H523" s="204"/>
      <c r="I523" s="207"/>
      <c r="J523" s="218">
        <f>BK523</f>
        <v>0</v>
      </c>
      <c r="K523" s="204"/>
      <c r="L523" s="209"/>
      <c r="M523" s="210"/>
      <c r="N523" s="211"/>
      <c r="O523" s="211"/>
      <c r="P523" s="212">
        <f>SUM(P524:P561)</f>
        <v>0</v>
      </c>
      <c r="Q523" s="211"/>
      <c r="R523" s="212">
        <f>SUM(R524:R561)</f>
        <v>1.0202658</v>
      </c>
      <c r="S523" s="211"/>
      <c r="T523" s="213">
        <f>SUM(T524:T561)</f>
        <v>1.707425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14" t="s">
        <v>153</v>
      </c>
      <c r="AT523" s="215" t="s">
        <v>75</v>
      </c>
      <c r="AU523" s="215" t="s">
        <v>84</v>
      </c>
      <c r="AY523" s="214" t="s">
        <v>145</v>
      </c>
      <c r="BK523" s="216">
        <f>SUM(BK524:BK561)</f>
        <v>0</v>
      </c>
    </row>
    <row r="524" s="2" customFormat="1" ht="16.5" customHeight="1">
      <c r="A524" s="39"/>
      <c r="B524" s="40"/>
      <c r="C524" s="219" t="s">
        <v>873</v>
      </c>
      <c r="D524" s="219" t="s">
        <v>147</v>
      </c>
      <c r="E524" s="220" t="s">
        <v>874</v>
      </c>
      <c r="F524" s="221" t="s">
        <v>875</v>
      </c>
      <c r="G524" s="222" t="s">
        <v>202</v>
      </c>
      <c r="H524" s="223">
        <v>38.700000000000003</v>
      </c>
      <c r="I524" s="224"/>
      <c r="J524" s="225">
        <f>ROUND(I524*H524,2)</f>
        <v>0</v>
      </c>
      <c r="K524" s="221" t="s">
        <v>151</v>
      </c>
      <c r="L524" s="45"/>
      <c r="M524" s="226" t="s">
        <v>1</v>
      </c>
      <c r="N524" s="227" t="s">
        <v>42</v>
      </c>
      <c r="O524" s="92"/>
      <c r="P524" s="228">
        <f>O524*H524</f>
        <v>0</v>
      </c>
      <c r="Q524" s="228">
        <v>0.00029999999999999997</v>
      </c>
      <c r="R524" s="228">
        <f>Q524*H524</f>
        <v>0.011610000000000001</v>
      </c>
      <c r="S524" s="228">
        <v>0</v>
      </c>
      <c r="T524" s="229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0" t="s">
        <v>236</v>
      </c>
      <c r="AT524" s="230" t="s">
        <v>147</v>
      </c>
      <c r="AU524" s="230" t="s">
        <v>153</v>
      </c>
      <c r="AY524" s="18" t="s">
        <v>145</v>
      </c>
      <c r="BE524" s="231">
        <f>IF(N524="základní",J524,0)</f>
        <v>0</v>
      </c>
      <c r="BF524" s="231">
        <f>IF(N524="snížená",J524,0)</f>
        <v>0</v>
      </c>
      <c r="BG524" s="231">
        <f>IF(N524="zákl. přenesená",J524,0)</f>
        <v>0</v>
      </c>
      <c r="BH524" s="231">
        <f>IF(N524="sníž. přenesená",J524,0)</f>
        <v>0</v>
      </c>
      <c r="BI524" s="231">
        <f>IF(N524="nulová",J524,0)</f>
        <v>0</v>
      </c>
      <c r="BJ524" s="18" t="s">
        <v>153</v>
      </c>
      <c r="BK524" s="231">
        <f>ROUND(I524*H524,2)</f>
        <v>0</v>
      </c>
      <c r="BL524" s="18" t="s">
        <v>236</v>
      </c>
      <c r="BM524" s="230" t="s">
        <v>876</v>
      </c>
    </row>
    <row r="525" s="13" customFormat="1">
      <c r="A525" s="13"/>
      <c r="B525" s="232"/>
      <c r="C525" s="233"/>
      <c r="D525" s="234" t="s">
        <v>155</v>
      </c>
      <c r="E525" s="235" t="s">
        <v>1</v>
      </c>
      <c r="F525" s="236" t="s">
        <v>877</v>
      </c>
      <c r="G525" s="233"/>
      <c r="H525" s="237">
        <v>20.460000000000001</v>
      </c>
      <c r="I525" s="238"/>
      <c r="J525" s="233"/>
      <c r="K525" s="233"/>
      <c r="L525" s="239"/>
      <c r="M525" s="240"/>
      <c r="N525" s="241"/>
      <c r="O525" s="241"/>
      <c r="P525" s="241"/>
      <c r="Q525" s="241"/>
      <c r="R525" s="241"/>
      <c r="S525" s="241"/>
      <c r="T525" s="24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3" t="s">
        <v>155</v>
      </c>
      <c r="AU525" s="243" t="s">
        <v>153</v>
      </c>
      <c r="AV525" s="13" t="s">
        <v>153</v>
      </c>
      <c r="AW525" s="13" t="s">
        <v>32</v>
      </c>
      <c r="AX525" s="13" t="s">
        <v>76</v>
      </c>
      <c r="AY525" s="243" t="s">
        <v>145</v>
      </c>
    </row>
    <row r="526" s="13" customFormat="1">
      <c r="A526" s="13"/>
      <c r="B526" s="232"/>
      <c r="C526" s="233"/>
      <c r="D526" s="234" t="s">
        <v>155</v>
      </c>
      <c r="E526" s="235" t="s">
        <v>1</v>
      </c>
      <c r="F526" s="236" t="s">
        <v>878</v>
      </c>
      <c r="G526" s="233"/>
      <c r="H526" s="237">
        <v>17.039999999999999</v>
      </c>
      <c r="I526" s="238"/>
      <c r="J526" s="233"/>
      <c r="K526" s="233"/>
      <c r="L526" s="239"/>
      <c r="M526" s="240"/>
      <c r="N526" s="241"/>
      <c r="O526" s="241"/>
      <c r="P526" s="241"/>
      <c r="Q526" s="241"/>
      <c r="R526" s="241"/>
      <c r="S526" s="241"/>
      <c r="T526" s="242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3" t="s">
        <v>155</v>
      </c>
      <c r="AU526" s="243" t="s">
        <v>153</v>
      </c>
      <c r="AV526" s="13" t="s">
        <v>153</v>
      </c>
      <c r="AW526" s="13" t="s">
        <v>32</v>
      </c>
      <c r="AX526" s="13" t="s">
        <v>76</v>
      </c>
      <c r="AY526" s="243" t="s">
        <v>145</v>
      </c>
    </row>
    <row r="527" s="13" customFormat="1">
      <c r="A527" s="13"/>
      <c r="B527" s="232"/>
      <c r="C527" s="233"/>
      <c r="D527" s="234" t="s">
        <v>155</v>
      </c>
      <c r="E527" s="235" t="s">
        <v>1</v>
      </c>
      <c r="F527" s="236" t="s">
        <v>879</v>
      </c>
      <c r="G527" s="233"/>
      <c r="H527" s="237">
        <v>1.2</v>
      </c>
      <c r="I527" s="238"/>
      <c r="J527" s="233"/>
      <c r="K527" s="233"/>
      <c r="L527" s="239"/>
      <c r="M527" s="240"/>
      <c r="N527" s="241"/>
      <c r="O527" s="241"/>
      <c r="P527" s="241"/>
      <c r="Q527" s="241"/>
      <c r="R527" s="241"/>
      <c r="S527" s="241"/>
      <c r="T527" s="24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3" t="s">
        <v>155</v>
      </c>
      <c r="AU527" s="243" t="s">
        <v>153</v>
      </c>
      <c r="AV527" s="13" t="s">
        <v>153</v>
      </c>
      <c r="AW527" s="13" t="s">
        <v>32</v>
      </c>
      <c r="AX527" s="13" t="s">
        <v>76</v>
      </c>
      <c r="AY527" s="243" t="s">
        <v>145</v>
      </c>
    </row>
    <row r="528" s="14" customFormat="1">
      <c r="A528" s="14"/>
      <c r="B528" s="254"/>
      <c r="C528" s="255"/>
      <c r="D528" s="234" t="s">
        <v>155</v>
      </c>
      <c r="E528" s="256" t="s">
        <v>1</v>
      </c>
      <c r="F528" s="257" t="s">
        <v>193</v>
      </c>
      <c r="G528" s="255"/>
      <c r="H528" s="258">
        <v>38.700000000000003</v>
      </c>
      <c r="I528" s="259"/>
      <c r="J528" s="255"/>
      <c r="K528" s="255"/>
      <c r="L528" s="260"/>
      <c r="M528" s="261"/>
      <c r="N528" s="262"/>
      <c r="O528" s="262"/>
      <c r="P528" s="262"/>
      <c r="Q528" s="262"/>
      <c r="R528" s="262"/>
      <c r="S528" s="262"/>
      <c r="T528" s="263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4" t="s">
        <v>155</v>
      </c>
      <c r="AU528" s="264" t="s">
        <v>153</v>
      </c>
      <c r="AV528" s="14" t="s">
        <v>152</v>
      </c>
      <c r="AW528" s="14" t="s">
        <v>32</v>
      </c>
      <c r="AX528" s="14" t="s">
        <v>84</v>
      </c>
      <c r="AY528" s="264" t="s">
        <v>145</v>
      </c>
    </row>
    <row r="529" s="2" customFormat="1" ht="24.15" customHeight="1">
      <c r="A529" s="39"/>
      <c r="B529" s="40"/>
      <c r="C529" s="219" t="s">
        <v>880</v>
      </c>
      <c r="D529" s="219" t="s">
        <v>147</v>
      </c>
      <c r="E529" s="220" t="s">
        <v>881</v>
      </c>
      <c r="F529" s="221" t="s">
        <v>882</v>
      </c>
      <c r="G529" s="222" t="s">
        <v>202</v>
      </c>
      <c r="H529" s="223">
        <v>6.0999999999999996</v>
      </c>
      <c r="I529" s="224"/>
      <c r="J529" s="225">
        <f>ROUND(I529*H529,2)</f>
        <v>0</v>
      </c>
      <c r="K529" s="221" t="s">
        <v>151</v>
      </c>
      <c r="L529" s="45"/>
      <c r="M529" s="226" t="s">
        <v>1</v>
      </c>
      <c r="N529" s="227" t="s">
        <v>42</v>
      </c>
      <c r="O529" s="92"/>
      <c r="P529" s="228">
        <f>O529*H529</f>
        <v>0</v>
      </c>
      <c r="Q529" s="228">
        <v>0.0015</v>
      </c>
      <c r="R529" s="228">
        <f>Q529*H529</f>
        <v>0.0091500000000000001</v>
      </c>
      <c r="S529" s="228">
        <v>0</v>
      </c>
      <c r="T529" s="229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0" t="s">
        <v>236</v>
      </c>
      <c r="AT529" s="230" t="s">
        <v>147</v>
      </c>
      <c r="AU529" s="230" t="s">
        <v>153</v>
      </c>
      <c r="AY529" s="18" t="s">
        <v>145</v>
      </c>
      <c r="BE529" s="231">
        <f>IF(N529="základní",J529,0)</f>
        <v>0</v>
      </c>
      <c r="BF529" s="231">
        <f>IF(N529="snížená",J529,0)</f>
        <v>0</v>
      </c>
      <c r="BG529" s="231">
        <f>IF(N529="zákl. přenesená",J529,0)</f>
        <v>0</v>
      </c>
      <c r="BH529" s="231">
        <f>IF(N529="sníž. přenesená",J529,0)</f>
        <v>0</v>
      </c>
      <c r="BI529" s="231">
        <f>IF(N529="nulová",J529,0)</f>
        <v>0</v>
      </c>
      <c r="BJ529" s="18" t="s">
        <v>153</v>
      </c>
      <c r="BK529" s="231">
        <f>ROUND(I529*H529,2)</f>
        <v>0</v>
      </c>
      <c r="BL529" s="18" t="s">
        <v>236</v>
      </c>
      <c r="BM529" s="230" t="s">
        <v>883</v>
      </c>
    </row>
    <row r="530" s="13" customFormat="1">
      <c r="A530" s="13"/>
      <c r="B530" s="232"/>
      <c r="C530" s="233"/>
      <c r="D530" s="234" t="s">
        <v>155</v>
      </c>
      <c r="E530" s="235" t="s">
        <v>1</v>
      </c>
      <c r="F530" s="236" t="s">
        <v>884</v>
      </c>
      <c r="G530" s="233"/>
      <c r="H530" s="237">
        <v>6.0999999999999996</v>
      </c>
      <c r="I530" s="238"/>
      <c r="J530" s="233"/>
      <c r="K530" s="233"/>
      <c r="L530" s="239"/>
      <c r="M530" s="240"/>
      <c r="N530" s="241"/>
      <c r="O530" s="241"/>
      <c r="P530" s="241"/>
      <c r="Q530" s="241"/>
      <c r="R530" s="241"/>
      <c r="S530" s="241"/>
      <c r="T530" s="24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3" t="s">
        <v>155</v>
      </c>
      <c r="AU530" s="243" t="s">
        <v>153</v>
      </c>
      <c r="AV530" s="13" t="s">
        <v>153</v>
      </c>
      <c r="AW530" s="13" t="s">
        <v>32</v>
      </c>
      <c r="AX530" s="13" t="s">
        <v>84</v>
      </c>
      <c r="AY530" s="243" t="s">
        <v>145</v>
      </c>
    </row>
    <row r="531" s="2" customFormat="1" ht="16.5" customHeight="1">
      <c r="A531" s="39"/>
      <c r="B531" s="40"/>
      <c r="C531" s="219" t="s">
        <v>885</v>
      </c>
      <c r="D531" s="219" t="s">
        <v>147</v>
      </c>
      <c r="E531" s="220" t="s">
        <v>886</v>
      </c>
      <c r="F531" s="221" t="s">
        <v>887</v>
      </c>
      <c r="G531" s="222" t="s">
        <v>214</v>
      </c>
      <c r="H531" s="223">
        <v>4</v>
      </c>
      <c r="I531" s="224"/>
      <c r="J531" s="225">
        <f>ROUND(I531*H531,2)</f>
        <v>0</v>
      </c>
      <c r="K531" s="221" t="s">
        <v>151</v>
      </c>
      <c r="L531" s="45"/>
      <c r="M531" s="226" t="s">
        <v>1</v>
      </c>
      <c r="N531" s="227" t="s">
        <v>42</v>
      </c>
      <c r="O531" s="92"/>
      <c r="P531" s="228">
        <f>O531*H531</f>
        <v>0</v>
      </c>
      <c r="Q531" s="228">
        <v>0.00021000000000000001</v>
      </c>
      <c r="R531" s="228">
        <f>Q531*H531</f>
        <v>0.00084000000000000003</v>
      </c>
      <c r="S531" s="228">
        <v>0</v>
      </c>
      <c r="T531" s="229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30" t="s">
        <v>236</v>
      </c>
      <c r="AT531" s="230" t="s">
        <v>147</v>
      </c>
      <c r="AU531" s="230" t="s">
        <v>153</v>
      </c>
      <c r="AY531" s="18" t="s">
        <v>145</v>
      </c>
      <c r="BE531" s="231">
        <f>IF(N531="základní",J531,0)</f>
        <v>0</v>
      </c>
      <c r="BF531" s="231">
        <f>IF(N531="snížená",J531,0)</f>
        <v>0</v>
      </c>
      <c r="BG531" s="231">
        <f>IF(N531="zákl. přenesená",J531,0)</f>
        <v>0</v>
      </c>
      <c r="BH531" s="231">
        <f>IF(N531="sníž. přenesená",J531,0)</f>
        <v>0</v>
      </c>
      <c r="BI531" s="231">
        <f>IF(N531="nulová",J531,0)</f>
        <v>0</v>
      </c>
      <c r="BJ531" s="18" t="s">
        <v>153</v>
      </c>
      <c r="BK531" s="231">
        <f>ROUND(I531*H531,2)</f>
        <v>0</v>
      </c>
      <c r="BL531" s="18" t="s">
        <v>236</v>
      </c>
      <c r="BM531" s="230" t="s">
        <v>888</v>
      </c>
    </row>
    <row r="532" s="2" customFormat="1" ht="16.5" customHeight="1">
      <c r="A532" s="39"/>
      <c r="B532" s="40"/>
      <c r="C532" s="219" t="s">
        <v>889</v>
      </c>
      <c r="D532" s="219" t="s">
        <v>147</v>
      </c>
      <c r="E532" s="220" t="s">
        <v>890</v>
      </c>
      <c r="F532" s="221" t="s">
        <v>891</v>
      </c>
      <c r="G532" s="222" t="s">
        <v>214</v>
      </c>
      <c r="H532" s="223">
        <v>1</v>
      </c>
      <c r="I532" s="224"/>
      <c r="J532" s="225">
        <f>ROUND(I532*H532,2)</f>
        <v>0</v>
      </c>
      <c r="K532" s="221" t="s">
        <v>151</v>
      </c>
      <c r="L532" s="45"/>
      <c r="M532" s="226" t="s">
        <v>1</v>
      </c>
      <c r="N532" s="227" t="s">
        <v>42</v>
      </c>
      <c r="O532" s="92"/>
      <c r="P532" s="228">
        <f>O532*H532</f>
        <v>0</v>
      </c>
      <c r="Q532" s="228">
        <v>0.00020000000000000001</v>
      </c>
      <c r="R532" s="228">
        <f>Q532*H532</f>
        <v>0.00020000000000000001</v>
      </c>
      <c r="S532" s="228">
        <v>0</v>
      </c>
      <c r="T532" s="229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0" t="s">
        <v>236</v>
      </c>
      <c r="AT532" s="230" t="s">
        <v>147</v>
      </c>
      <c r="AU532" s="230" t="s">
        <v>153</v>
      </c>
      <c r="AY532" s="18" t="s">
        <v>145</v>
      </c>
      <c r="BE532" s="231">
        <f>IF(N532="základní",J532,0)</f>
        <v>0</v>
      </c>
      <c r="BF532" s="231">
        <f>IF(N532="snížená",J532,0)</f>
        <v>0</v>
      </c>
      <c r="BG532" s="231">
        <f>IF(N532="zákl. přenesená",J532,0)</f>
        <v>0</v>
      </c>
      <c r="BH532" s="231">
        <f>IF(N532="sníž. přenesená",J532,0)</f>
        <v>0</v>
      </c>
      <c r="BI532" s="231">
        <f>IF(N532="nulová",J532,0)</f>
        <v>0</v>
      </c>
      <c r="BJ532" s="18" t="s">
        <v>153</v>
      </c>
      <c r="BK532" s="231">
        <f>ROUND(I532*H532,2)</f>
        <v>0</v>
      </c>
      <c r="BL532" s="18" t="s">
        <v>236</v>
      </c>
      <c r="BM532" s="230" t="s">
        <v>892</v>
      </c>
    </row>
    <row r="533" s="2" customFormat="1" ht="24.15" customHeight="1">
      <c r="A533" s="39"/>
      <c r="B533" s="40"/>
      <c r="C533" s="219" t="s">
        <v>893</v>
      </c>
      <c r="D533" s="219" t="s">
        <v>147</v>
      </c>
      <c r="E533" s="220" t="s">
        <v>894</v>
      </c>
      <c r="F533" s="221" t="s">
        <v>895</v>
      </c>
      <c r="G533" s="222" t="s">
        <v>272</v>
      </c>
      <c r="H533" s="223">
        <v>24.300000000000001</v>
      </c>
      <c r="I533" s="224"/>
      <c r="J533" s="225">
        <f>ROUND(I533*H533,2)</f>
        <v>0</v>
      </c>
      <c r="K533" s="221" t="s">
        <v>151</v>
      </c>
      <c r="L533" s="45"/>
      <c r="M533" s="226" t="s">
        <v>1</v>
      </c>
      <c r="N533" s="227" t="s">
        <v>42</v>
      </c>
      <c r="O533" s="92"/>
      <c r="P533" s="228">
        <f>O533*H533</f>
        <v>0</v>
      </c>
      <c r="Q533" s="228">
        <v>0.00032000000000000003</v>
      </c>
      <c r="R533" s="228">
        <f>Q533*H533</f>
        <v>0.0077760000000000008</v>
      </c>
      <c r="S533" s="228">
        <v>0</v>
      </c>
      <c r="T533" s="229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0" t="s">
        <v>236</v>
      </c>
      <c r="AT533" s="230" t="s">
        <v>147</v>
      </c>
      <c r="AU533" s="230" t="s">
        <v>153</v>
      </c>
      <c r="AY533" s="18" t="s">
        <v>145</v>
      </c>
      <c r="BE533" s="231">
        <f>IF(N533="základní",J533,0)</f>
        <v>0</v>
      </c>
      <c r="BF533" s="231">
        <f>IF(N533="snížená",J533,0)</f>
        <v>0</v>
      </c>
      <c r="BG533" s="231">
        <f>IF(N533="zákl. přenesená",J533,0)</f>
        <v>0</v>
      </c>
      <c r="BH533" s="231">
        <f>IF(N533="sníž. přenesená",J533,0)</f>
        <v>0</v>
      </c>
      <c r="BI533" s="231">
        <f>IF(N533="nulová",J533,0)</f>
        <v>0</v>
      </c>
      <c r="BJ533" s="18" t="s">
        <v>153</v>
      </c>
      <c r="BK533" s="231">
        <f>ROUND(I533*H533,2)</f>
        <v>0</v>
      </c>
      <c r="BL533" s="18" t="s">
        <v>236</v>
      </c>
      <c r="BM533" s="230" t="s">
        <v>896</v>
      </c>
    </row>
    <row r="534" s="13" customFormat="1">
      <c r="A534" s="13"/>
      <c r="B534" s="232"/>
      <c r="C534" s="233"/>
      <c r="D534" s="234" t="s">
        <v>155</v>
      </c>
      <c r="E534" s="235" t="s">
        <v>1</v>
      </c>
      <c r="F534" s="236" t="s">
        <v>897</v>
      </c>
      <c r="G534" s="233"/>
      <c r="H534" s="237">
        <v>17.199999999999999</v>
      </c>
      <c r="I534" s="238"/>
      <c r="J534" s="233"/>
      <c r="K534" s="233"/>
      <c r="L534" s="239"/>
      <c r="M534" s="240"/>
      <c r="N534" s="241"/>
      <c r="O534" s="241"/>
      <c r="P534" s="241"/>
      <c r="Q534" s="241"/>
      <c r="R534" s="241"/>
      <c r="S534" s="241"/>
      <c r="T534" s="242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3" t="s">
        <v>155</v>
      </c>
      <c r="AU534" s="243" t="s">
        <v>153</v>
      </c>
      <c r="AV534" s="13" t="s">
        <v>153</v>
      </c>
      <c r="AW534" s="13" t="s">
        <v>32</v>
      </c>
      <c r="AX534" s="13" t="s">
        <v>76</v>
      </c>
      <c r="AY534" s="243" t="s">
        <v>145</v>
      </c>
    </row>
    <row r="535" s="13" customFormat="1">
      <c r="A535" s="13"/>
      <c r="B535" s="232"/>
      <c r="C535" s="233"/>
      <c r="D535" s="234" t="s">
        <v>155</v>
      </c>
      <c r="E535" s="235" t="s">
        <v>1</v>
      </c>
      <c r="F535" s="236" t="s">
        <v>898</v>
      </c>
      <c r="G535" s="233"/>
      <c r="H535" s="237">
        <v>7.0999999999999996</v>
      </c>
      <c r="I535" s="238"/>
      <c r="J535" s="233"/>
      <c r="K535" s="233"/>
      <c r="L535" s="239"/>
      <c r="M535" s="240"/>
      <c r="N535" s="241"/>
      <c r="O535" s="241"/>
      <c r="P535" s="241"/>
      <c r="Q535" s="241"/>
      <c r="R535" s="241"/>
      <c r="S535" s="241"/>
      <c r="T535" s="242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3" t="s">
        <v>155</v>
      </c>
      <c r="AU535" s="243" t="s">
        <v>153</v>
      </c>
      <c r="AV535" s="13" t="s">
        <v>153</v>
      </c>
      <c r="AW535" s="13" t="s">
        <v>32</v>
      </c>
      <c r="AX535" s="13" t="s">
        <v>76</v>
      </c>
      <c r="AY535" s="243" t="s">
        <v>145</v>
      </c>
    </row>
    <row r="536" s="14" customFormat="1">
      <c r="A536" s="14"/>
      <c r="B536" s="254"/>
      <c r="C536" s="255"/>
      <c r="D536" s="234" t="s">
        <v>155</v>
      </c>
      <c r="E536" s="256" t="s">
        <v>1</v>
      </c>
      <c r="F536" s="257" t="s">
        <v>193</v>
      </c>
      <c r="G536" s="255"/>
      <c r="H536" s="258">
        <v>24.299999999999997</v>
      </c>
      <c r="I536" s="259"/>
      <c r="J536" s="255"/>
      <c r="K536" s="255"/>
      <c r="L536" s="260"/>
      <c r="M536" s="261"/>
      <c r="N536" s="262"/>
      <c r="O536" s="262"/>
      <c r="P536" s="262"/>
      <c r="Q536" s="262"/>
      <c r="R536" s="262"/>
      <c r="S536" s="262"/>
      <c r="T536" s="26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4" t="s">
        <v>155</v>
      </c>
      <c r="AU536" s="264" t="s">
        <v>153</v>
      </c>
      <c r="AV536" s="14" t="s">
        <v>152</v>
      </c>
      <c r="AW536" s="14" t="s">
        <v>32</v>
      </c>
      <c r="AX536" s="14" t="s">
        <v>84</v>
      </c>
      <c r="AY536" s="264" t="s">
        <v>145</v>
      </c>
    </row>
    <row r="537" s="2" customFormat="1" ht="16.5" customHeight="1">
      <c r="A537" s="39"/>
      <c r="B537" s="40"/>
      <c r="C537" s="219" t="s">
        <v>899</v>
      </c>
      <c r="D537" s="219" t="s">
        <v>147</v>
      </c>
      <c r="E537" s="220" t="s">
        <v>900</v>
      </c>
      <c r="F537" s="221" t="s">
        <v>901</v>
      </c>
      <c r="G537" s="222" t="s">
        <v>202</v>
      </c>
      <c r="H537" s="223">
        <v>38.700000000000003</v>
      </c>
      <c r="I537" s="224"/>
      <c r="J537" s="225">
        <f>ROUND(I537*H537,2)</f>
        <v>0</v>
      </c>
      <c r="K537" s="221" t="s">
        <v>151</v>
      </c>
      <c r="L537" s="45"/>
      <c r="M537" s="226" t="s">
        <v>1</v>
      </c>
      <c r="N537" s="227" t="s">
        <v>42</v>
      </c>
      <c r="O537" s="92"/>
      <c r="P537" s="228">
        <f>O537*H537</f>
        <v>0</v>
      </c>
      <c r="Q537" s="228">
        <v>0.0044999999999999997</v>
      </c>
      <c r="R537" s="228">
        <f>Q537*H537</f>
        <v>0.17415</v>
      </c>
      <c r="S537" s="228">
        <v>0</v>
      </c>
      <c r="T537" s="229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0" t="s">
        <v>236</v>
      </c>
      <c r="AT537" s="230" t="s">
        <v>147</v>
      </c>
      <c r="AU537" s="230" t="s">
        <v>153</v>
      </c>
      <c r="AY537" s="18" t="s">
        <v>145</v>
      </c>
      <c r="BE537" s="231">
        <f>IF(N537="základní",J537,0)</f>
        <v>0</v>
      </c>
      <c r="BF537" s="231">
        <f>IF(N537="snížená",J537,0)</f>
        <v>0</v>
      </c>
      <c r="BG537" s="231">
        <f>IF(N537="zákl. přenesená",J537,0)</f>
        <v>0</v>
      </c>
      <c r="BH537" s="231">
        <f>IF(N537="sníž. přenesená",J537,0)</f>
        <v>0</v>
      </c>
      <c r="BI537" s="231">
        <f>IF(N537="nulová",J537,0)</f>
        <v>0</v>
      </c>
      <c r="BJ537" s="18" t="s">
        <v>153</v>
      </c>
      <c r="BK537" s="231">
        <f>ROUND(I537*H537,2)</f>
        <v>0</v>
      </c>
      <c r="BL537" s="18" t="s">
        <v>236</v>
      </c>
      <c r="BM537" s="230" t="s">
        <v>902</v>
      </c>
    </row>
    <row r="538" s="2" customFormat="1" ht="24.15" customHeight="1">
      <c r="A538" s="39"/>
      <c r="B538" s="40"/>
      <c r="C538" s="219" t="s">
        <v>903</v>
      </c>
      <c r="D538" s="219" t="s">
        <v>147</v>
      </c>
      <c r="E538" s="220" t="s">
        <v>904</v>
      </c>
      <c r="F538" s="221" t="s">
        <v>905</v>
      </c>
      <c r="G538" s="222" t="s">
        <v>202</v>
      </c>
      <c r="H538" s="223">
        <v>20.949999999999999</v>
      </c>
      <c r="I538" s="224"/>
      <c r="J538" s="225">
        <f>ROUND(I538*H538,2)</f>
        <v>0</v>
      </c>
      <c r="K538" s="221" t="s">
        <v>151</v>
      </c>
      <c r="L538" s="45"/>
      <c r="M538" s="226" t="s">
        <v>1</v>
      </c>
      <c r="N538" s="227" t="s">
        <v>42</v>
      </c>
      <c r="O538" s="92"/>
      <c r="P538" s="228">
        <f>O538*H538</f>
        <v>0</v>
      </c>
      <c r="Q538" s="228">
        <v>0</v>
      </c>
      <c r="R538" s="228">
        <f>Q538*H538</f>
        <v>0</v>
      </c>
      <c r="S538" s="228">
        <v>0.081500000000000003</v>
      </c>
      <c r="T538" s="229">
        <f>S538*H538</f>
        <v>1.707425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0" t="s">
        <v>236</v>
      </c>
      <c r="AT538" s="230" t="s">
        <v>147</v>
      </c>
      <c r="AU538" s="230" t="s">
        <v>153</v>
      </c>
      <c r="AY538" s="18" t="s">
        <v>145</v>
      </c>
      <c r="BE538" s="231">
        <f>IF(N538="základní",J538,0)</f>
        <v>0</v>
      </c>
      <c r="BF538" s="231">
        <f>IF(N538="snížená",J538,0)</f>
        <v>0</v>
      </c>
      <c r="BG538" s="231">
        <f>IF(N538="zákl. přenesená",J538,0)</f>
        <v>0</v>
      </c>
      <c r="BH538" s="231">
        <f>IF(N538="sníž. přenesená",J538,0)</f>
        <v>0</v>
      </c>
      <c r="BI538" s="231">
        <f>IF(N538="nulová",J538,0)</f>
        <v>0</v>
      </c>
      <c r="BJ538" s="18" t="s">
        <v>153</v>
      </c>
      <c r="BK538" s="231">
        <f>ROUND(I538*H538,2)</f>
        <v>0</v>
      </c>
      <c r="BL538" s="18" t="s">
        <v>236</v>
      </c>
      <c r="BM538" s="230" t="s">
        <v>906</v>
      </c>
    </row>
    <row r="539" s="13" customFormat="1">
      <c r="A539" s="13"/>
      <c r="B539" s="232"/>
      <c r="C539" s="233"/>
      <c r="D539" s="234" t="s">
        <v>155</v>
      </c>
      <c r="E539" s="235" t="s">
        <v>1</v>
      </c>
      <c r="F539" s="236" t="s">
        <v>907</v>
      </c>
      <c r="G539" s="233"/>
      <c r="H539" s="237">
        <v>6.8899999999999997</v>
      </c>
      <c r="I539" s="238"/>
      <c r="J539" s="233"/>
      <c r="K539" s="233"/>
      <c r="L539" s="239"/>
      <c r="M539" s="240"/>
      <c r="N539" s="241"/>
      <c r="O539" s="241"/>
      <c r="P539" s="241"/>
      <c r="Q539" s="241"/>
      <c r="R539" s="241"/>
      <c r="S539" s="241"/>
      <c r="T539" s="242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3" t="s">
        <v>155</v>
      </c>
      <c r="AU539" s="243" t="s">
        <v>153</v>
      </c>
      <c r="AV539" s="13" t="s">
        <v>153</v>
      </c>
      <c r="AW539" s="13" t="s">
        <v>32</v>
      </c>
      <c r="AX539" s="13" t="s">
        <v>76</v>
      </c>
      <c r="AY539" s="243" t="s">
        <v>145</v>
      </c>
    </row>
    <row r="540" s="13" customFormat="1">
      <c r="A540" s="13"/>
      <c r="B540" s="232"/>
      <c r="C540" s="233"/>
      <c r="D540" s="234" t="s">
        <v>155</v>
      </c>
      <c r="E540" s="235" t="s">
        <v>1</v>
      </c>
      <c r="F540" s="236" t="s">
        <v>908</v>
      </c>
      <c r="G540" s="233"/>
      <c r="H540" s="237">
        <v>6.5</v>
      </c>
      <c r="I540" s="238"/>
      <c r="J540" s="233"/>
      <c r="K540" s="233"/>
      <c r="L540" s="239"/>
      <c r="M540" s="240"/>
      <c r="N540" s="241"/>
      <c r="O540" s="241"/>
      <c r="P540" s="241"/>
      <c r="Q540" s="241"/>
      <c r="R540" s="241"/>
      <c r="S540" s="241"/>
      <c r="T540" s="24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3" t="s">
        <v>155</v>
      </c>
      <c r="AU540" s="243" t="s">
        <v>153</v>
      </c>
      <c r="AV540" s="13" t="s">
        <v>153</v>
      </c>
      <c r="AW540" s="13" t="s">
        <v>32</v>
      </c>
      <c r="AX540" s="13" t="s">
        <v>76</v>
      </c>
      <c r="AY540" s="243" t="s">
        <v>145</v>
      </c>
    </row>
    <row r="541" s="13" customFormat="1">
      <c r="A541" s="13"/>
      <c r="B541" s="232"/>
      <c r="C541" s="233"/>
      <c r="D541" s="234" t="s">
        <v>155</v>
      </c>
      <c r="E541" s="235" t="s">
        <v>1</v>
      </c>
      <c r="F541" s="236" t="s">
        <v>909</v>
      </c>
      <c r="G541" s="233"/>
      <c r="H541" s="237">
        <v>2.3250000000000002</v>
      </c>
      <c r="I541" s="238"/>
      <c r="J541" s="233"/>
      <c r="K541" s="233"/>
      <c r="L541" s="239"/>
      <c r="M541" s="240"/>
      <c r="N541" s="241"/>
      <c r="O541" s="241"/>
      <c r="P541" s="241"/>
      <c r="Q541" s="241"/>
      <c r="R541" s="241"/>
      <c r="S541" s="241"/>
      <c r="T541" s="242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3" t="s">
        <v>155</v>
      </c>
      <c r="AU541" s="243" t="s">
        <v>153</v>
      </c>
      <c r="AV541" s="13" t="s">
        <v>153</v>
      </c>
      <c r="AW541" s="13" t="s">
        <v>32</v>
      </c>
      <c r="AX541" s="13" t="s">
        <v>76</v>
      </c>
      <c r="AY541" s="243" t="s">
        <v>145</v>
      </c>
    </row>
    <row r="542" s="13" customFormat="1">
      <c r="A542" s="13"/>
      <c r="B542" s="232"/>
      <c r="C542" s="233"/>
      <c r="D542" s="234" t="s">
        <v>155</v>
      </c>
      <c r="E542" s="235" t="s">
        <v>1</v>
      </c>
      <c r="F542" s="236" t="s">
        <v>910</v>
      </c>
      <c r="G542" s="233"/>
      <c r="H542" s="237">
        <v>5.2350000000000003</v>
      </c>
      <c r="I542" s="238"/>
      <c r="J542" s="233"/>
      <c r="K542" s="233"/>
      <c r="L542" s="239"/>
      <c r="M542" s="240"/>
      <c r="N542" s="241"/>
      <c r="O542" s="241"/>
      <c r="P542" s="241"/>
      <c r="Q542" s="241"/>
      <c r="R542" s="241"/>
      <c r="S542" s="241"/>
      <c r="T542" s="24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3" t="s">
        <v>155</v>
      </c>
      <c r="AU542" s="243" t="s">
        <v>153</v>
      </c>
      <c r="AV542" s="13" t="s">
        <v>153</v>
      </c>
      <c r="AW542" s="13" t="s">
        <v>32</v>
      </c>
      <c r="AX542" s="13" t="s">
        <v>76</v>
      </c>
      <c r="AY542" s="243" t="s">
        <v>145</v>
      </c>
    </row>
    <row r="543" s="14" customFormat="1">
      <c r="A543" s="14"/>
      <c r="B543" s="254"/>
      <c r="C543" s="255"/>
      <c r="D543" s="234" t="s">
        <v>155</v>
      </c>
      <c r="E543" s="256" t="s">
        <v>1</v>
      </c>
      <c r="F543" s="257" t="s">
        <v>193</v>
      </c>
      <c r="G543" s="255"/>
      <c r="H543" s="258">
        <v>20.949999999999999</v>
      </c>
      <c r="I543" s="259"/>
      <c r="J543" s="255"/>
      <c r="K543" s="255"/>
      <c r="L543" s="260"/>
      <c r="M543" s="261"/>
      <c r="N543" s="262"/>
      <c r="O543" s="262"/>
      <c r="P543" s="262"/>
      <c r="Q543" s="262"/>
      <c r="R543" s="262"/>
      <c r="S543" s="262"/>
      <c r="T543" s="263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64" t="s">
        <v>155</v>
      </c>
      <c r="AU543" s="264" t="s">
        <v>153</v>
      </c>
      <c r="AV543" s="14" t="s">
        <v>152</v>
      </c>
      <c r="AW543" s="14" t="s">
        <v>32</v>
      </c>
      <c r="AX543" s="14" t="s">
        <v>84</v>
      </c>
      <c r="AY543" s="264" t="s">
        <v>145</v>
      </c>
    </row>
    <row r="544" s="2" customFormat="1" ht="33" customHeight="1">
      <c r="A544" s="39"/>
      <c r="B544" s="40"/>
      <c r="C544" s="219" t="s">
        <v>911</v>
      </c>
      <c r="D544" s="219" t="s">
        <v>147</v>
      </c>
      <c r="E544" s="220" t="s">
        <v>912</v>
      </c>
      <c r="F544" s="221" t="s">
        <v>913</v>
      </c>
      <c r="G544" s="222" t="s">
        <v>202</v>
      </c>
      <c r="H544" s="223">
        <v>38.700000000000003</v>
      </c>
      <c r="I544" s="224"/>
      <c r="J544" s="225">
        <f>ROUND(I544*H544,2)</f>
        <v>0</v>
      </c>
      <c r="K544" s="221" t="s">
        <v>151</v>
      </c>
      <c r="L544" s="45"/>
      <c r="M544" s="226" t="s">
        <v>1</v>
      </c>
      <c r="N544" s="227" t="s">
        <v>42</v>
      </c>
      <c r="O544" s="92"/>
      <c r="P544" s="228">
        <f>O544*H544</f>
        <v>0</v>
      </c>
      <c r="Q544" s="228">
        <v>0.0073000000000000001</v>
      </c>
      <c r="R544" s="228">
        <f>Q544*H544</f>
        <v>0.28251000000000004</v>
      </c>
      <c r="S544" s="228">
        <v>0</v>
      </c>
      <c r="T544" s="229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0" t="s">
        <v>236</v>
      </c>
      <c r="AT544" s="230" t="s">
        <v>147</v>
      </c>
      <c r="AU544" s="230" t="s">
        <v>153</v>
      </c>
      <c r="AY544" s="18" t="s">
        <v>145</v>
      </c>
      <c r="BE544" s="231">
        <f>IF(N544="základní",J544,0)</f>
        <v>0</v>
      </c>
      <c r="BF544" s="231">
        <f>IF(N544="snížená",J544,0)</f>
        <v>0</v>
      </c>
      <c r="BG544" s="231">
        <f>IF(N544="zákl. přenesená",J544,0)</f>
        <v>0</v>
      </c>
      <c r="BH544" s="231">
        <f>IF(N544="sníž. přenesená",J544,0)</f>
        <v>0</v>
      </c>
      <c r="BI544" s="231">
        <f>IF(N544="nulová",J544,0)</f>
        <v>0</v>
      </c>
      <c r="BJ544" s="18" t="s">
        <v>153</v>
      </c>
      <c r="BK544" s="231">
        <f>ROUND(I544*H544,2)</f>
        <v>0</v>
      </c>
      <c r="BL544" s="18" t="s">
        <v>236</v>
      </c>
      <c r="BM544" s="230" t="s">
        <v>914</v>
      </c>
    </row>
    <row r="545" s="13" customFormat="1">
      <c r="A545" s="13"/>
      <c r="B545" s="232"/>
      <c r="C545" s="233"/>
      <c r="D545" s="234" t="s">
        <v>155</v>
      </c>
      <c r="E545" s="235" t="s">
        <v>1</v>
      </c>
      <c r="F545" s="236" t="s">
        <v>877</v>
      </c>
      <c r="G545" s="233"/>
      <c r="H545" s="237">
        <v>20.460000000000001</v>
      </c>
      <c r="I545" s="238"/>
      <c r="J545" s="233"/>
      <c r="K545" s="233"/>
      <c r="L545" s="239"/>
      <c r="M545" s="240"/>
      <c r="N545" s="241"/>
      <c r="O545" s="241"/>
      <c r="P545" s="241"/>
      <c r="Q545" s="241"/>
      <c r="R545" s="241"/>
      <c r="S545" s="241"/>
      <c r="T545" s="24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3" t="s">
        <v>155</v>
      </c>
      <c r="AU545" s="243" t="s">
        <v>153</v>
      </c>
      <c r="AV545" s="13" t="s">
        <v>153</v>
      </c>
      <c r="AW545" s="13" t="s">
        <v>32</v>
      </c>
      <c r="AX545" s="13" t="s">
        <v>76</v>
      </c>
      <c r="AY545" s="243" t="s">
        <v>145</v>
      </c>
    </row>
    <row r="546" s="13" customFormat="1">
      <c r="A546" s="13"/>
      <c r="B546" s="232"/>
      <c r="C546" s="233"/>
      <c r="D546" s="234" t="s">
        <v>155</v>
      </c>
      <c r="E546" s="235" t="s">
        <v>1</v>
      </c>
      <c r="F546" s="236" t="s">
        <v>878</v>
      </c>
      <c r="G546" s="233"/>
      <c r="H546" s="237">
        <v>17.039999999999999</v>
      </c>
      <c r="I546" s="238"/>
      <c r="J546" s="233"/>
      <c r="K546" s="233"/>
      <c r="L546" s="239"/>
      <c r="M546" s="240"/>
      <c r="N546" s="241"/>
      <c r="O546" s="241"/>
      <c r="P546" s="241"/>
      <c r="Q546" s="241"/>
      <c r="R546" s="241"/>
      <c r="S546" s="241"/>
      <c r="T546" s="24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3" t="s">
        <v>155</v>
      </c>
      <c r="AU546" s="243" t="s">
        <v>153</v>
      </c>
      <c r="AV546" s="13" t="s">
        <v>153</v>
      </c>
      <c r="AW546" s="13" t="s">
        <v>32</v>
      </c>
      <c r="AX546" s="13" t="s">
        <v>76</v>
      </c>
      <c r="AY546" s="243" t="s">
        <v>145</v>
      </c>
    </row>
    <row r="547" s="13" customFormat="1">
      <c r="A547" s="13"/>
      <c r="B547" s="232"/>
      <c r="C547" s="233"/>
      <c r="D547" s="234" t="s">
        <v>155</v>
      </c>
      <c r="E547" s="235" t="s">
        <v>1</v>
      </c>
      <c r="F547" s="236" t="s">
        <v>879</v>
      </c>
      <c r="G547" s="233"/>
      <c r="H547" s="237">
        <v>1.2</v>
      </c>
      <c r="I547" s="238"/>
      <c r="J547" s="233"/>
      <c r="K547" s="233"/>
      <c r="L547" s="239"/>
      <c r="M547" s="240"/>
      <c r="N547" s="241"/>
      <c r="O547" s="241"/>
      <c r="P547" s="241"/>
      <c r="Q547" s="241"/>
      <c r="R547" s="241"/>
      <c r="S547" s="241"/>
      <c r="T547" s="242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3" t="s">
        <v>155</v>
      </c>
      <c r="AU547" s="243" t="s">
        <v>153</v>
      </c>
      <c r="AV547" s="13" t="s">
        <v>153</v>
      </c>
      <c r="AW547" s="13" t="s">
        <v>32</v>
      </c>
      <c r="AX547" s="13" t="s">
        <v>76</v>
      </c>
      <c r="AY547" s="243" t="s">
        <v>145</v>
      </c>
    </row>
    <row r="548" s="14" customFormat="1">
      <c r="A548" s="14"/>
      <c r="B548" s="254"/>
      <c r="C548" s="255"/>
      <c r="D548" s="234" t="s">
        <v>155</v>
      </c>
      <c r="E548" s="256" t="s">
        <v>1</v>
      </c>
      <c r="F548" s="257" t="s">
        <v>193</v>
      </c>
      <c r="G548" s="255"/>
      <c r="H548" s="258">
        <v>38.700000000000003</v>
      </c>
      <c r="I548" s="259"/>
      <c r="J548" s="255"/>
      <c r="K548" s="255"/>
      <c r="L548" s="260"/>
      <c r="M548" s="261"/>
      <c r="N548" s="262"/>
      <c r="O548" s="262"/>
      <c r="P548" s="262"/>
      <c r="Q548" s="262"/>
      <c r="R548" s="262"/>
      <c r="S548" s="262"/>
      <c r="T548" s="263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64" t="s">
        <v>155</v>
      </c>
      <c r="AU548" s="264" t="s">
        <v>153</v>
      </c>
      <c r="AV548" s="14" t="s">
        <v>152</v>
      </c>
      <c r="AW548" s="14" t="s">
        <v>32</v>
      </c>
      <c r="AX548" s="14" t="s">
        <v>84</v>
      </c>
      <c r="AY548" s="264" t="s">
        <v>145</v>
      </c>
    </row>
    <row r="549" s="2" customFormat="1" ht="16.5" customHeight="1">
      <c r="A549" s="39"/>
      <c r="B549" s="40"/>
      <c r="C549" s="244" t="s">
        <v>915</v>
      </c>
      <c r="D549" s="244" t="s">
        <v>180</v>
      </c>
      <c r="E549" s="245" t="s">
        <v>916</v>
      </c>
      <c r="F549" s="246" t="s">
        <v>917</v>
      </c>
      <c r="G549" s="247" t="s">
        <v>202</v>
      </c>
      <c r="H549" s="248">
        <v>44.505000000000003</v>
      </c>
      <c r="I549" s="249"/>
      <c r="J549" s="250">
        <f>ROUND(I549*H549,2)</f>
        <v>0</v>
      </c>
      <c r="K549" s="246" t="s">
        <v>151</v>
      </c>
      <c r="L549" s="251"/>
      <c r="M549" s="252" t="s">
        <v>1</v>
      </c>
      <c r="N549" s="253" t="s">
        <v>42</v>
      </c>
      <c r="O549" s="92"/>
      <c r="P549" s="228">
        <f>O549*H549</f>
        <v>0</v>
      </c>
      <c r="Q549" s="228">
        <v>0.0118</v>
      </c>
      <c r="R549" s="228">
        <f>Q549*H549</f>
        <v>0.52515900000000004</v>
      </c>
      <c r="S549" s="228">
        <v>0</v>
      </c>
      <c r="T549" s="229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30" t="s">
        <v>318</v>
      </c>
      <c r="AT549" s="230" t="s">
        <v>180</v>
      </c>
      <c r="AU549" s="230" t="s">
        <v>153</v>
      </c>
      <c r="AY549" s="18" t="s">
        <v>145</v>
      </c>
      <c r="BE549" s="231">
        <f>IF(N549="základní",J549,0)</f>
        <v>0</v>
      </c>
      <c r="BF549" s="231">
        <f>IF(N549="snížená",J549,0)</f>
        <v>0</v>
      </c>
      <c r="BG549" s="231">
        <f>IF(N549="zákl. přenesená",J549,0)</f>
        <v>0</v>
      </c>
      <c r="BH549" s="231">
        <f>IF(N549="sníž. přenesená",J549,0)</f>
        <v>0</v>
      </c>
      <c r="BI549" s="231">
        <f>IF(N549="nulová",J549,0)</f>
        <v>0</v>
      </c>
      <c r="BJ549" s="18" t="s">
        <v>153</v>
      </c>
      <c r="BK549" s="231">
        <f>ROUND(I549*H549,2)</f>
        <v>0</v>
      </c>
      <c r="BL549" s="18" t="s">
        <v>236</v>
      </c>
      <c r="BM549" s="230" t="s">
        <v>918</v>
      </c>
    </row>
    <row r="550" s="13" customFormat="1">
      <c r="A550" s="13"/>
      <c r="B550" s="232"/>
      <c r="C550" s="233"/>
      <c r="D550" s="234" t="s">
        <v>155</v>
      </c>
      <c r="E550" s="233"/>
      <c r="F550" s="236" t="s">
        <v>919</v>
      </c>
      <c r="G550" s="233"/>
      <c r="H550" s="237">
        <v>44.505000000000003</v>
      </c>
      <c r="I550" s="238"/>
      <c r="J550" s="233"/>
      <c r="K550" s="233"/>
      <c r="L550" s="239"/>
      <c r="M550" s="240"/>
      <c r="N550" s="241"/>
      <c r="O550" s="241"/>
      <c r="P550" s="241"/>
      <c r="Q550" s="241"/>
      <c r="R550" s="241"/>
      <c r="S550" s="241"/>
      <c r="T550" s="242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3" t="s">
        <v>155</v>
      </c>
      <c r="AU550" s="243" t="s">
        <v>153</v>
      </c>
      <c r="AV550" s="13" t="s">
        <v>153</v>
      </c>
      <c r="AW550" s="13" t="s">
        <v>4</v>
      </c>
      <c r="AX550" s="13" t="s">
        <v>84</v>
      </c>
      <c r="AY550" s="243" t="s">
        <v>145</v>
      </c>
    </row>
    <row r="551" s="2" customFormat="1" ht="24.15" customHeight="1">
      <c r="A551" s="39"/>
      <c r="B551" s="40"/>
      <c r="C551" s="219" t="s">
        <v>920</v>
      </c>
      <c r="D551" s="219" t="s">
        <v>147</v>
      </c>
      <c r="E551" s="220" t="s">
        <v>921</v>
      </c>
      <c r="F551" s="221" t="s">
        <v>922</v>
      </c>
      <c r="G551" s="222" t="s">
        <v>202</v>
      </c>
      <c r="H551" s="223">
        <v>1.2</v>
      </c>
      <c r="I551" s="224"/>
      <c r="J551" s="225">
        <f>ROUND(I551*H551,2)</f>
        <v>0</v>
      </c>
      <c r="K551" s="221" t="s">
        <v>151</v>
      </c>
      <c r="L551" s="45"/>
      <c r="M551" s="226" t="s">
        <v>1</v>
      </c>
      <c r="N551" s="227" t="s">
        <v>42</v>
      </c>
      <c r="O551" s="92"/>
      <c r="P551" s="228">
        <f>O551*H551</f>
        <v>0</v>
      </c>
      <c r="Q551" s="228">
        <v>0</v>
      </c>
      <c r="R551" s="228">
        <f>Q551*H551</f>
        <v>0</v>
      </c>
      <c r="S551" s="228">
        <v>0</v>
      </c>
      <c r="T551" s="229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30" t="s">
        <v>236</v>
      </c>
      <c r="AT551" s="230" t="s">
        <v>147</v>
      </c>
      <c r="AU551" s="230" t="s">
        <v>153</v>
      </c>
      <c r="AY551" s="18" t="s">
        <v>145</v>
      </c>
      <c r="BE551" s="231">
        <f>IF(N551="základní",J551,0)</f>
        <v>0</v>
      </c>
      <c r="BF551" s="231">
        <f>IF(N551="snížená",J551,0)</f>
        <v>0</v>
      </c>
      <c r="BG551" s="231">
        <f>IF(N551="zákl. přenesená",J551,0)</f>
        <v>0</v>
      </c>
      <c r="BH551" s="231">
        <f>IF(N551="sníž. přenesená",J551,0)</f>
        <v>0</v>
      </c>
      <c r="BI551" s="231">
        <f>IF(N551="nulová",J551,0)</f>
        <v>0</v>
      </c>
      <c r="BJ551" s="18" t="s">
        <v>153</v>
      </c>
      <c r="BK551" s="231">
        <f>ROUND(I551*H551,2)</f>
        <v>0</v>
      </c>
      <c r="BL551" s="18" t="s">
        <v>236</v>
      </c>
      <c r="BM551" s="230" t="s">
        <v>923</v>
      </c>
    </row>
    <row r="552" s="13" customFormat="1">
      <c r="A552" s="13"/>
      <c r="B552" s="232"/>
      <c r="C552" s="233"/>
      <c r="D552" s="234" t="s">
        <v>155</v>
      </c>
      <c r="E552" s="235" t="s">
        <v>1</v>
      </c>
      <c r="F552" s="236" t="s">
        <v>879</v>
      </c>
      <c r="G552" s="233"/>
      <c r="H552" s="237">
        <v>1.2</v>
      </c>
      <c r="I552" s="238"/>
      <c r="J552" s="233"/>
      <c r="K552" s="233"/>
      <c r="L552" s="239"/>
      <c r="M552" s="240"/>
      <c r="N552" s="241"/>
      <c r="O552" s="241"/>
      <c r="P552" s="241"/>
      <c r="Q552" s="241"/>
      <c r="R552" s="241"/>
      <c r="S552" s="241"/>
      <c r="T552" s="24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3" t="s">
        <v>155</v>
      </c>
      <c r="AU552" s="243" t="s">
        <v>153</v>
      </c>
      <c r="AV552" s="13" t="s">
        <v>153</v>
      </c>
      <c r="AW552" s="13" t="s">
        <v>32</v>
      </c>
      <c r="AX552" s="13" t="s">
        <v>84</v>
      </c>
      <c r="AY552" s="243" t="s">
        <v>145</v>
      </c>
    </row>
    <row r="553" s="2" customFormat="1" ht="24.15" customHeight="1">
      <c r="A553" s="39"/>
      <c r="B553" s="40"/>
      <c r="C553" s="219" t="s">
        <v>924</v>
      </c>
      <c r="D553" s="219" t="s">
        <v>147</v>
      </c>
      <c r="E553" s="220" t="s">
        <v>925</v>
      </c>
      <c r="F553" s="221" t="s">
        <v>926</v>
      </c>
      <c r="G553" s="222" t="s">
        <v>272</v>
      </c>
      <c r="H553" s="223">
        <v>24.300000000000001</v>
      </c>
      <c r="I553" s="224"/>
      <c r="J553" s="225">
        <f>ROUND(I553*H553,2)</f>
        <v>0</v>
      </c>
      <c r="K553" s="221" t="s">
        <v>151</v>
      </c>
      <c r="L553" s="45"/>
      <c r="M553" s="226" t="s">
        <v>1</v>
      </c>
      <c r="N553" s="227" t="s">
        <v>42</v>
      </c>
      <c r="O553" s="92"/>
      <c r="P553" s="228">
        <f>O553*H553</f>
        <v>0</v>
      </c>
      <c r="Q553" s="228">
        <v>0.00018000000000000001</v>
      </c>
      <c r="R553" s="228">
        <f>Q553*H553</f>
        <v>0.0043740000000000003</v>
      </c>
      <c r="S553" s="228">
        <v>0</v>
      </c>
      <c r="T553" s="229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30" t="s">
        <v>236</v>
      </c>
      <c r="AT553" s="230" t="s">
        <v>147</v>
      </c>
      <c r="AU553" s="230" t="s">
        <v>153</v>
      </c>
      <c r="AY553" s="18" t="s">
        <v>145</v>
      </c>
      <c r="BE553" s="231">
        <f>IF(N553="základní",J553,0)</f>
        <v>0</v>
      </c>
      <c r="BF553" s="231">
        <f>IF(N553="snížená",J553,0)</f>
        <v>0</v>
      </c>
      <c r="BG553" s="231">
        <f>IF(N553="zákl. přenesená",J553,0)</f>
        <v>0</v>
      </c>
      <c r="BH553" s="231">
        <f>IF(N553="sníž. přenesená",J553,0)</f>
        <v>0</v>
      </c>
      <c r="BI553" s="231">
        <f>IF(N553="nulová",J553,0)</f>
        <v>0</v>
      </c>
      <c r="BJ553" s="18" t="s">
        <v>153</v>
      </c>
      <c r="BK553" s="231">
        <f>ROUND(I553*H553,2)</f>
        <v>0</v>
      </c>
      <c r="BL553" s="18" t="s">
        <v>236</v>
      </c>
      <c r="BM553" s="230" t="s">
        <v>927</v>
      </c>
    </row>
    <row r="554" s="13" customFormat="1">
      <c r="A554" s="13"/>
      <c r="B554" s="232"/>
      <c r="C554" s="233"/>
      <c r="D554" s="234" t="s">
        <v>155</v>
      </c>
      <c r="E554" s="235" t="s">
        <v>1</v>
      </c>
      <c r="F554" s="236" t="s">
        <v>897</v>
      </c>
      <c r="G554" s="233"/>
      <c r="H554" s="237">
        <v>17.199999999999999</v>
      </c>
      <c r="I554" s="238"/>
      <c r="J554" s="233"/>
      <c r="K554" s="233"/>
      <c r="L554" s="239"/>
      <c r="M554" s="240"/>
      <c r="N554" s="241"/>
      <c r="O554" s="241"/>
      <c r="P554" s="241"/>
      <c r="Q554" s="241"/>
      <c r="R554" s="241"/>
      <c r="S554" s="241"/>
      <c r="T554" s="24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3" t="s">
        <v>155</v>
      </c>
      <c r="AU554" s="243" t="s">
        <v>153</v>
      </c>
      <c r="AV554" s="13" t="s">
        <v>153</v>
      </c>
      <c r="AW554" s="13" t="s">
        <v>32</v>
      </c>
      <c r="AX554" s="13" t="s">
        <v>76</v>
      </c>
      <c r="AY554" s="243" t="s">
        <v>145</v>
      </c>
    </row>
    <row r="555" s="13" customFormat="1">
      <c r="A555" s="13"/>
      <c r="B555" s="232"/>
      <c r="C555" s="233"/>
      <c r="D555" s="234" t="s">
        <v>155</v>
      </c>
      <c r="E555" s="235" t="s">
        <v>1</v>
      </c>
      <c r="F555" s="236" t="s">
        <v>898</v>
      </c>
      <c r="G555" s="233"/>
      <c r="H555" s="237">
        <v>7.0999999999999996</v>
      </c>
      <c r="I555" s="238"/>
      <c r="J555" s="233"/>
      <c r="K555" s="233"/>
      <c r="L555" s="239"/>
      <c r="M555" s="240"/>
      <c r="N555" s="241"/>
      <c r="O555" s="241"/>
      <c r="P555" s="241"/>
      <c r="Q555" s="241"/>
      <c r="R555" s="241"/>
      <c r="S555" s="241"/>
      <c r="T555" s="242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3" t="s">
        <v>155</v>
      </c>
      <c r="AU555" s="243" t="s">
        <v>153</v>
      </c>
      <c r="AV555" s="13" t="s">
        <v>153</v>
      </c>
      <c r="AW555" s="13" t="s">
        <v>32</v>
      </c>
      <c r="AX555" s="13" t="s">
        <v>76</v>
      </c>
      <c r="AY555" s="243" t="s">
        <v>145</v>
      </c>
    </row>
    <row r="556" s="14" customFormat="1">
      <c r="A556" s="14"/>
      <c r="B556" s="254"/>
      <c r="C556" s="255"/>
      <c r="D556" s="234" t="s">
        <v>155</v>
      </c>
      <c r="E556" s="256" t="s">
        <v>1</v>
      </c>
      <c r="F556" s="257" t="s">
        <v>193</v>
      </c>
      <c r="G556" s="255"/>
      <c r="H556" s="258">
        <v>24.299999999999997</v>
      </c>
      <c r="I556" s="259"/>
      <c r="J556" s="255"/>
      <c r="K556" s="255"/>
      <c r="L556" s="260"/>
      <c r="M556" s="261"/>
      <c r="N556" s="262"/>
      <c r="O556" s="262"/>
      <c r="P556" s="262"/>
      <c r="Q556" s="262"/>
      <c r="R556" s="262"/>
      <c r="S556" s="262"/>
      <c r="T556" s="263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64" t="s">
        <v>155</v>
      </c>
      <c r="AU556" s="264" t="s">
        <v>153</v>
      </c>
      <c r="AV556" s="14" t="s">
        <v>152</v>
      </c>
      <c r="AW556" s="14" t="s">
        <v>32</v>
      </c>
      <c r="AX556" s="14" t="s">
        <v>84</v>
      </c>
      <c r="AY556" s="264" t="s">
        <v>145</v>
      </c>
    </row>
    <row r="557" s="2" customFormat="1" ht="16.5" customHeight="1">
      <c r="A557" s="39"/>
      <c r="B557" s="40"/>
      <c r="C557" s="244" t="s">
        <v>928</v>
      </c>
      <c r="D557" s="244" t="s">
        <v>180</v>
      </c>
      <c r="E557" s="245" t="s">
        <v>929</v>
      </c>
      <c r="F557" s="246" t="s">
        <v>930</v>
      </c>
      <c r="G557" s="247" t="s">
        <v>272</v>
      </c>
      <c r="H557" s="248">
        <v>25.515000000000001</v>
      </c>
      <c r="I557" s="249"/>
      <c r="J557" s="250">
        <f>ROUND(I557*H557,2)</f>
        <v>0</v>
      </c>
      <c r="K557" s="246" t="s">
        <v>151</v>
      </c>
      <c r="L557" s="251"/>
      <c r="M557" s="252" t="s">
        <v>1</v>
      </c>
      <c r="N557" s="253" t="s">
        <v>42</v>
      </c>
      <c r="O557" s="92"/>
      <c r="P557" s="228">
        <f>O557*H557</f>
        <v>0</v>
      </c>
      <c r="Q557" s="228">
        <v>0.00012</v>
      </c>
      <c r="R557" s="228">
        <f>Q557*H557</f>
        <v>0.0030617999999999999</v>
      </c>
      <c r="S557" s="228">
        <v>0</v>
      </c>
      <c r="T557" s="229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30" t="s">
        <v>318</v>
      </c>
      <c r="AT557" s="230" t="s">
        <v>180</v>
      </c>
      <c r="AU557" s="230" t="s">
        <v>153</v>
      </c>
      <c r="AY557" s="18" t="s">
        <v>145</v>
      </c>
      <c r="BE557" s="231">
        <f>IF(N557="základní",J557,0)</f>
        <v>0</v>
      </c>
      <c r="BF557" s="231">
        <f>IF(N557="snížená",J557,0)</f>
        <v>0</v>
      </c>
      <c r="BG557" s="231">
        <f>IF(N557="zákl. přenesená",J557,0)</f>
        <v>0</v>
      </c>
      <c r="BH557" s="231">
        <f>IF(N557="sníž. přenesená",J557,0)</f>
        <v>0</v>
      </c>
      <c r="BI557" s="231">
        <f>IF(N557="nulová",J557,0)</f>
        <v>0</v>
      </c>
      <c r="BJ557" s="18" t="s">
        <v>153</v>
      </c>
      <c r="BK557" s="231">
        <f>ROUND(I557*H557,2)</f>
        <v>0</v>
      </c>
      <c r="BL557" s="18" t="s">
        <v>236</v>
      </c>
      <c r="BM557" s="230" t="s">
        <v>931</v>
      </c>
    </row>
    <row r="558" s="13" customFormat="1">
      <c r="A558" s="13"/>
      <c r="B558" s="232"/>
      <c r="C558" s="233"/>
      <c r="D558" s="234" t="s">
        <v>155</v>
      </c>
      <c r="E558" s="233"/>
      <c r="F558" s="236" t="s">
        <v>932</v>
      </c>
      <c r="G558" s="233"/>
      <c r="H558" s="237">
        <v>25.515000000000001</v>
      </c>
      <c r="I558" s="238"/>
      <c r="J558" s="233"/>
      <c r="K558" s="233"/>
      <c r="L558" s="239"/>
      <c r="M558" s="240"/>
      <c r="N558" s="241"/>
      <c r="O558" s="241"/>
      <c r="P558" s="241"/>
      <c r="Q558" s="241"/>
      <c r="R558" s="241"/>
      <c r="S558" s="241"/>
      <c r="T558" s="242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3" t="s">
        <v>155</v>
      </c>
      <c r="AU558" s="243" t="s">
        <v>153</v>
      </c>
      <c r="AV558" s="13" t="s">
        <v>153</v>
      </c>
      <c r="AW558" s="13" t="s">
        <v>4</v>
      </c>
      <c r="AX558" s="13" t="s">
        <v>84</v>
      </c>
      <c r="AY558" s="243" t="s">
        <v>145</v>
      </c>
    </row>
    <row r="559" s="2" customFormat="1" ht="24.15" customHeight="1">
      <c r="A559" s="39"/>
      <c r="B559" s="40"/>
      <c r="C559" s="219" t="s">
        <v>933</v>
      </c>
      <c r="D559" s="219" t="s">
        <v>147</v>
      </c>
      <c r="E559" s="220" t="s">
        <v>934</v>
      </c>
      <c r="F559" s="221" t="s">
        <v>935</v>
      </c>
      <c r="G559" s="222" t="s">
        <v>202</v>
      </c>
      <c r="H559" s="223">
        <v>28.699999999999999</v>
      </c>
      <c r="I559" s="224"/>
      <c r="J559" s="225">
        <f>ROUND(I559*H559,2)</f>
        <v>0</v>
      </c>
      <c r="K559" s="221" t="s">
        <v>151</v>
      </c>
      <c r="L559" s="45"/>
      <c r="M559" s="226" t="s">
        <v>1</v>
      </c>
      <c r="N559" s="227" t="s">
        <v>42</v>
      </c>
      <c r="O559" s="92"/>
      <c r="P559" s="228">
        <f>O559*H559</f>
        <v>0</v>
      </c>
      <c r="Q559" s="228">
        <v>5.0000000000000002E-05</v>
      </c>
      <c r="R559" s="228">
        <f>Q559*H559</f>
        <v>0.0014350000000000001</v>
      </c>
      <c r="S559" s="228">
        <v>0</v>
      </c>
      <c r="T559" s="229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30" t="s">
        <v>236</v>
      </c>
      <c r="AT559" s="230" t="s">
        <v>147</v>
      </c>
      <c r="AU559" s="230" t="s">
        <v>153</v>
      </c>
      <c r="AY559" s="18" t="s">
        <v>145</v>
      </c>
      <c r="BE559" s="231">
        <f>IF(N559="základní",J559,0)</f>
        <v>0</v>
      </c>
      <c r="BF559" s="231">
        <f>IF(N559="snížená",J559,0)</f>
        <v>0</v>
      </c>
      <c r="BG559" s="231">
        <f>IF(N559="zákl. přenesená",J559,0)</f>
        <v>0</v>
      </c>
      <c r="BH559" s="231">
        <f>IF(N559="sníž. přenesená",J559,0)</f>
        <v>0</v>
      </c>
      <c r="BI559" s="231">
        <f>IF(N559="nulová",J559,0)</f>
        <v>0</v>
      </c>
      <c r="BJ559" s="18" t="s">
        <v>153</v>
      </c>
      <c r="BK559" s="231">
        <f>ROUND(I559*H559,2)</f>
        <v>0</v>
      </c>
      <c r="BL559" s="18" t="s">
        <v>236</v>
      </c>
      <c r="BM559" s="230" t="s">
        <v>936</v>
      </c>
    </row>
    <row r="560" s="2" customFormat="1" ht="24.15" customHeight="1">
      <c r="A560" s="39"/>
      <c r="B560" s="40"/>
      <c r="C560" s="219" t="s">
        <v>937</v>
      </c>
      <c r="D560" s="219" t="s">
        <v>147</v>
      </c>
      <c r="E560" s="220" t="s">
        <v>938</v>
      </c>
      <c r="F560" s="221" t="s">
        <v>939</v>
      </c>
      <c r="G560" s="222" t="s">
        <v>183</v>
      </c>
      <c r="H560" s="223">
        <v>1.02</v>
      </c>
      <c r="I560" s="224"/>
      <c r="J560" s="225">
        <f>ROUND(I560*H560,2)</f>
        <v>0</v>
      </c>
      <c r="K560" s="221" t="s">
        <v>151</v>
      </c>
      <c r="L560" s="45"/>
      <c r="M560" s="226" t="s">
        <v>1</v>
      </c>
      <c r="N560" s="227" t="s">
        <v>42</v>
      </c>
      <c r="O560" s="92"/>
      <c r="P560" s="228">
        <f>O560*H560</f>
        <v>0</v>
      </c>
      <c r="Q560" s="228">
        <v>0</v>
      </c>
      <c r="R560" s="228">
        <f>Q560*H560</f>
        <v>0</v>
      </c>
      <c r="S560" s="228">
        <v>0</v>
      </c>
      <c r="T560" s="229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30" t="s">
        <v>236</v>
      </c>
      <c r="AT560" s="230" t="s">
        <v>147</v>
      </c>
      <c r="AU560" s="230" t="s">
        <v>153</v>
      </c>
      <c r="AY560" s="18" t="s">
        <v>145</v>
      </c>
      <c r="BE560" s="231">
        <f>IF(N560="základní",J560,0)</f>
        <v>0</v>
      </c>
      <c r="BF560" s="231">
        <f>IF(N560="snížená",J560,0)</f>
        <v>0</v>
      </c>
      <c r="BG560" s="231">
        <f>IF(N560="zákl. přenesená",J560,0)</f>
        <v>0</v>
      </c>
      <c r="BH560" s="231">
        <f>IF(N560="sníž. přenesená",J560,0)</f>
        <v>0</v>
      </c>
      <c r="BI560" s="231">
        <f>IF(N560="nulová",J560,0)</f>
        <v>0</v>
      </c>
      <c r="BJ560" s="18" t="s">
        <v>153</v>
      </c>
      <c r="BK560" s="231">
        <f>ROUND(I560*H560,2)</f>
        <v>0</v>
      </c>
      <c r="BL560" s="18" t="s">
        <v>236</v>
      </c>
      <c r="BM560" s="230" t="s">
        <v>940</v>
      </c>
    </row>
    <row r="561" s="2" customFormat="1" ht="24.15" customHeight="1">
      <c r="A561" s="39"/>
      <c r="B561" s="40"/>
      <c r="C561" s="219" t="s">
        <v>941</v>
      </c>
      <c r="D561" s="219" t="s">
        <v>147</v>
      </c>
      <c r="E561" s="220" t="s">
        <v>942</v>
      </c>
      <c r="F561" s="221" t="s">
        <v>943</v>
      </c>
      <c r="G561" s="222" t="s">
        <v>183</v>
      </c>
      <c r="H561" s="223">
        <v>1.02</v>
      </c>
      <c r="I561" s="224"/>
      <c r="J561" s="225">
        <f>ROUND(I561*H561,2)</f>
        <v>0</v>
      </c>
      <c r="K561" s="221" t="s">
        <v>151</v>
      </c>
      <c r="L561" s="45"/>
      <c r="M561" s="226" t="s">
        <v>1</v>
      </c>
      <c r="N561" s="227" t="s">
        <v>42</v>
      </c>
      <c r="O561" s="92"/>
      <c r="P561" s="228">
        <f>O561*H561</f>
        <v>0</v>
      </c>
      <c r="Q561" s="228">
        <v>0</v>
      </c>
      <c r="R561" s="228">
        <f>Q561*H561</f>
        <v>0</v>
      </c>
      <c r="S561" s="228">
        <v>0</v>
      </c>
      <c r="T561" s="229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0" t="s">
        <v>236</v>
      </c>
      <c r="AT561" s="230" t="s">
        <v>147</v>
      </c>
      <c r="AU561" s="230" t="s">
        <v>153</v>
      </c>
      <c r="AY561" s="18" t="s">
        <v>145</v>
      </c>
      <c r="BE561" s="231">
        <f>IF(N561="základní",J561,0)</f>
        <v>0</v>
      </c>
      <c r="BF561" s="231">
        <f>IF(N561="snížená",J561,0)</f>
        <v>0</v>
      </c>
      <c r="BG561" s="231">
        <f>IF(N561="zákl. přenesená",J561,0)</f>
        <v>0</v>
      </c>
      <c r="BH561" s="231">
        <f>IF(N561="sníž. přenesená",J561,0)</f>
        <v>0</v>
      </c>
      <c r="BI561" s="231">
        <f>IF(N561="nulová",J561,0)</f>
        <v>0</v>
      </c>
      <c r="BJ561" s="18" t="s">
        <v>153</v>
      </c>
      <c r="BK561" s="231">
        <f>ROUND(I561*H561,2)</f>
        <v>0</v>
      </c>
      <c r="BL561" s="18" t="s">
        <v>236</v>
      </c>
      <c r="BM561" s="230" t="s">
        <v>944</v>
      </c>
    </row>
    <row r="562" s="12" customFormat="1" ht="22.8" customHeight="1">
      <c r="A562" s="12"/>
      <c r="B562" s="203"/>
      <c r="C562" s="204"/>
      <c r="D562" s="205" t="s">
        <v>75</v>
      </c>
      <c r="E562" s="217" t="s">
        <v>945</v>
      </c>
      <c r="F562" s="217" t="s">
        <v>946</v>
      </c>
      <c r="G562" s="204"/>
      <c r="H562" s="204"/>
      <c r="I562" s="207"/>
      <c r="J562" s="218">
        <f>BK562</f>
        <v>0</v>
      </c>
      <c r="K562" s="204"/>
      <c r="L562" s="209"/>
      <c r="M562" s="210"/>
      <c r="N562" s="211"/>
      <c r="O562" s="211"/>
      <c r="P562" s="212">
        <f>SUM(P563:P579)</f>
        <v>0</v>
      </c>
      <c r="Q562" s="211"/>
      <c r="R562" s="212">
        <f>SUM(R563:R579)</f>
        <v>0.21664176000000002</v>
      </c>
      <c r="S562" s="211"/>
      <c r="T562" s="213">
        <f>SUM(T563:T579)</f>
        <v>0.038614219999999998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214" t="s">
        <v>153</v>
      </c>
      <c r="AT562" s="215" t="s">
        <v>75</v>
      </c>
      <c r="AU562" s="215" t="s">
        <v>84</v>
      </c>
      <c r="AY562" s="214" t="s">
        <v>145</v>
      </c>
      <c r="BK562" s="216">
        <f>SUM(BK563:BK579)</f>
        <v>0</v>
      </c>
    </row>
    <row r="563" s="2" customFormat="1" ht="16.5" customHeight="1">
      <c r="A563" s="39"/>
      <c r="B563" s="40"/>
      <c r="C563" s="219" t="s">
        <v>947</v>
      </c>
      <c r="D563" s="219" t="s">
        <v>147</v>
      </c>
      <c r="E563" s="220" t="s">
        <v>948</v>
      </c>
      <c r="F563" s="221" t="s">
        <v>949</v>
      </c>
      <c r="G563" s="222" t="s">
        <v>202</v>
      </c>
      <c r="H563" s="223">
        <v>124.562</v>
      </c>
      <c r="I563" s="224"/>
      <c r="J563" s="225">
        <f>ROUND(I563*H563,2)</f>
        <v>0</v>
      </c>
      <c r="K563" s="221" t="s">
        <v>151</v>
      </c>
      <c r="L563" s="45"/>
      <c r="M563" s="226" t="s">
        <v>1</v>
      </c>
      <c r="N563" s="227" t="s">
        <v>42</v>
      </c>
      <c r="O563" s="92"/>
      <c r="P563" s="228">
        <f>O563*H563</f>
        <v>0</v>
      </c>
      <c r="Q563" s="228">
        <v>0.001</v>
      </c>
      <c r="R563" s="228">
        <f>Q563*H563</f>
        <v>0.12456200000000001</v>
      </c>
      <c r="S563" s="228">
        <v>0.00031</v>
      </c>
      <c r="T563" s="229">
        <f>S563*H563</f>
        <v>0.038614219999999998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30" t="s">
        <v>236</v>
      </c>
      <c r="AT563" s="230" t="s">
        <v>147</v>
      </c>
      <c r="AU563" s="230" t="s">
        <v>153</v>
      </c>
      <c r="AY563" s="18" t="s">
        <v>145</v>
      </c>
      <c r="BE563" s="231">
        <f>IF(N563="základní",J563,0)</f>
        <v>0</v>
      </c>
      <c r="BF563" s="231">
        <f>IF(N563="snížená",J563,0)</f>
        <v>0</v>
      </c>
      <c r="BG563" s="231">
        <f>IF(N563="zákl. přenesená",J563,0)</f>
        <v>0</v>
      </c>
      <c r="BH563" s="231">
        <f>IF(N563="sníž. přenesená",J563,0)</f>
        <v>0</v>
      </c>
      <c r="BI563" s="231">
        <f>IF(N563="nulová",J563,0)</f>
        <v>0</v>
      </c>
      <c r="BJ563" s="18" t="s">
        <v>153</v>
      </c>
      <c r="BK563" s="231">
        <f>ROUND(I563*H563,2)</f>
        <v>0</v>
      </c>
      <c r="BL563" s="18" t="s">
        <v>236</v>
      </c>
      <c r="BM563" s="230" t="s">
        <v>950</v>
      </c>
    </row>
    <row r="564" s="13" customFormat="1">
      <c r="A564" s="13"/>
      <c r="B564" s="232"/>
      <c r="C564" s="233"/>
      <c r="D564" s="234" t="s">
        <v>155</v>
      </c>
      <c r="E564" s="235" t="s">
        <v>1</v>
      </c>
      <c r="F564" s="236" t="s">
        <v>221</v>
      </c>
      <c r="G564" s="233"/>
      <c r="H564" s="237">
        <v>27.289000000000001</v>
      </c>
      <c r="I564" s="238"/>
      <c r="J564" s="233"/>
      <c r="K564" s="233"/>
      <c r="L564" s="239"/>
      <c r="M564" s="240"/>
      <c r="N564" s="241"/>
      <c r="O564" s="241"/>
      <c r="P564" s="241"/>
      <c r="Q564" s="241"/>
      <c r="R564" s="241"/>
      <c r="S564" s="241"/>
      <c r="T564" s="242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3" t="s">
        <v>155</v>
      </c>
      <c r="AU564" s="243" t="s">
        <v>153</v>
      </c>
      <c r="AV564" s="13" t="s">
        <v>153</v>
      </c>
      <c r="AW564" s="13" t="s">
        <v>32</v>
      </c>
      <c r="AX564" s="13" t="s">
        <v>76</v>
      </c>
      <c r="AY564" s="243" t="s">
        <v>145</v>
      </c>
    </row>
    <row r="565" s="13" customFormat="1">
      <c r="A565" s="13"/>
      <c r="B565" s="232"/>
      <c r="C565" s="233"/>
      <c r="D565" s="234" t="s">
        <v>155</v>
      </c>
      <c r="E565" s="235" t="s">
        <v>1</v>
      </c>
      <c r="F565" s="236" t="s">
        <v>222</v>
      </c>
      <c r="G565" s="233"/>
      <c r="H565" s="237">
        <v>47.165999999999997</v>
      </c>
      <c r="I565" s="238"/>
      <c r="J565" s="233"/>
      <c r="K565" s="233"/>
      <c r="L565" s="239"/>
      <c r="M565" s="240"/>
      <c r="N565" s="241"/>
      <c r="O565" s="241"/>
      <c r="P565" s="241"/>
      <c r="Q565" s="241"/>
      <c r="R565" s="241"/>
      <c r="S565" s="241"/>
      <c r="T565" s="24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3" t="s">
        <v>155</v>
      </c>
      <c r="AU565" s="243" t="s">
        <v>153</v>
      </c>
      <c r="AV565" s="13" t="s">
        <v>153</v>
      </c>
      <c r="AW565" s="13" t="s">
        <v>32</v>
      </c>
      <c r="AX565" s="13" t="s">
        <v>76</v>
      </c>
      <c r="AY565" s="243" t="s">
        <v>145</v>
      </c>
    </row>
    <row r="566" s="13" customFormat="1">
      <c r="A566" s="13"/>
      <c r="B566" s="232"/>
      <c r="C566" s="233"/>
      <c r="D566" s="234" t="s">
        <v>155</v>
      </c>
      <c r="E566" s="235" t="s">
        <v>1</v>
      </c>
      <c r="F566" s="236" t="s">
        <v>223</v>
      </c>
      <c r="G566" s="233"/>
      <c r="H566" s="237">
        <v>29.695</v>
      </c>
      <c r="I566" s="238"/>
      <c r="J566" s="233"/>
      <c r="K566" s="233"/>
      <c r="L566" s="239"/>
      <c r="M566" s="240"/>
      <c r="N566" s="241"/>
      <c r="O566" s="241"/>
      <c r="P566" s="241"/>
      <c r="Q566" s="241"/>
      <c r="R566" s="241"/>
      <c r="S566" s="241"/>
      <c r="T566" s="24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3" t="s">
        <v>155</v>
      </c>
      <c r="AU566" s="243" t="s">
        <v>153</v>
      </c>
      <c r="AV566" s="13" t="s">
        <v>153</v>
      </c>
      <c r="AW566" s="13" t="s">
        <v>32</v>
      </c>
      <c r="AX566" s="13" t="s">
        <v>76</v>
      </c>
      <c r="AY566" s="243" t="s">
        <v>145</v>
      </c>
    </row>
    <row r="567" s="13" customFormat="1">
      <c r="A567" s="13"/>
      <c r="B567" s="232"/>
      <c r="C567" s="233"/>
      <c r="D567" s="234" t="s">
        <v>155</v>
      </c>
      <c r="E567" s="235" t="s">
        <v>1</v>
      </c>
      <c r="F567" s="236" t="s">
        <v>224</v>
      </c>
      <c r="G567" s="233"/>
      <c r="H567" s="237">
        <v>14.337</v>
      </c>
      <c r="I567" s="238"/>
      <c r="J567" s="233"/>
      <c r="K567" s="233"/>
      <c r="L567" s="239"/>
      <c r="M567" s="240"/>
      <c r="N567" s="241"/>
      <c r="O567" s="241"/>
      <c r="P567" s="241"/>
      <c r="Q567" s="241"/>
      <c r="R567" s="241"/>
      <c r="S567" s="241"/>
      <c r="T567" s="242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3" t="s">
        <v>155</v>
      </c>
      <c r="AU567" s="243" t="s">
        <v>153</v>
      </c>
      <c r="AV567" s="13" t="s">
        <v>153</v>
      </c>
      <c r="AW567" s="13" t="s">
        <v>32</v>
      </c>
      <c r="AX567" s="13" t="s">
        <v>76</v>
      </c>
      <c r="AY567" s="243" t="s">
        <v>145</v>
      </c>
    </row>
    <row r="568" s="13" customFormat="1">
      <c r="A568" s="13"/>
      <c r="B568" s="232"/>
      <c r="C568" s="233"/>
      <c r="D568" s="234" t="s">
        <v>155</v>
      </c>
      <c r="E568" s="235" t="s">
        <v>1</v>
      </c>
      <c r="F568" s="236" t="s">
        <v>225</v>
      </c>
      <c r="G568" s="233"/>
      <c r="H568" s="237">
        <v>6.0750000000000002</v>
      </c>
      <c r="I568" s="238"/>
      <c r="J568" s="233"/>
      <c r="K568" s="233"/>
      <c r="L568" s="239"/>
      <c r="M568" s="240"/>
      <c r="N568" s="241"/>
      <c r="O568" s="241"/>
      <c r="P568" s="241"/>
      <c r="Q568" s="241"/>
      <c r="R568" s="241"/>
      <c r="S568" s="241"/>
      <c r="T568" s="24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3" t="s">
        <v>155</v>
      </c>
      <c r="AU568" s="243" t="s">
        <v>153</v>
      </c>
      <c r="AV568" s="13" t="s">
        <v>153</v>
      </c>
      <c r="AW568" s="13" t="s">
        <v>32</v>
      </c>
      <c r="AX568" s="13" t="s">
        <v>76</v>
      </c>
      <c r="AY568" s="243" t="s">
        <v>145</v>
      </c>
    </row>
    <row r="569" s="14" customFormat="1">
      <c r="A569" s="14"/>
      <c r="B569" s="254"/>
      <c r="C569" s="255"/>
      <c r="D569" s="234" t="s">
        <v>155</v>
      </c>
      <c r="E569" s="256" t="s">
        <v>1</v>
      </c>
      <c r="F569" s="257" t="s">
        <v>193</v>
      </c>
      <c r="G569" s="255"/>
      <c r="H569" s="258">
        <v>124.56200000000001</v>
      </c>
      <c r="I569" s="259"/>
      <c r="J569" s="255"/>
      <c r="K569" s="255"/>
      <c r="L569" s="260"/>
      <c r="M569" s="261"/>
      <c r="N569" s="262"/>
      <c r="O569" s="262"/>
      <c r="P569" s="262"/>
      <c r="Q569" s="262"/>
      <c r="R569" s="262"/>
      <c r="S569" s="262"/>
      <c r="T569" s="263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4" t="s">
        <v>155</v>
      </c>
      <c r="AU569" s="264" t="s">
        <v>153</v>
      </c>
      <c r="AV569" s="14" t="s">
        <v>152</v>
      </c>
      <c r="AW569" s="14" t="s">
        <v>32</v>
      </c>
      <c r="AX569" s="14" t="s">
        <v>84</v>
      </c>
      <c r="AY569" s="264" t="s">
        <v>145</v>
      </c>
    </row>
    <row r="570" s="2" customFormat="1" ht="24.15" customHeight="1">
      <c r="A570" s="39"/>
      <c r="B570" s="40"/>
      <c r="C570" s="219" t="s">
        <v>951</v>
      </c>
      <c r="D570" s="219" t="s">
        <v>147</v>
      </c>
      <c r="E570" s="220" t="s">
        <v>952</v>
      </c>
      <c r="F570" s="221" t="s">
        <v>953</v>
      </c>
      <c r="G570" s="222" t="s">
        <v>202</v>
      </c>
      <c r="H570" s="223">
        <v>124.562</v>
      </c>
      <c r="I570" s="224"/>
      <c r="J570" s="225">
        <f>ROUND(I570*H570,2)</f>
        <v>0</v>
      </c>
      <c r="K570" s="221" t="s">
        <v>151</v>
      </c>
      <c r="L570" s="45"/>
      <c r="M570" s="226" t="s">
        <v>1</v>
      </c>
      <c r="N570" s="227" t="s">
        <v>42</v>
      </c>
      <c r="O570" s="92"/>
      <c r="P570" s="228">
        <f>O570*H570</f>
        <v>0</v>
      </c>
      <c r="Q570" s="228">
        <v>0</v>
      </c>
      <c r="R570" s="228">
        <f>Q570*H570</f>
        <v>0</v>
      </c>
      <c r="S570" s="228">
        <v>0</v>
      </c>
      <c r="T570" s="229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30" t="s">
        <v>236</v>
      </c>
      <c r="AT570" s="230" t="s">
        <v>147</v>
      </c>
      <c r="AU570" s="230" t="s">
        <v>153</v>
      </c>
      <c r="AY570" s="18" t="s">
        <v>145</v>
      </c>
      <c r="BE570" s="231">
        <f>IF(N570="základní",J570,0)</f>
        <v>0</v>
      </c>
      <c r="BF570" s="231">
        <f>IF(N570="snížená",J570,0)</f>
        <v>0</v>
      </c>
      <c r="BG570" s="231">
        <f>IF(N570="zákl. přenesená",J570,0)</f>
        <v>0</v>
      </c>
      <c r="BH570" s="231">
        <f>IF(N570="sníž. přenesená",J570,0)</f>
        <v>0</v>
      </c>
      <c r="BI570" s="231">
        <f>IF(N570="nulová",J570,0)</f>
        <v>0</v>
      </c>
      <c r="BJ570" s="18" t="s">
        <v>153</v>
      </c>
      <c r="BK570" s="231">
        <f>ROUND(I570*H570,2)</f>
        <v>0</v>
      </c>
      <c r="BL570" s="18" t="s">
        <v>236</v>
      </c>
      <c r="BM570" s="230" t="s">
        <v>954</v>
      </c>
    </row>
    <row r="571" s="2" customFormat="1" ht="24.15" customHeight="1">
      <c r="A571" s="39"/>
      <c r="B571" s="40"/>
      <c r="C571" s="219" t="s">
        <v>955</v>
      </c>
      <c r="D571" s="219" t="s">
        <v>147</v>
      </c>
      <c r="E571" s="220" t="s">
        <v>956</v>
      </c>
      <c r="F571" s="221" t="s">
        <v>957</v>
      </c>
      <c r="G571" s="222" t="s">
        <v>202</v>
      </c>
      <c r="H571" s="223">
        <v>124.562</v>
      </c>
      <c r="I571" s="224"/>
      <c r="J571" s="225">
        <f>ROUND(I571*H571,2)</f>
        <v>0</v>
      </c>
      <c r="K571" s="221" t="s">
        <v>151</v>
      </c>
      <c r="L571" s="45"/>
      <c r="M571" s="226" t="s">
        <v>1</v>
      </c>
      <c r="N571" s="227" t="s">
        <v>42</v>
      </c>
      <c r="O571" s="92"/>
      <c r="P571" s="228">
        <f>O571*H571</f>
        <v>0</v>
      </c>
      <c r="Q571" s="228">
        <v>0.00020000000000000001</v>
      </c>
      <c r="R571" s="228">
        <f>Q571*H571</f>
        <v>0.024912400000000001</v>
      </c>
      <c r="S571" s="228">
        <v>0</v>
      </c>
      <c r="T571" s="229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0" t="s">
        <v>236</v>
      </c>
      <c r="AT571" s="230" t="s">
        <v>147</v>
      </c>
      <c r="AU571" s="230" t="s">
        <v>153</v>
      </c>
      <c r="AY571" s="18" t="s">
        <v>145</v>
      </c>
      <c r="BE571" s="231">
        <f>IF(N571="základní",J571,0)</f>
        <v>0</v>
      </c>
      <c r="BF571" s="231">
        <f>IF(N571="snížená",J571,0)</f>
        <v>0</v>
      </c>
      <c r="BG571" s="231">
        <f>IF(N571="zákl. přenesená",J571,0)</f>
        <v>0</v>
      </c>
      <c r="BH571" s="231">
        <f>IF(N571="sníž. přenesená",J571,0)</f>
        <v>0</v>
      </c>
      <c r="BI571" s="231">
        <f>IF(N571="nulová",J571,0)</f>
        <v>0</v>
      </c>
      <c r="BJ571" s="18" t="s">
        <v>153</v>
      </c>
      <c r="BK571" s="231">
        <f>ROUND(I571*H571,2)</f>
        <v>0</v>
      </c>
      <c r="BL571" s="18" t="s">
        <v>236</v>
      </c>
      <c r="BM571" s="230" t="s">
        <v>958</v>
      </c>
    </row>
    <row r="572" s="13" customFormat="1">
      <c r="A572" s="13"/>
      <c r="B572" s="232"/>
      <c r="C572" s="233"/>
      <c r="D572" s="234" t="s">
        <v>155</v>
      </c>
      <c r="E572" s="235" t="s">
        <v>1</v>
      </c>
      <c r="F572" s="236" t="s">
        <v>959</v>
      </c>
      <c r="G572" s="233"/>
      <c r="H572" s="237">
        <v>124.562</v>
      </c>
      <c r="I572" s="238"/>
      <c r="J572" s="233"/>
      <c r="K572" s="233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155</v>
      </c>
      <c r="AU572" s="243" t="s">
        <v>153</v>
      </c>
      <c r="AV572" s="13" t="s">
        <v>153</v>
      </c>
      <c r="AW572" s="13" t="s">
        <v>32</v>
      </c>
      <c r="AX572" s="13" t="s">
        <v>84</v>
      </c>
      <c r="AY572" s="243" t="s">
        <v>145</v>
      </c>
    </row>
    <row r="573" s="2" customFormat="1" ht="33" customHeight="1">
      <c r="A573" s="39"/>
      <c r="B573" s="40"/>
      <c r="C573" s="219" t="s">
        <v>960</v>
      </c>
      <c r="D573" s="219" t="s">
        <v>147</v>
      </c>
      <c r="E573" s="220" t="s">
        <v>961</v>
      </c>
      <c r="F573" s="221" t="s">
        <v>962</v>
      </c>
      <c r="G573" s="222" t="s">
        <v>202</v>
      </c>
      <c r="H573" s="223">
        <v>258.33600000000001</v>
      </c>
      <c r="I573" s="224"/>
      <c r="J573" s="225">
        <f>ROUND(I573*H573,2)</f>
        <v>0</v>
      </c>
      <c r="K573" s="221" t="s">
        <v>151</v>
      </c>
      <c r="L573" s="45"/>
      <c r="M573" s="226" t="s">
        <v>1</v>
      </c>
      <c r="N573" s="227" t="s">
        <v>42</v>
      </c>
      <c r="O573" s="92"/>
      <c r="P573" s="228">
        <f>O573*H573</f>
        <v>0</v>
      </c>
      <c r="Q573" s="228">
        <v>0.00025999999999999998</v>
      </c>
      <c r="R573" s="228">
        <f>Q573*H573</f>
        <v>0.067167359999999995</v>
      </c>
      <c r="S573" s="228">
        <v>0</v>
      </c>
      <c r="T573" s="229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30" t="s">
        <v>236</v>
      </c>
      <c r="AT573" s="230" t="s">
        <v>147</v>
      </c>
      <c r="AU573" s="230" t="s">
        <v>153</v>
      </c>
      <c r="AY573" s="18" t="s">
        <v>145</v>
      </c>
      <c r="BE573" s="231">
        <f>IF(N573="základní",J573,0)</f>
        <v>0</v>
      </c>
      <c r="BF573" s="231">
        <f>IF(N573="snížená",J573,0)</f>
        <v>0</v>
      </c>
      <c r="BG573" s="231">
        <f>IF(N573="zákl. přenesená",J573,0)</f>
        <v>0</v>
      </c>
      <c r="BH573" s="231">
        <f>IF(N573="sníž. přenesená",J573,0)</f>
        <v>0</v>
      </c>
      <c r="BI573" s="231">
        <f>IF(N573="nulová",J573,0)</f>
        <v>0</v>
      </c>
      <c r="BJ573" s="18" t="s">
        <v>153</v>
      </c>
      <c r="BK573" s="231">
        <f>ROUND(I573*H573,2)</f>
        <v>0</v>
      </c>
      <c r="BL573" s="18" t="s">
        <v>236</v>
      </c>
      <c r="BM573" s="230" t="s">
        <v>963</v>
      </c>
    </row>
    <row r="574" s="13" customFormat="1">
      <c r="A574" s="13"/>
      <c r="B574" s="232"/>
      <c r="C574" s="233"/>
      <c r="D574" s="234" t="s">
        <v>155</v>
      </c>
      <c r="E574" s="235" t="s">
        <v>1</v>
      </c>
      <c r="F574" s="236" t="s">
        <v>964</v>
      </c>
      <c r="G574" s="233"/>
      <c r="H574" s="237">
        <v>124.562</v>
      </c>
      <c r="I574" s="238"/>
      <c r="J574" s="233"/>
      <c r="K574" s="233"/>
      <c r="L574" s="239"/>
      <c r="M574" s="240"/>
      <c r="N574" s="241"/>
      <c r="O574" s="241"/>
      <c r="P574" s="241"/>
      <c r="Q574" s="241"/>
      <c r="R574" s="241"/>
      <c r="S574" s="241"/>
      <c r="T574" s="242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3" t="s">
        <v>155</v>
      </c>
      <c r="AU574" s="243" t="s">
        <v>153</v>
      </c>
      <c r="AV574" s="13" t="s">
        <v>153</v>
      </c>
      <c r="AW574" s="13" t="s">
        <v>32</v>
      </c>
      <c r="AX574" s="13" t="s">
        <v>76</v>
      </c>
      <c r="AY574" s="243" t="s">
        <v>145</v>
      </c>
    </row>
    <row r="575" s="13" customFormat="1">
      <c r="A575" s="13"/>
      <c r="B575" s="232"/>
      <c r="C575" s="233"/>
      <c r="D575" s="234" t="s">
        <v>155</v>
      </c>
      <c r="E575" s="235" t="s">
        <v>1</v>
      </c>
      <c r="F575" s="236" t="s">
        <v>965</v>
      </c>
      <c r="G575" s="233"/>
      <c r="H575" s="237">
        <v>45.250999999999998</v>
      </c>
      <c r="I575" s="238"/>
      <c r="J575" s="233"/>
      <c r="K575" s="233"/>
      <c r="L575" s="239"/>
      <c r="M575" s="240"/>
      <c r="N575" s="241"/>
      <c r="O575" s="241"/>
      <c r="P575" s="241"/>
      <c r="Q575" s="241"/>
      <c r="R575" s="241"/>
      <c r="S575" s="241"/>
      <c r="T575" s="242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3" t="s">
        <v>155</v>
      </c>
      <c r="AU575" s="243" t="s">
        <v>153</v>
      </c>
      <c r="AV575" s="13" t="s">
        <v>153</v>
      </c>
      <c r="AW575" s="13" t="s">
        <v>32</v>
      </c>
      <c r="AX575" s="13" t="s">
        <v>76</v>
      </c>
      <c r="AY575" s="243" t="s">
        <v>145</v>
      </c>
    </row>
    <row r="576" s="13" customFormat="1">
      <c r="A576" s="13"/>
      <c r="B576" s="232"/>
      <c r="C576" s="233"/>
      <c r="D576" s="234" t="s">
        <v>155</v>
      </c>
      <c r="E576" s="235" t="s">
        <v>1</v>
      </c>
      <c r="F576" s="236" t="s">
        <v>966</v>
      </c>
      <c r="G576" s="233"/>
      <c r="H576" s="237">
        <v>103.12300000000001</v>
      </c>
      <c r="I576" s="238"/>
      <c r="J576" s="233"/>
      <c r="K576" s="233"/>
      <c r="L576" s="239"/>
      <c r="M576" s="240"/>
      <c r="N576" s="241"/>
      <c r="O576" s="241"/>
      <c r="P576" s="241"/>
      <c r="Q576" s="241"/>
      <c r="R576" s="241"/>
      <c r="S576" s="241"/>
      <c r="T576" s="24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3" t="s">
        <v>155</v>
      </c>
      <c r="AU576" s="243" t="s">
        <v>153</v>
      </c>
      <c r="AV576" s="13" t="s">
        <v>153</v>
      </c>
      <c r="AW576" s="13" t="s">
        <v>32</v>
      </c>
      <c r="AX576" s="13" t="s">
        <v>76</v>
      </c>
      <c r="AY576" s="243" t="s">
        <v>145</v>
      </c>
    </row>
    <row r="577" s="13" customFormat="1">
      <c r="A577" s="13"/>
      <c r="B577" s="232"/>
      <c r="C577" s="233"/>
      <c r="D577" s="234" t="s">
        <v>155</v>
      </c>
      <c r="E577" s="235" t="s">
        <v>1</v>
      </c>
      <c r="F577" s="236" t="s">
        <v>967</v>
      </c>
      <c r="G577" s="233"/>
      <c r="H577" s="237">
        <v>24.100000000000001</v>
      </c>
      <c r="I577" s="238"/>
      <c r="J577" s="233"/>
      <c r="K577" s="233"/>
      <c r="L577" s="239"/>
      <c r="M577" s="240"/>
      <c r="N577" s="241"/>
      <c r="O577" s="241"/>
      <c r="P577" s="241"/>
      <c r="Q577" s="241"/>
      <c r="R577" s="241"/>
      <c r="S577" s="241"/>
      <c r="T577" s="24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3" t="s">
        <v>155</v>
      </c>
      <c r="AU577" s="243" t="s">
        <v>153</v>
      </c>
      <c r="AV577" s="13" t="s">
        <v>153</v>
      </c>
      <c r="AW577" s="13" t="s">
        <v>32</v>
      </c>
      <c r="AX577" s="13" t="s">
        <v>76</v>
      </c>
      <c r="AY577" s="243" t="s">
        <v>145</v>
      </c>
    </row>
    <row r="578" s="13" customFormat="1">
      <c r="A578" s="13"/>
      <c r="B578" s="232"/>
      <c r="C578" s="233"/>
      <c r="D578" s="234" t="s">
        <v>155</v>
      </c>
      <c r="E578" s="235" t="s">
        <v>1</v>
      </c>
      <c r="F578" s="236" t="s">
        <v>968</v>
      </c>
      <c r="G578" s="233"/>
      <c r="H578" s="237">
        <v>-38.700000000000003</v>
      </c>
      <c r="I578" s="238"/>
      <c r="J578" s="233"/>
      <c r="K578" s="233"/>
      <c r="L578" s="239"/>
      <c r="M578" s="240"/>
      <c r="N578" s="241"/>
      <c r="O578" s="241"/>
      <c r="P578" s="241"/>
      <c r="Q578" s="241"/>
      <c r="R578" s="241"/>
      <c r="S578" s="241"/>
      <c r="T578" s="242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3" t="s">
        <v>155</v>
      </c>
      <c r="AU578" s="243" t="s">
        <v>153</v>
      </c>
      <c r="AV578" s="13" t="s">
        <v>153</v>
      </c>
      <c r="AW578" s="13" t="s">
        <v>32</v>
      </c>
      <c r="AX578" s="13" t="s">
        <v>76</v>
      </c>
      <c r="AY578" s="243" t="s">
        <v>145</v>
      </c>
    </row>
    <row r="579" s="14" customFormat="1">
      <c r="A579" s="14"/>
      <c r="B579" s="254"/>
      <c r="C579" s="255"/>
      <c r="D579" s="234" t="s">
        <v>155</v>
      </c>
      <c r="E579" s="256" t="s">
        <v>1</v>
      </c>
      <c r="F579" s="257" t="s">
        <v>193</v>
      </c>
      <c r="G579" s="255"/>
      <c r="H579" s="258">
        <v>258.33600000000001</v>
      </c>
      <c r="I579" s="259"/>
      <c r="J579" s="255"/>
      <c r="K579" s="255"/>
      <c r="L579" s="260"/>
      <c r="M579" s="287"/>
      <c r="N579" s="288"/>
      <c r="O579" s="288"/>
      <c r="P579" s="288"/>
      <c r="Q579" s="288"/>
      <c r="R579" s="288"/>
      <c r="S579" s="288"/>
      <c r="T579" s="289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64" t="s">
        <v>155</v>
      </c>
      <c r="AU579" s="264" t="s">
        <v>153</v>
      </c>
      <c r="AV579" s="14" t="s">
        <v>152</v>
      </c>
      <c r="AW579" s="14" t="s">
        <v>32</v>
      </c>
      <c r="AX579" s="14" t="s">
        <v>84</v>
      </c>
      <c r="AY579" s="264" t="s">
        <v>145</v>
      </c>
    </row>
    <row r="580" s="2" customFormat="1" ht="6.96" customHeight="1">
      <c r="A580" s="39"/>
      <c r="B580" s="67"/>
      <c r="C580" s="68"/>
      <c r="D580" s="68"/>
      <c r="E580" s="68"/>
      <c r="F580" s="68"/>
      <c r="G580" s="68"/>
      <c r="H580" s="68"/>
      <c r="I580" s="68"/>
      <c r="J580" s="68"/>
      <c r="K580" s="68"/>
      <c r="L580" s="45"/>
      <c r="M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</row>
  </sheetData>
  <sheetProtection sheet="1" autoFilter="0" formatColumns="0" formatRows="0" objects="1" scenarios="1" spinCount="100000" saltValue="2qwM9ObltMfl0BNb0boS8MkmxH7+n88CmuFjzJn4DvCkqKgKHvvcagUV+u5KgAe4bn9kplYWIY45IZtOXFVTaQ==" hashValue="gEXhIlJTIDpo1+bOxa6U51fidY+HM4D0P1IFDxQKMXXn0uUF5i8RQubsV3FWIfS/Ll6BLv4BuZGTq18BmcyPrw==" algorithmName="SHA-512" password="CC35"/>
  <autoFilter ref="C139:K579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98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Dům s pečovatelskou službou - stavební úprava stáv. bytu č. 7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969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8. 12. 2023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ROUND((SUM(BE121:BE163)),  2)</f>
        <v>0</v>
      </c>
      <c r="G33" s="39"/>
      <c r="H33" s="39"/>
      <c r="I33" s="156">
        <v>0.20999999999999999</v>
      </c>
      <c r="J33" s="155">
        <f>ROUND(((SUM(BE121:BE163))*I33),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ROUND((SUM(BF121:BF163)),  2)</f>
        <v>0</v>
      </c>
      <c r="G34" s="39"/>
      <c r="H34" s="39"/>
      <c r="I34" s="156">
        <v>0.12</v>
      </c>
      <c r="J34" s="155">
        <f>ROUND(((SUM(BF121:BF163))*I34),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ROUND((SUM(BG121:BG163)),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ROUND((SUM(BH121:BH163)),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ROUND((SUM(BI121:BI163)),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Dům s pečovatelskou službou - stavební úprava stáv. bytu č. 7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701_01 - Rozvody ZTI, zařizovací předměty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Stráž nad Nisou</v>
      </c>
      <c r="G89" s="41"/>
      <c r="H89" s="41"/>
      <c r="I89" s="33" t="s">
        <v>22</v>
      </c>
      <c r="J89" s="80" t="str">
        <f>IF(J12="","",J12)</f>
        <v>8. 12. 2023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Obec Stráž nad Nisou</v>
      </c>
      <c r="G91" s="41"/>
      <c r="H91" s="41"/>
      <c r="I91" s="33" t="s">
        <v>30</v>
      </c>
      <c r="J91" s="37" t="str">
        <f>E21</f>
        <v>RIP - stavební projekty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Bc. Zuzana Kosáková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102</v>
      </c>
      <c r="D94" s="177"/>
      <c r="E94" s="177"/>
      <c r="F94" s="177"/>
      <c r="G94" s="177"/>
      <c r="H94" s="177"/>
      <c r="I94" s="177"/>
      <c r="J94" s="178" t="s">
        <v>103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104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105</v>
      </c>
    </row>
    <row r="97" s="9" customFormat="1" ht="24.96" customHeight="1">
      <c r="A97" s="9"/>
      <c r="B97" s="180"/>
      <c r="C97" s="181"/>
      <c r="D97" s="182" t="s">
        <v>114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970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0"/>
      <c r="C99" s="181"/>
      <c r="D99" s="182" t="s">
        <v>971</v>
      </c>
      <c r="E99" s="183"/>
      <c r="F99" s="183"/>
      <c r="G99" s="183"/>
      <c r="H99" s="183"/>
      <c r="I99" s="183"/>
      <c r="J99" s="184">
        <f>J134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6"/>
      <c r="C100" s="187"/>
      <c r="D100" s="188" t="s">
        <v>972</v>
      </c>
      <c r="E100" s="189"/>
      <c r="F100" s="189"/>
      <c r="G100" s="189"/>
      <c r="H100" s="189"/>
      <c r="I100" s="189"/>
      <c r="J100" s="190">
        <f>J135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973</v>
      </c>
      <c r="E101" s="189"/>
      <c r="F101" s="189"/>
      <c r="G101" s="189"/>
      <c r="H101" s="189"/>
      <c r="I101" s="189"/>
      <c r="J101" s="190">
        <f>J150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130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Dům s pečovatelskou službou - stavební úprava stáv. bytu č. 7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99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SO 701_01 - Rozvody ZTI, zařizovací předměty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Stráž nad Nisou</v>
      </c>
      <c r="G115" s="41"/>
      <c r="H115" s="41"/>
      <c r="I115" s="33" t="s">
        <v>22</v>
      </c>
      <c r="J115" s="80" t="str">
        <f>IF(J12="","",J12)</f>
        <v>8. 12. 2023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5.65" customHeight="1">
      <c r="A117" s="39"/>
      <c r="B117" s="40"/>
      <c r="C117" s="33" t="s">
        <v>24</v>
      </c>
      <c r="D117" s="41"/>
      <c r="E117" s="41"/>
      <c r="F117" s="28" t="str">
        <f>E15</f>
        <v>Obec Stráž nad Nisou</v>
      </c>
      <c r="G117" s="41"/>
      <c r="H117" s="41"/>
      <c r="I117" s="33" t="s">
        <v>30</v>
      </c>
      <c r="J117" s="37" t="str">
        <f>E21</f>
        <v>RIP - stavební projekty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33</v>
      </c>
      <c r="J118" s="37" t="str">
        <f>E24</f>
        <v>Bc. Zuzana Kosáková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131</v>
      </c>
      <c r="D120" s="195" t="s">
        <v>61</v>
      </c>
      <c r="E120" s="195" t="s">
        <v>57</v>
      </c>
      <c r="F120" s="195" t="s">
        <v>58</v>
      </c>
      <c r="G120" s="195" t="s">
        <v>132</v>
      </c>
      <c r="H120" s="195" t="s">
        <v>133</v>
      </c>
      <c r="I120" s="195" t="s">
        <v>134</v>
      </c>
      <c r="J120" s="195" t="s">
        <v>103</v>
      </c>
      <c r="K120" s="196" t="s">
        <v>135</v>
      </c>
      <c r="L120" s="197"/>
      <c r="M120" s="101" t="s">
        <v>1</v>
      </c>
      <c r="N120" s="102" t="s">
        <v>40</v>
      </c>
      <c r="O120" s="102" t="s">
        <v>136</v>
      </c>
      <c r="P120" s="102" t="s">
        <v>137</v>
      </c>
      <c r="Q120" s="102" t="s">
        <v>138</v>
      </c>
      <c r="R120" s="102" t="s">
        <v>139</v>
      </c>
      <c r="S120" s="102" t="s">
        <v>140</v>
      </c>
      <c r="T120" s="103" t="s">
        <v>141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142</v>
      </c>
      <c r="D121" s="41"/>
      <c r="E121" s="41"/>
      <c r="F121" s="41"/>
      <c r="G121" s="41"/>
      <c r="H121" s="41"/>
      <c r="I121" s="41"/>
      <c r="J121" s="198">
        <f>BK121</f>
        <v>0</v>
      </c>
      <c r="K121" s="41"/>
      <c r="L121" s="45"/>
      <c r="M121" s="104"/>
      <c r="N121" s="199"/>
      <c r="O121" s="105"/>
      <c r="P121" s="200">
        <f>P122+P134</f>
        <v>0</v>
      </c>
      <c r="Q121" s="105"/>
      <c r="R121" s="200">
        <f>R122+R134</f>
        <v>0</v>
      </c>
      <c r="S121" s="105"/>
      <c r="T121" s="201">
        <f>T122+T134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75</v>
      </c>
      <c r="AU121" s="18" t="s">
        <v>105</v>
      </c>
      <c r="BK121" s="202">
        <f>BK122+BK134</f>
        <v>0</v>
      </c>
    </row>
    <row r="122" s="12" customFormat="1" ht="25.92" customHeight="1">
      <c r="A122" s="12"/>
      <c r="B122" s="203"/>
      <c r="C122" s="204"/>
      <c r="D122" s="205" t="s">
        <v>75</v>
      </c>
      <c r="E122" s="206" t="s">
        <v>338</v>
      </c>
      <c r="F122" s="206" t="s">
        <v>339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</f>
        <v>0</v>
      </c>
      <c r="Q122" s="211"/>
      <c r="R122" s="212">
        <f>R123</f>
        <v>0</v>
      </c>
      <c r="S122" s="211"/>
      <c r="T122" s="21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153</v>
      </c>
      <c r="AT122" s="215" t="s">
        <v>75</v>
      </c>
      <c r="AU122" s="215" t="s">
        <v>76</v>
      </c>
      <c r="AY122" s="214" t="s">
        <v>145</v>
      </c>
      <c r="BK122" s="216">
        <f>BK123</f>
        <v>0</v>
      </c>
    </row>
    <row r="123" s="12" customFormat="1" ht="22.8" customHeight="1">
      <c r="A123" s="12"/>
      <c r="B123" s="203"/>
      <c r="C123" s="204"/>
      <c r="D123" s="205" t="s">
        <v>75</v>
      </c>
      <c r="E123" s="217" t="s">
        <v>974</v>
      </c>
      <c r="F123" s="217" t="s">
        <v>975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SUM(P124:P133)</f>
        <v>0</v>
      </c>
      <c r="Q123" s="211"/>
      <c r="R123" s="212">
        <f>SUM(R124:R133)</f>
        <v>0</v>
      </c>
      <c r="S123" s="211"/>
      <c r="T123" s="213">
        <f>SUM(T124:T133)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153</v>
      </c>
      <c r="AT123" s="215" t="s">
        <v>75</v>
      </c>
      <c r="AU123" s="215" t="s">
        <v>84</v>
      </c>
      <c r="AY123" s="214" t="s">
        <v>145</v>
      </c>
      <c r="BK123" s="216">
        <f>SUM(BK124:BK133)</f>
        <v>0</v>
      </c>
    </row>
    <row r="124" s="2" customFormat="1" ht="16.5" customHeight="1">
      <c r="A124" s="39"/>
      <c r="B124" s="40"/>
      <c r="C124" s="219" t="s">
        <v>84</v>
      </c>
      <c r="D124" s="219" t="s">
        <v>147</v>
      </c>
      <c r="E124" s="220" t="s">
        <v>976</v>
      </c>
      <c r="F124" s="221" t="s">
        <v>977</v>
      </c>
      <c r="G124" s="222" t="s">
        <v>272</v>
      </c>
      <c r="H124" s="223">
        <v>7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42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236</v>
      </c>
      <c r="AT124" s="230" t="s">
        <v>147</v>
      </c>
      <c r="AU124" s="230" t="s">
        <v>153</v>
      </c>
      <c r="AY124" s="18" t="s">
        <v>145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153</v>
      </c>
      <c r="BK124" s="231">
        <f>ROUND(I124*H124,2)</f>
        <v>0</v>
      </c>
      <c r="BL124" s="18" t="s">
        <v>236</v>
      </c>
      <c r="BM124" s="230" t="s">
        <v>152</v>
      </c>
    </row>
    <row r="125" s="2" customFormat="1" ht="16.5" customHeight="1">
      <c r="A125" s="39"/>
      <c r="B125" s="40"/>
      <c r="C125" s="219" t="s">
        <v>153</v>
      </c>
      <c r="D125" s="219" t="s">
        <v>147</v>
      </c>
      <c r="E125" s="220" t="s">
        <v>978</v>
      </c>
      <c r="F125" s="221" t="s">
        <v>979</v>
      </c>
      <c r="G125" s="222" t="s">
        <v>272</v>
      </c>
      <c r="H125" s="223">
        <v>3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236</v>
      </c>
      <c r="AT125" s="230" t="s">
        <v>147</v>
      </c>
      <c r="AU125" s="230" t="s">
        <v>153</v>
      </c>
      <c r="AY125" s="18" t="s">
        <v>145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153</v>
      </c>
      <c r="BK125" s="231">
        <f>ROUND(I125*H125,2)</f>
        <v>0</v>
      </c>
      <c r="BL125" s="18" t="s">
        <v>236</v>
      </c>
      <c r="BM125" s="230" t="s">
        <v>174</v>
      </c>
    </row>
    <row r="126" s="2" customFormat="1" ht="16.5" customHeight="1">
      <c r="A126" s="39"/>
      <c r="B126" s="40"/>
      <c r="C126" s="219" t="s">
        <v>161</v>
      </c>
      <c r="D126" s="219" t="s">
        <v>147</v>
      </c>
      <c r="E126" s="220" t="s">
        <v>980</v>
      </c>
      <c r="F126" s="221" t="s">
        <v>981</v>
      </c>
      <c r="G126" s="222" t="s">
        <v>272</v>
      </c>
      <c r="H126" s="223">
        <v>4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236</v>
      </c>
      <c r="AT126" s="230" t="s">
        <v>147</v>
      </c>
      <c r="AU126" s="230" t="s">
        <v>153</v>
      </c>
      <c r="AY126" s="18" t="s">
        <v>145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153</v>
      </c>
      <c r="BK126" s="231">
        <f>ROUND(I126*H126,2)</f>
        <v>0</v>
      </c>
      <c r="BL126" s="18" t="s">
        <v>236</v>
      </c>
      <c r="BM126" s="230" t="s">
        <v>184</v>
      </c>
    </row>
    <row r="127" s="2" customFormat="1" ht="16.5" customHeight="1">
      <c r="A127" s="39"/>
      <c r="B127" s="40"/>
      <c r="C127" s="219" t="s">
        <v>152</v>
      </c>
      <c r="D127" s="219" t="s">
        <v>147</v>
      </c>
      <c r="E127" s="220" t="s">
        <v>982</v>
      </c>
      <c r="F127" s="221" t="s">
        <v>983</v>
      </c>
      <c r="G127" s="222" t="s">
        <v>272</v>
      </c>
      <c r="H127" s="223">
        <v>2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236</v>
      </c>
      <c r="AT127" s="230" t="s">
        <v>147</v>
      </c>
      <c r="AU127" s="230" t="s">
        <v>153</v>
      </c>
      <c r="AY127" s="18" t="s">
        <v>145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153</v>
      </c>
      <c r="BK127" s="231">
        <f>ROUND(I127*H127,2)</f>
        <v>0</v>
      </c>
      <c r="BL127" s="18" t="s">
        <v>236</v>
      </c>
      <c r="BM127" s="230" t="s">
        <v>199</v>
      </c>
    </row>
    <row r="128" s="2" customFormat="1" ht="16.5" customHeight="1">
      <c r="A128" s="39"/>
      <c r="B128" s="40"/>
      <c r="C128" s="219" t="s">
        <v>169</v>
      </c>
      <c r="D128" s="219" t="s">
        <v>147</v>
      </c>
      <c r="E128" s="220" t="s">
        <v>984</v>
      </c>
      <c r="F128" s="221" t="s">
        <v>985</v>
      </c>
      <c r="G128" s="222" t="s">
        <v>214</v>
      </c>
      <c r="H128" s="223">
        <v>2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236</v>
      </c>
      <c r="AT128" s="230" t="s">
        <v>147</v>
      </c>
      <c r="AU128" s="230" t="s">
        <v>153</v>
      </c>
      <c r="AY128" s="18" t="s">
        <v>145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153</v>
      </c>
      <c r="BK128" s="231">
        <f>ROUND(I128*H128,2)</f>
        <v>0</v>
      </c>
      <c r="BL128" s="18" t="s">
        <v>236</v>
      </c>
      <c r="BM128" s="230" t="s">
        <v>8</v>
      </c>
    </row>
    <row r="129" s="2" customFormat="1" ht="16.5" customHeight="1">
      <c r="A129" s="39"/>
      <c r="B129" s="40"/>
      <c r="C129" s="219" t="s">
        <v>174</v>
      </c>
      <c r="D129" s="219" t="s">
        <v>147</v>
      </c>
      <c r="E129" s="220" t="s">
        <v>986</v>
      </c>
      <c r="F129" s="221" t="s">
        <v>987</v>
      </c>
      <c r="G129" s="222" t="s">
        <v>214</v>
      </c>
      <c r="H129" s="223">
        <v>2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236</v>
      </c>
      <c r="AT129" s="230" t="s">
        <v>147</v>
      </c>
      <c r="AU129" s="230" t="s">
        <v>153</v>
      </c>
      <c r="AY129" s="18" t="s">
        <v>145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153</v>
      </c>
      <c r="BK129" s="231">
        <f>ROUND(I129*H129,2)</f>
        <v>0</v>
      </c>
      <c r="BL129" s="18" t="s">
        <v>236</v>
      </c>
      <c r="BM129" s="230" t="s">
        <v>226</v>
      </c>
    </row>
    <row r="130" s="2" customFormat="1" ht="16.5" customHeight="1">
      <c r="A130" s="39"/>
      <c r="B130" s="40"/>
      <c r="C130" s="219" t="s">
        <v>179</v>
      </c>
      <c r="D130" s="219" t="s">
        <v>147</v>
      </c>
      <c r="E130" s="220" t="s">
        <v>988</v>
      </c>
      <c r="F130" s="221" t="s">
        <v>989</v>
      </c>
      <c r="G130" s="222" t="s">
        <v>214</v>
      </c>
      <c r="H130" s="223">
        <v>1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42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236</v>
      </c>
      <c r="AT130" s="230" t="s">
        <v>147</v>
      </c>
      <c r="AU130" s="230" t="s">
        <v>153</v>
      </c>
      <c r="AY130" s="18" t="s">
        <v>145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153</v>
      </c>
      <c r="BK130" s="231">
        <f>ROUND(I130*H130,2)</f>
        <v>0</v>
      </c>
      <c r="BL130" s="18" t="s">
        <v>236</v>
      </c>
      <c r="BM130" s="230" t="s">
        <v>236</v>
      </c>
    </row>
    <row r="131" s="2" customFormat="1" ht="16.5" customHeight="1">
      <c r="A131" s="39"/>
      <c r="B131" s="40"/>
      <c r="C131" s="219" t="s">
        <v>184</v>
      </c>
      <c r="D131" s="219" t="s">
        <v>147</v>
      </c>
      <c r="E131" s="220" t="s">
        <v>990</v>
      </c>
      <c r="F131" s="221" t="s">
        <v>991</v>
      </c>
      <c r="G131" s="222" t="s">
        <v>992</v>
      </c>
      <c r="H131" s="223">
        <v>1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236</v>
      </c>
      <c r="AT131" s="230" t="s">
        <v>147</v>
      </c>
      <c r="AU131" s="230" t="s">
        <v>153</v>
      </c>
      <c r="AY131" s="18" t="s">
        <v>145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153</v>
      </c>
      <c r="BK131" s="231">
        <f>ROUND(I131*H131,2)</f>
        <v>0</v>
      </c>
      <c r="BL131" s="18" t="s">
        <v>236</v>
      </c>
      <c r="BM131" s="230" t="s">
        <v>247</v>
      </c>
    </row>
    <row r="132" s="2" customFormat="1" ht="16.5" customHeight="1">
      <c r="A132" s="39"/>
      <c r="B132" s="40"/>
      <c r="C132" s="219" t="s">
        <v>194</v>
      </c>
      <c r="D132" s="219" t="s">
        <v>147</v>
      </c>
      <c r="E132" s="220" t="s">
        <v>993</v>
      </c>
      <c r="F132" s="221" t="s">
        <v>994</v>
      </c>
      <c r="G132" s="222" t="s">
        <v>272</v>
      </c>
      <c r="H132" s="223">
        <v>16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236</v>
      </c>
      <c r="AT132" s="230" t="s">
        <v>147</v>
      </c>
      <c r="AU132" s="230" t="s">
        <v>153</v>
      </c>
      <c r="AY132" s="18" t="s">
        <v>145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153</v>
      </c>
      <c r="BK132" s="231">
        <f>ROUND(I132*H132,2)</f>
        <v>0</v>
      </c>
      <c r="BL132" s="18" t="s">
        <v>236</v>
      </c>
      <c r="BM132" s="230" t="s">
        <v>257</v>
      </c>
    </row>
    <row r="133" s="2" customFormat="1">
      <c r="A133" s="39"/>
      <c r="B133" s="40"/>
      <c r="C133" s="41"/>
      <c r="D133" s="234" t="s">
        <v>995</v>
      </c>
      <c r="E133" s="41"/>
      <c r="F133" s="290" t="s">
        <v>996</v>
      </c>
      <c r="G133" s="41"/>
      <c r="H133" s="41"/>
      <c r="I133" s="291"/>
      <c r="J133" s="41"/>
      <c r="K133" s="41"/>
      <c r="L133" s="45"/>
      <c r="M133" s="292"/>
      <c r="N133" s="293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995</v>
      </c>
      <c r="AU133" s="18" t="s">
        <v>153</v>
      </c>
    </row>
    <row r="134" s="12" customFormat="1" ht="25.92" customHeight="1">
      <c r="A134" s="12"/>
      <c r="B134" s="203"/>
      <c r="C134" s="204"/>
      <c r="D134" s="205" t="s">
        <v>75</v>
      </c>
      <c r="E134" s="206" t="s">
        <v>997</v>
      </c>
      <c r="F134" s="206" t="s">
        <v>998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P135+P150</f>
        <v>0</v>
      </c>
      <c r="Q134" s="211"/>
      <c r="R134" s="212">
        <f>R135+R150</f>
        <v>0</v>
      </c>
      <c r="S134" s="211"/>
      <c r="T134" s="213">
        <f>T135+T150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152</v>
      </c>
      <c r="AT134" s="215" t="s">
        <v>75</v>
      </c>
      <c r="AU134" s="215" t="s">
        <v>76</v>
      </c>
      <c r="AY134" s="214" t="s">
        <v>145</v>
      </c>
      <c r="BK134" s="216">
        <f>BK135+BK150</f>
        <v>0</v>
      </c>
    </row>
    <row r="135" s="12" customFormat="1" ht="22.8" customHeight="1">
      <c r="A135" s="12"/>
      <c r="B135" s="203"/>
      <c r="C135" s="204"/>
      <c r="D135" s="205" t="s">
        <v>75</v>
      </c>
      <c r="E135" s="217" t="s">
        <v>999</v>
      </c>
      <c r="F135" s="217" t="s">
        <v>1000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SUM(P136:P149)</f>
        <v>0</v>
      </c>
      <c r="Q135" s="211"/>
      <c r="R135" s="212">
        <f>SUM(R136:R149)</f>
        <v>0</v>
      </c>
      <c r="S135" s="211"/>
      <c r="T135" s="213">
        <f>SUM(T136:T149)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153</v>
      </c>
      <c r="AT135" s="215" t="s">
        <v>75</v>
      </c>
      <c r="AU135" s="215" t="s">
        <v>84</v>
      </c>
      <c r="AY135" s="214" t="s">
        <v>145</v>
      </c>
      <c r="BK135" s="216">
        <f>SUM(BK136:BK149)</f>
        <v>0</v>
      </c>
    </row>
    <row r="136" s="2" customFormat="1" ht="16.5" customHeight="1">
      <c r="A136" s="39"/>
      <c r="B136" s="40"/>
      <c r="C136" s="219" t="s">
        <v>199</v>
      </c>
      <c r="D136" s="219" t="s">
        <v>147</v>
      </c>
      <c r="E136" s="220" t="s">
        <v>1001</v>
      </c>
      <c r="F136" s="221" t="s">
        <v>1002</v>
      </c>
      <c r="G136" s="222" t="s">
        <v>272</v>
      </c>
      <c r="H136" s="223">
        <v>12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42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236</v>
      </c>
      <c r="AT136" s="230" t="s">
        <v>147</v>
      </c>
      <c r="AU136" s="230" t="s">
        <v>153</v>
      </c>
      <c r="AY136" s="18" t="s">
        <v>145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153</v>
      </c>
      <c r="BK136" s="231">
        <f>ROUND(I136*H136,2)</f>
        <v>0</v>
      </c>
      <c r="BL136" s="18" t="s">
        <v>236</v>
      </c>
      <c r="BM136" s="230" t="s">
        <v>280</v>
      </c>
    </row>
    <row r="137" s="2" customFormat="1" ht="16.5" customHeight="1">
      <c r="A137" s="39"/>
      <c r="B137" s="40"/>
      <c r="C137" s="219" t="s">
        <v>206</v>
      </c>
      <c r="D137" s="219" t="s">
        <v>147</v>
      </c>
      <c r="E137" s="220" t="s">
        <v>1003</v>
      </c>
      <c r="F137" s="221" t="s">
        <v>1004</v>
      </c>
      <c r="G137" s="222" t="s">
        <v>272</v>
      </c>
      <c r="H137" s="223">
        <v>10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236</v>
      </c>
      <c r="AT137" s="230" t="s">
        <v>147</v>
      </c>
      <c r="AU137" s="230" t="s">
        <v>153</v>
      </c>
      <c r="AY137" s="18" t="s">
        <v>145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153</v>
      </c>
      <c r="BK137" s="231">
        <f>ROUND(I137*H137,2)</f>
        <v>0</v>
      </c>
      <c r="BL137" s="18" t="s">
        <v>236</v>
      </c>
      <c r="BM137" s="230" t="s">
        <v>291</v>
      </c>
    </row>
    <row r="138" s="2" customFormat="1" ht="16.5" customHeight="1">
      <c r="A138" s="39"/>
      <c r="B138" s="40"/>
      <c r="C138" s="219" t="s">
        <v>8</v>
      </c>
      <c r="D138" s="219" t="s">
        <v>147</v>
      </c>
      <c r="E138" s="220" t="s">
        <v>1005</v>
      </c>
      <c r="F138" s="221" t="s">
        <v>1006</v>
      </c>
      <c r="G138" s="222" t="s">
        <v>272</v>
      </c>
      <c r="H138" s="223">
        <v>12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236</v>
      </c>
      <c r="AT138" s="230" t="s">
        <v>147</v>
      </c>
      <c r="AU138" s="230" t="s">
        <v>153</v>
      </c>
      <c r="AY138" s="18" t="s">
        <v>145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153</v>
      </c>
      <c r="BK138" s="231">
        <f>ROUND(I138*H138,2)</f>
        <v>0</v>
      </c>
      <c r="BL138" s="18" t="s">
        <v>236</v>
      </c>
      <c r="BM138" s="230" t="s">
        <v>300</v>
      </c>
    </row>
    <row r="139" s="2" customFormat="1" ht="16.5" customHeight="1">
      <c r="A139" s="39"/>
      <c r="B139" s="40"/>
      <c r="C139" s="219" t="s">
        <v>217</v>
      </c>
      <c r="D139" s="219" t="s">
        <v>147</v>
      </c>
      <c r="E139" s="220" t="s">
        <v>1007</v>
      </c>
      <c r="F139" s="221" t="s">
        <v>1008</v>
      </c>
      <c r="G139" s="222" t="s">
        <v>272</v>
      </c>
      <c r="H139" s="223">
        <v>10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42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236</v>
      </c>
      <c r="AT139" s="230" t="s">
        <v>147</v>
      </c>
      <c r="AU139" s="230" t="s">
        <v>153</v>
      </c>
      <c r="AY139" s="18" t="s">
        <v>145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153</v>
      </c>
      <c r="BK139" s="231">
        <f>ROUND(I139*H139,2)</f>
        <v>0</v>
      </c>
      <c r="BL139" s="18" t="s">
        <v>236</v>
      </c>
      <c r="BM139" s="230" t="s">
        <v>309</v>
      </c>
    </row>
    <row r="140" s="2" customFormat="1" ht="16.5" customHeight="1">
      <c r="A140" s="39"/>
      <c r="B140" s="40"/>
      <c r="C140" s="219" t="s">
        <v>226</v>
      </c>
      <c r="D140" s="219" t="s">
        <v>147</v>
      </c>
      <c r="E140" s="220" t="s">
        <v>1009</v>
      </c>
      <c r="F140" s="221" t="s">
        <v>1010</v>
      </c>
      <c r="G140" s="222" t="s">
        <v>272</v>
      </c>
      <c r="H140" s="223">
        <v>12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236</v>
      </c>
      <c r="AT140" s="230" t="s">
        <v>147</v>
      </c>
      <c r="AU140" s="230" t="s">
        <v>153</v>
      </c>
      <c r="AY140" s="18" t="s">
        <v>145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153</v>
      </c>
      <c r="BK140" s="231">
        <f>ROUND(I140*H140,2)</f>
        <v>0</v>
      </c>
      <c r="BL140" s="18" t="s">
        <v>236</v>
      </c>
      <c r="BM140" s="230" t="s">
        <v>318</v>
      </c>
    </row>
    <row r="141" s="2" customFormat="1" ht="16.5" customHeight="1">
      <c r="A141" s="39"/>
      <c r="B141" s="40"/>
      <c r="C141" s="219" t="s">
        <v>230</v>
      </c>
      <c r="D141" s="219" t="s">
        <v>147</v>
      </c>
      <c r="E141" s="220" t="s">
        <v>1011</v>
      </c>
      <c r="F141" s="221" t="s">
        <v>1012</v>
      </c>
      <c r="G141" s="222" t="s">
        <v>272</v>
      </c>
      <c r="H141" s="223">
        <v>10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42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236</v>
      </c>
      <c r="AT141" s="230" t="s">
        <v>147</v>
      </c>
      <c r="AU141" s="230" t="s">
        <v>153</v>
      </c>
      <c r="AY141" s="18" t="s">
        <v>145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153</v>
      </c>
      <c r="BK141" s="231">
        <f>ROUND(I141*H141,2)</f>
        <v>0</v>
      </c>
      <c r="BL141" s="18" t="s">
        <v>236</v>
      </c>
      <c r="BM141" s="230" t="s">
        <v>327</v>
      </c>
    </row>
    <row r="142" s="2" customFormat="1" ht="16.5" customHeight="1">
      <c r="A142" s="39"/>
      <c r="B142" s="40"/>
      <c r="C142" s="219" t="s">
        <v>236</v>
      </c>
      <c r="D142" s="219" t="s">
        <v>147</v>
      </c>
      <c r="E142" s="220" t="s">
        <v>1013</v>
      </c>
      <c r="F142" s="221" t="s">
        <v>1014</v>
      </c>
      <c r="G142" s="222" t="s">
        <v>992</v>
      </c>
      <c r="H142" s="223">
        <v>1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236</v>
      </c>
      <c r="AT142" s="230" t="s">
        <v>147</v>
      </c>
      <c r="AU142" s="230" t="s">
        <v>153</v>
      </c>
      <c r="AY142" s="18" t="s">
        <v>145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153</v>
      </c>
      <c r="BK142" s="231">
        <f>ROUND(I142*H142,2)</f>
        <v>0</v>
      </c>
      <c r="BL142" s="18" t="s">
        <v>236</v>
      </c>
      <c r="BM142" s="230" t="s">
        <v>342</v>
      </c>
    </row>
    <row r="143" s="2" customFormat="1" ht="16.5" customHeight="1">
      <c r="A143" s="39"/>
      <c r="B143" s="40"/>
      <c r="C143" s="219" t="s">
        <v>243</v>
      </c>
      <c r="D143" s="219" t="s">
        <v>147</v>
      </c>
      <c r="E143" s="220" t="s">
        <v>1015</v>
      </c>
      <c r="F143" s="221" t="s">
        <v>1016</v>
      </c>
      <c r="G143" s="222" t="s">
        <v>992</v>
      </c>
      <c r="H143" s="223">
        <v>1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236</v>
      </c>
      <c r="AT143" s="230" t="s">
        <v>147</v>
      </c>
      <c r="AU143" s="230" t="s">
        <v>153</v>
      </c>
      <c r="AY143" s="18" t="s">
        <v>145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153</v>
      </c>
      <c r="BK143" s="231">
        <f>ROUND(I143*H143,2)</f>
        <v>0</v>
      </c>
      <c r="BL143" s="18" t="s">
        <v>236</v>
      </c>
      <c r="BM143" s="230" t="s">
        <v>352</v>
      </c>
    </row>
    <row r="144" s="2" customFormat="1" ht="16.5" customHeight="1">
      <c r="A144" s="39"/>
      <c r="B144" s="40"/>
      <c r="C144" s="219" t="s">
        <v>247</v>
      </c>
      <c r="D144" s="219" t="s">
        <v>147</v>
      </c>
      <c r="E144" s="220" t="s">
        <v>1017</v>
      </c>
      <c r="F144" s="221" t="s">
        <v>1018</v>
      </c>
      <c r="G144" s="222" t="s">
        <v>992</v>
      </c>
      <c r="H144" s="223">
        <v>2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42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236</v>
      </c>
      <c r="AT144" s="230" t="s">
        <v>147</v>
      </c>
      <c r="AU144" s="230" t="s">
        <v>153</v>
      </c>
      <c r="AY144" s="18" t="s">
        <v>145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153</v>
      </c>
      <c r="BK144" s="231">
        <f>ROUND(I144*H144,2)</f>
        <v>0</v>
      </c>
      <c r="BL144" s="18" t="s">
        <v>236</v>
      </c>
      <c r="BM144" s="230" t="s">
        <v>361</v>
      </c>
    </row>
    <row r="145" s="2" customFormat="1" ht="16.5" customHeight="1">
      <c r="A145" s="39"/>
      <c r="B145" s="40"/>
      <c r="C145" s="219" t="s">
        <v>253</v>
      </c>
      <c r="D145" s="219" t="s">
        <v>147</v>
      </c>
      <c r="E145" s="220" t="s">
        <v>1019</v>
      </c>
      <c r="F145" s="221" t="s">
        <v>1020</v>
      </c>
      <c r="G145" s="222" t="s">
        <v>992</v>
      </c>
      <c r="H145" s="223">
        <v>2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236</v>
      </c>
      <c r="AT145" s="230" t="s">
        <v>147</v>
      </c>
      <c r="AU145" s="230" t="s">
        <v>153</v>
      </c>
      <c r="AY145" s="18" t="s">
        <v>145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153</v>
      </c>
      <c r="BK145" s="231">
        <f>ROUND(I145*H145,2)</f>
        <v>0</v>
      </c>
      <c r="BL145" s="18" t="s">
        <v>236</v>
      </c>
      <c r="BM145" s="230" t="s">
        <v>241</v>
      </c>
    </row>
    <row r="146" s="2" customFormat="1" ht="16.5" customHeight="1">
      <c r="A146" s="39"/>
      <c r="B146" s="40"/>
      <c r="C146" s="219" t="s">
        <v>257</v>
      </c>
      <c r="D146" s="219" t="s">
        <v>147</v>
      </c>
      <c r="E146" s="220" t="s">
        <v>1021</v>
      </c>
      <c r="F146" s="221" t="s">
        <v>1022</v>
      </c>
      <c r="G146" s="222" t="s">
        <v>992</v>
      </c>
      <c r="H146" s="223">
        <v>10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236</v>
      </c>
      <c r="AT146" s="230" t="s">
        <v>147</v>
      </c>
      <c r="AU146" s="230" t="s">
        <v>153</v>
      </c>
      <c r="AY146" s="18" t="s">
        <v>145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153</v>
      </c>
      <c r="BK146" s="231">
        <f>ROUND(I146*H146,2)</f>
        <v>0</v>
      </c>
      <c r="BL146" s="18" t="s">
        <v>236</v>
      </c>
      <c r="BM146" s="230" t="s">
        <v>377</v>
      </c>
    </row>
    <row r="147" s="2" customFormat="1" ht="16.5" customHeight="1">
      <c r="A147" s="39"/>
      <c r="B147" s="40"/>
      <c r="C147" s="219" t="s">
        <v>7</v>
      </c>
      <c r="D147" s="219" t="s">
        <v>147</v>
      </c>
      <c r="E147" s="220" t="s">
        <v>1023</v>
      </c>
      <c r="F147" s="221" t="s">
        <v>1024</v>
      </c>
      <c r="G147" s="222" t="s">
        <v>272</v>
      </c>
      <c r="H147" s="223">
        <v>22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236</v>
      </c>
      <c r="AT147" s="230" t="s">
        <v>147</v>
      </c>
      <c r="AU147" s="230" t="s">
        <v>153</v>
      </c>
      <c r="AY147" s="18" t="s">
        <v>145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153</v>
      </c>
      <c r="BK147" s="231">
        <f>ROUND(I147*H147,2)</f>
        <v>0</v>
      </c>
      <c r="BL147" s="18" t="s">
        <v>236</v>
      </c>
      <c r="BM147" s="230" t="s">
        <v>385</v>
      </c>
    </row>
    <row r="148" s="2" customFormat="1" ht="16.5" customHeight="1">
      <c r="A148" s="39"/>
      <c r="B148" s="40"/>
      <c r="C148" s="219" t="s">
        <v>269</v>
      </c>
      <c r="D148" s="219" t="s">
        <v>147</v>
      </c>
      <c r="E148" s="220" t="s">
        <v>1025</v>
      </c>
      <c r="F148" s="221" t="s">
        <v>1026</v>
      </c>
      <c r="G148" s="222" t="s">
        <v>272</v>
      </c>
      <c r="H148" s="223">
        <v>22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236</v>
      </c>
      <c r="AT148" s="230" t="s">
        <v>147</v>
      </c>
      <c r="AU148" s="230" t="s">
        <v>153</v>
      </c>
      <c r="AY148" s="18" t="s">
        <v>145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153</v>
      </c>
      <c r="BK148" s="231">
        <f>ROUND(I148*H148,2)</f>
        <v>0</v>
      </c>
      <c r="BL148" s="18" t="s">
        <v>236</v>
      </c>
      <c r="BM148" s="230" t="s">
        <v>400</v>
      </c>
    </row>
    <row r="149" s="2" customFormat="1">
      <c r="A149" s="39"/>
      <c r="B149" s="40"/>
      <c r="C149" s="41"/>
      <c r="D149" s="234" t="s">
        <v>995</v>
      </c>
      <c r="E149" s="41"/>
      <c r="F149" s="290" t="s">
        <v>996</v>
      </c>
      <c r="G149" s="41"/>
      <c r="H149" s="41"/>
      <c r="I149" s="291"/>
      <c r="J149" s="41"/>
      <c r="K149" s="41"/>
      <c r="L149" s="45"/>
      <c r="M149" s="292"/>
      <c r="N149" s="293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995</v>
      </c>
      <c r="AU149" s="18" t="s">
        <v>153</v>
      </c>
    </row>
    <row r="150" s="12" customFormat="1" ht="22.8" customHeight="1">
      <c r="A150" s="12"/>
      <c r="B150" s="203"/>
      <c r="C150" s="204"/>
      <c r="D150" s="205" t="s">
        <v>75</v>
      </c>
      <c r="E150" s="217" t="s">
        <v>1027</v>
      </c>
      <c r="F150" s="217" t="s">
        <v>1028</v>
      </c>
      <c r="G150" s="204"/>
      <c r="H150" s="204"/>
      <c r="I150" s="207"/>
      <c r="J150" s="218">
        <f>BK150</f>
        <v>0</v>
      </c>
      <c r="K150" s="204"/>
      <c r="L150" s="209"/>
      <c r="M150" s="210"/>
      <c r="N150" s="211"/>
      <c r="O150" s="211"/>
      <c r="P150" s="212">
        <f>SUM(P151:P163)</f>
        <v>0</v>
      </c>
      <c r="Q150" s="211"/>
      <c r="R150" s="212">
        <f>SUM(R151:R163)</f>
        <v>0</v>
      </c>
      <c r="S150" s="211"/>
      <c r="T150" s="213">
        <f>SUM(T151:T163)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153</v>
      </c>
      <c r="AT150" s="215" t="s">
        <v>75</v>
      </c>
      <c r="AU150" s="215" t="s">
        <v>84</v>
      </c>
      <c r="AY150" s="214" t="s">
        <v>145</v>
      </c>
      <c r="BK150" s="216">
        <f>SUM(BK151:BK163)</f>
        <v>0</v>
      </c>
    </row>
    <row r="151" s="2" customFormat="1" ht="16.5" customHeight="1">
      <c r="A151" s="39"/>
      <c r="B151" s="40"/>
      <c r="C151" s="219" t="s">
        <v>275</v>
      </c>
      <c r="D151" s="219" t="s">
        <v>147</v>
      </c>
      <c r="E151" s="220" t="s">
        <v>1029</v>
      </c>
      <c r="F151" s="221" t="s">
        <v>1030</v>
      </c>
      <c r="G151" s="222" t="s">
        <v>1031</v>
      </c>
      <c r="H151" s="223">
        <v>1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236</v>
      </c>
      <c r="AT151" s="230" t="s">
        <v>147</v>
      </c>
      <c r="AU151" s="230" t="s">
        <v>153</v>
      </c>
      <c r="AY151" s="18" t="s">
        <v>145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153</v>
      </c>
      <c r="BK151" s="231">
        <f>ROUND(I151*H151,2)</f>
        <v>0</v>
      </c>
      <c r="BL151" s="18" t="s">
        <v>236</v>
      </c>
      <c r="BM151" s="230" t="s">
        <v>419</v>
      </c>
    </row>
    <row r="152" s="2" customFormat="1" ht="16.5" customHeight="1">
      <c r="A152" s="39"/>
      <c r="B152" s="40"/>
      <c r="C152" s="219" t="s">
        <v>280</v>
      </c>
      <c r="D152" s="219" t="s">
        <v>147</v>
      </c>
      <c r="E152" s="220" t="s">
        <v>1032</v>
      </c>
      <c r="F152" s="221" t="s">
        <v>1033</v>
      </c>
      <c r="G152" s="222" t="s">
        <v>1031</v>
      </c>
      <c r="H152" s="223">
        <v>1</v>
      </c>
      <c r="I152" s="224"/>
      <c r="J152" s="225">
        <f>ROUND(I152*H152,2)</f>
        <v>0</v>
      </c>
      <c r="K152" s="221" t="s">
        <v>1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236</v>
      </c>
      <c r="AT152" s="230" t="s">
        <v>147</v>
      </c>
      <c r="AU152" s="230" t="s">
        <v>153</v>
      </c>
      <c r="AY152" s="18" t="s">
        <v>145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153</v>
      </c>
      <c r="BK152" s="231">
        <f>ROUND(I152*H152,2)</f>
        <v>0</v>
      </c>
      <c r="BL152" s="18" t="s">
        <v>236</v>
      </c>
      <c r="BM152" s="230" t="s">
        <v>429</v>
      </c>
    </row>
    <row r="153" s="2" customFormat="1" ht="16.5" customHeight="1">
      <c r="A153" s="39"/>
      <c r="B153" s="40"/>
      <c r="C153" s="219" t="s">
        <v>285</v>
      </c>
      <c r="D153" s="219" t="s">
        <v>147</v>
      </c>
      <c r="E153" s="220" t="s">
        <v>1034</v>
      </c>
      <c r="F153" s="221" t="s">
        <v>1035</v>
      </c>
      <c r="G153" s="222" t="s">
        <v>1036</v>
      </c>
      <c r="H153" s="223">
        <v>1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236</v>
      </c>
      <c r="AT153" s="230" t="s">
        <v>147</v>
      </c>
      <c r="AU153" s="230" t="s">
        <v>153</v>
      </c>
      <c r="AY153" s="18" t="s">
        <v>145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153</v>
      </c>
      <c r="BK153" s="231">
        <f>ROUND(I153*H153,2)</f>
        <v>0</v>
      </c>
      <c r="BL153" s="18" t="s">
        <v>236</v>
      </c>
      <c r="BM153" s="230" t="s">
        <v>439</v>
      </c>
    </row>
    <row r="154" s="2" customFormat="1" ht="16.5" customHeight="1">
      <c r="A154" s="39"/>
      <c r="B154" s="40"/>
      <c r="C154" s="219" t="s">
        <v>291</v>
      </c>
      <c r="D154" s="219" t="s">
        <v>147</v>
      </c>
      <c r="E154" s="220" t="s">
        <v>1037</v>
      </c>
      <c r="F154" s="221" t="s">
        <v>1038</v>
      </c>
      <c r="G154" s="222" t="s">
        <v>992</v>
      </c>
      <c r="H154" s="223">
        <v>2</v>
      </c>
      <c r="I154" s="224"/>
      <c r="J154" s="225">
        <f>ROUND(I154*H154,2)</f>
        <v>0</v>
      </c>
      <c r="K154" s="221" t="s">
        <v>1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236</v>
      </c>
      <c r="AT154" s="230" t="s">
        <v>147</v>
      </c>
      <c r="AU154" s="230" t="s">
        <v>153</v>
      </c>
      <c r="AY154" s="18" t="s">
        <v>145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153</v>
      </c>
      <c r="BK154" s="231">
        <f>ROUND(I154*H154,2)</f>
        <v>0</v>
      </c>
      <c r="BL154" s="18" t="s">
        <v>236</v>
      </c>
      <c r="BM154" s="230" t="s">
        <v>449</v>
      </c>
    </row>
    <row r="155" s="2" customFormat="1" ht="16.5" customHeight="1">
      <c r="A155" s="39"/>
      <c r="B155" s="40"/>
      <c r="C155" s="219" t="s">
        <v>296</v>
      </c>
      <c r="D155" s="219" t="s">
        <v>147</v>
      </c>
      <c r="E155" s="220" t="s">
        <v>1039</v>
      </c>
      <c r="F155" s="221" t="s">
        <v>1040</v>
      </c>
      <c r="G155" s="222" t="s">
        <v>1041</v>
      </c>
      <c r="H155" s="223">
        <v>2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42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236</v>
      </c>
      <c r="AT155" s="230" t="s">
        <v>147</v>
      </c>
      <c r="AU155" s="230" t="s">
        <v>153</v>
      </c>
      <c r="AY155" s="18" t="s">
        <v>145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153</v>
      </c>
      <c r="BK155" s="231">
        <f>ROUND(I155*H155,2)</f>
        <v>0</v>
      </c>
      <c r="BL155" s="18" t="s">
        <v>236</v>
      </c>
      <c r="BM155" s="230" t="s">
        <v>459</v>
      </c>
    </row>
    <row r="156" s="2" customFormat="1" ht="16.5" customHeight="1">
      <c r="A156" s="39"/>
      <c r="B156" s="40"/>
      <c r="C156" s="219" t="s">
        <v>300</v>
      </c>
      <c r="D156" s="219" t="s">
        <v>147</v>
      </c>
      <c r="E156" s="220" t="s">
        <v>1042</v>
      </c>
      <c r="F156" s="221" t="s">
        <v>1043</v>
      </c>
      <c r="G156" s="222" t="s">
        <v>1041</v>
      </c>
      <c r="H156" s="223">
        <v>1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42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236</v>
      </c>
      <c r="AT156" s="230" t="s">
        <v>147</v>
      </c>
      <c r="AU156" s="230" t="s">
        <v>153</v>
      </c>
      <c r="AY156" s="18" t="s">
        <v>145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153</v>
      </c>
      <c r="BK156" s="231">
        <f>ROUND(I156*H156,2)</f>
        <v>0</v>
      </c>
      <c r="BL156" s="18" t="s">
        <v>236</v>
      </c>
      <c r="BM156" s="230" t="s">
        <v>472</v>
      </c>
    </row>
    <row r="157" s="2" customFormat="1" ht="16.5" customHeight="1">
      <c r="A157" s="39"/>
      <c r="B157" s="40"/>
      <c r="C157" s="219" t="s">
        <v>304</v>
      </c>
      <c r="D157" s="219" t="s">
        <v>147</v>
      </c>
      <c r="E157" s="220" t="s">
        <v>1044</v>
      </c>
      <c r="F157" s="221" t="s">
        <v>1045</v>
      </c>
      <c r="G157" s="222" t="s">
        <v>992</v>
      </c>
      <c r="H157" s="223">
        <v>7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236</v>
      </c>
      <c r="AT157" s="230" t="s">
        <v>147</v>
      </c>
      <c r="AU157" s="230" t="s">
        <v>153</v>
      </c>
      <c r="AY157" s="18" t="s">
        <v>145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153</v>
      </c>
      <c r="BK157" s="231">
        <f>ROUND(I157*H157,2)</f>
        <v>0</v>
      </c>
      <c r="BL157" s="18" t="s">
        <v>236</v>
      </c>
      <c r="BM157" s="230" t="s">
        <v>484</v>
      </c>
    </row>
    <row r="158" s="2" customFormat="1" ht="16.5" customHeight="1">
      <c r="A158" s="39"/>
      <c r="B158" s="40"/>
      <c r="C158" s="219" t="s">
        <v>309</v>
      </c>
      <c r="D158" s="219" t="s">
        <v>147</v>
      </c>
      <c r="E158" s="220" t="s">
        <v>1046</v>
      </c>
      <c r="F158" s="221" t="s">
        <v>1047</v>
      </c>
      <c r="G158" s="222" t="s">
        <v>1036</v>
      </c>
      <c r="H158" s="223">
        <v>7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42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236</v>
      </c>
      <c r="AT158" s="230" t="s">
        <v>147</v>
      </c>
      <c r="AU158" s="230" t="s">
        <v>153</v>
      </c>
      <c r="AY158" s="18" t="s">
        <v>145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153</v>
      </c>
      <c r="BK158" s="231">
        <f>ROUND(I158*H158,2)</f>
        <v>0</v>
      </c>
      <c r="BL158" s="18" t="s">
        <v>236</v>
      </c>
      <c r="BM158" s="230" t="s">
        <v>493</v>
      </c>
    </row>
    <row r="159" s="2" customFormat="1" ht="16.5" customHeight="1">
      <c r="A159" s="39"/>
      <c r="B159" s="40"/>
      <c r="C159" s="219" t="s">
        <v>314</v>
      </c>
      <c r="D159" s="219" t="s">
        <v>147</v>
      </c>
      <c r="E159" s="220" t="s">
        <v>1048</v>
      </c>
      <c r="F159" s="221" t="s">
        <v>1049</v>
      </c>
      <c r="G159" s="222" t="s">
        <v>992</v>
      </c>
      <c r="H159" s="223">
        <v>1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236</v>
      </c>
      <c r="AT159" s="230" t="s">
        <v>147</v>
      </c>
      <c r="AU159" s="230" t="s">
        <v>153</v>
      </c>
      <c r="AY159" s="18" t="s">
        <v>145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153</v>
      </c>
      <c r="BK159" s="231">
        <f>ROUND(I159*H159,2)</f>
        <v>0</v>
      </c>
      <c r="BL159" s="18" t="s">
        <v>236</v>
      </c>
      <c r="BM159" s="230" t="s">
        <v>504</v>
      </c>
    </row>
    <row r="160" s="2" customFormat="1" ht="16.5" customHeight="1">
      <c r="A160" s="39"/>
      <c r="B160" s="40"/>
      <c r="C160" s="219" t="s">
        <v>318</v>
      </c>
      <c r="D160" s="219" t="s">
        <v>147</v>
      </c>
      <c r="E160" s="220" t="s">
        <v>1050</v>
      </c>
      <c r="F160" s="221" t="s">
        <v>1051</v>
      </c>
      <c r="G160" s="222" t="s">
        <v>992</v>
      </c>
      <c r="H160" s="223">
        <v>2</v>
      </c>
      <c r="I160" s="224"/>
      <c r="J160" s="225">
        <f>ROUND(I160*H160,2)</f>
        <v>0</v>
      </c>
      <c r="K160" s="221" t="s">
        <v>1</v>
      </c>
      <c r="L160" s="45"/>
      <c r="M160" s="226" t="s">
        <v>1</v>
      </c>
      <c r="N160" s="227" t="s">
        <v>42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236</v>
      </c>
      <c r="AT160" s="230" t="s">
        <v>147</v>
      </c>
      <c r="AU160" s="230" t="s">
        <v>153</v>
      </c>
      <c r="AY160" s="18" t="s">
        <v>145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153</v>
      </c>
      <c r="BK160" s="231">
        <f>ROUND(I160*H160,2)</f>
        <v>0</v>
      </c>
      <c r="BL160" s="18" t="s">
        <v>236</v>
      </c>
      <c r="BM160" s="230" t="s">
        <v>514</v>
      </c>
    </row>
    <row r="161" s="2" customFormat="1" ht="16.5" customHeight="1">
      <c r="A161" s="39"/>
      <c r="B161" s="40"/>
      <c r="C161" s="219" t="s">
        <v>323</v>
      </c>
      <c r="D161" s="219" t="s">
        <v>147</v>
      </c>
      <c r="E161" s="220" t="s">
        <v>1052</v>
      </c>
      <c r="F161" s="221" t="s">
        <v>1053</v>
      </c>
      <c r="G161" s="222" t="s">
        <v>1054</v>
      </c>
      <c r="H161" s="223">
        <v>3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236</v>
      </c>
      <c r="AT161" s="230" t="s">
        <v>147</v>
      </c>
      <c r="AU161" s="230" t="s">
        <v>153</v>
      </c>
      <c r="AY161" s="18" t="s">
        <v>145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153</v>
      </c>
      <c r="BK161" s="231">
        <f>ROUND(I161*H161,2)</f>
        <v>0</v>
      </c>
      <c r="BL161" s="18" t="s">
        <v>236</v>
      </c>
      <c r="BM161" s="230" t="s">
        <v>524</v>
      </c>
    </row>
    <row r="162" s="2" customFormat="1" ht="16.5" customHeight="1">
      <c r="A162" s="39"/>
      <c r="B162" s="40"/>
      <c r="C162" s="219" t="s">
        <v>327</v>
      </c>
      <c r="D162" s="219" t="s">
        <v>147</v>
      </c>
      <c r="E162" s="220" t="s">
        <v>1055</v>
      </c>
      <c r="F162" s="221" t="s">
        <v>1056</v>
      </c>
      <c r="G162" s="222" t="s">
        <v>992</v>
      </c>
      <c r="H162" s="223">
        <v>1</v>
      </c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236</v>
      </c>
      <c r="AT162" s="230" t="s">
        <v>147</v>
      </c>
      <c r="AU162" s="230" t="s">
        <v>153</v>
      </c>
      <c r="AY162" s="18" t="s">
        <v>145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153</v>
      </c>
      <c r="BK162" s="231">
        <f>ROUND(I162*H162,2)</f>
        <v>0</v>
      </c>
      <c r="BL162" s="18" t="s">
        <v>236</v>
      </c>
      <c r="BM162" s="230" t="s">
        <v>539</v>
      </c>
    </row>
    <row r="163" s="2" customFormat="1" ht="16.5" customHeight="1">
      <c r="A163" s="39"/>
      <c r="B163" s="40"/>
      <c r="C163" s="219" t="s">
        <v>334</v>
      </c>
      <c r="D163" s="219" t="s">
        <v>147</v>
      </c>
      <c r="E163" s="220" t="s">
        <v>1057</v>
      </c>
      <c r="F163" s="221" t="s">
        <v>1058</v>
      </c>
      <c r="G163" s="222" t="s">
        <v>1036</v>
      </c>
      <c r="H163" s="223">
        <v>1</v>
      </c>
      <c r="I163" s="224"/>
      <c r="J163" s="225">
        <f>ROUND(I163*H163,2)</f>
        <v>0</v>
      </c>
      <c r="K163" s="221" t="s">
        <v>1</v>
      </c>
      <c r="L163" s="45"/>
      <c r="M163" s="294" t="s">
        <v>1</v>
      </c>
      <c r="N163" s="295" t="s">
        <v>42</v>
      </c>
      <c r="O163" s="296"/>
      <c r="P163" s="297">
        <f>O163*H163</f>
        <v>0</v>
      </c>
      <c r="Q163" s="297">
        <v>0</v>
      </c>
      <c r="R163" s="297">
        <f>Q163*H163</f>
        <v>0</v>
      </c>
      <c r="S163" s="297">
        <v>0</v>
      </c>
      <c r="T163" s="29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236</v>
      </c>
      <c r="AT163" s="230" t="s">
        <v>147</v>
      </c>
      <c r="AU163" s="230" t="s">
        <v>153</v>
      </c>
      <c r="AY163" s="18" t="s">
        <v>145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153</v>
      </c>
      <c r="BK163" s="231">
        <f>ROUND(I163*H163,2)</f>
        <v>0</v>
      </c>
      <c r="BL163" s="18" t="s">
        <v>236</v>
      </c>
      <c r="BM163" s="230" t="s">
        <v>549</v>
      </c>
    </row>
    <row r="164" s="2" customFormat="1" ht="6.96" customHeight="1">
      <c r="A164" s="39"/>
      <c r="B164" s="67"/>
      <c r="C164" s="68"/>
      <c r="D164" s="68"/>
      <c r="E164" s="68"/>
      <c r="F164" s="68"/>
      <c r="G164" s="68"/>
      <c r="H164" s="68"/>
      <c r="I164" s="68"/>
      <c r="J164" s="68"/>
      <c r="K164" s="68"/>
      <c r="L164" s="45"/>
      <c r="M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</row>
  </sheetData>
  <sheetProtection sheet="1" autoFilter="0" formatColumns="0" formatRows="0" objects="1" scenarios="1" spinCount="100000" saltValue="+xnY+v3i/mZVaGoHnc2rff0lk9C10Gx1tBicmxraPu68jZO5IXvKZ+r8E/cwAyn1gxcSTYZR3XnsBachNYQTfg==" hashValue="gDoWKIPnCbVcmlpMYwF+/0qtRvC0Hrh8JDzZsPHQr+dmrVeZsyAGXuliMqg7n9RFCXtDlAg0kRArfzLoihj27g==" algorithmName="SHA-512" password="CC35"/>
  <autoFilter ref="C120:K16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98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Dům s pečovatelskou službou - stavební úprava stáv. bytu č. 7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1059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8. 12. 2023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ROUND((SUM(BE123:BE216)),  2)</f>
        <v>0</v>
      </c>
      <c r="G33" s="39"/>
      <c r="H33" s="39"/>
      <c r="I33" s="156">
        <v>0.20999999999999999</v>
      </c>
      <c r="J33" s="155">
        <f>ROUND(((SUM(BE123:BE216))*I33),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ROUND((SUM(BF123:BF216)),  2)</f>
        <v>0</v>
      </c>
      <c r="G34" s="39"/>
      <c r="H34" s="39"/>
      <c r="I34" s="156">
        <v>0.12</v>
      </c>
      <c r="J34" s="155">
        <f>ROUND(((SUM(BF123:BF216))*I34),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ROUND((SUM(BG123:BG216)),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ROUND((SUM(BH123:BH216)),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ROUND((SUM(BI123:BI216)),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Dům s pečovatelskou službou - stavební úprava stáv. bytu č. 7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701_02 - Silnoproudé rozvody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Stráž nad Nisou</v>
      </c>
      <c r="G89" s="41"/>
      <c r="H89" s="41"/>
      <c r="I89" s="33" t="s">
        <v>22</v>
      </c>
      <c r="J89" s="80" t="str">
        <f>IF(J12="","",J12)</f>
        <v>8. 12. 2023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Obec Stráž nad Nisou</v>
      </c>
      <c r="G91" s="41"/>
      <c r="H91" s="41"/>
      <c r="I91" s="33" t="s">
        <v>30</v>
      </c>
      <c r="J91" s="37" t="str">
        <f>E21</f>
        <v>RIP - stavební projekty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Bc. Zuzana Kosáková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102</v>
      </c>
      <c r="D94" s="177"/>
      <c r="E94" s="177"/>
      <c r="F94" s="177"/>
      <c r="G94" s="177"/>
      <c r="H94" s="177"/>
      <c r="I94" s="177"/>
      <c r="J94" s="178" t="s">
        <v>103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104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105</v>
      </c>
    </row>
    <row r="97" s="9" customFormat="1" ht="24.96" customHeight="1">
      <c r="A97" s="9"/>
      <c r="B97" s="180"/>
      <c r="C97" s="181"/>
      <c r="D97" s="182" t="s">
        <v>1060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1061</v>
      </c>
      <c r="E98" s="183"/>
      <c r="F98" s="183"/>
      <c r="G98" s="183"/>
      <c r="H98" s="183"/>
      <c r="I98" s="183"/>
      <c r="J98" s="184">
        <f>J167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1062</v>
      </c>
      <c r="E99" s="183"/>
      <c r="F99" s="183"/>
      <c r="G99" s="183"/>
      <c r="H99" s="183"/>
      <c r="I99" s="183"/>
      <c r="J99" s="184">
        <f>J182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1063</v>
      </c>
      <c r="E100" s="183"/>
      <c r="F100" s="183"/>
      <c r="G100" s="183"/>
      <c r="H100" s="183"/>
      <c r="I100" s="183"/>
      <c r="J100" s="184">
        <f>J189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1064</v>
      </c>
      <c r="E101" s="183"/>
      <c r="F101" s="183"/>
      <c r="G101" s="183"/>
      <c r="H101" s="183"/>
      <c r="I101" s="183"/>
      <c r="J101" s="184">
        <f>J191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1065</v>
      </c>
      <c r="E102" s="183"/>
      <c r="F102" s="183"/>
      <c r="G102" s="183"/>
      <c r="H102" s="183"/>
      <c r="I102" s="183"/>
      <c r="J102" s="184">
        <f>J208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1066</v>
      </c>
      <c r="E103" s="189"/>
      <c r="F103" s="189"/>
      <c r="G103" s="189"/>
      <c r="H103" s="189"/>
      <c r="I103" s="189"/>
      <c r="J103" s="190">
        <f>J209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130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5" t="str">
        <f>E7</f>
        <v>Dům s pečovatelskou službou - stavební úprava stáv. bytu č. 7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99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SO 701_02 - Silnoproudé rozvody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Stráž nad Nisou</v>
      </c>
      <c r="G117" s="41"/>
      <c r="H117" s="41"/>
      <c r="I117" s="33" t="s">
        <v>22</v>
      </c>
      <c r="J117" s="80" t="str">
        <f>IF(J12="","",J12)</f>
        <v>8. 12. 2023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5.65" customHeight="1">
      <c r="A119" s="39"/>
      <c r="B119" s="40"/>
      <c r="C119" s="33" t="s">
        <v>24</v>
      </c>
      <c r="D119" s="41"/>
      <c r="E119" s="41"/>
      <c r="F119" s="28" t="str">
        <f>E15</f>
        <v>Obec Stráž nad Nisou</v>
      </c>
      <c r="G119" s="41"/>
      <c r="H119" s="41"/>
      <c r="I119" s="33" t="s">
        <v>30</v>
      </c>
      <c r="J119" s="37" t="str">
        <f>E21</f>
        <v>RIP - stavební projekty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33</v>
      </c>
      <c r="J120" s="37" t="str">
        <f>E24</f>
        <v>Bc. Zuzana Kosáková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131</v>
      </c>
      <c r="D122" s="195" t="s">
        <v>61</v>
      </c>
      <c r="E122" s="195" t="s">
        <v>57</v>
      </c>
      <c r="F122" s="195" t="s">
        <v>58</v>
      </c>
      <c r="G122" s="195" t="s">
        <v>132</v>
      </c>
      <c r="H122" s="195" t="s">
        <v>133</v>
      </c>
      <c r="I122" s="195" t="s">
        <v>134</v>
      </c>
      <c r="J122" s="195" t="s">
        <v>103</v>
      </c>
      <c r="K122" s="196" t="s">
        <v>135</v>
      </c>
      <c r="L122" s="197"/>
      <c r="M122" s="101" t="s">
        <v>1</v>
      </c>
      <c r="N122" s="102" t="s">
        <v>40</v>
      </c>
      <c r="O122" s="102" t="s">
        <v>136</v>
      </c>
      <c r="P122" s="102" t="s">
        <v>137</v>
      </c>
      <c r="Q122" s="102" t="s">
        <v>138</v>
      </c>
      <c r="R122" s="102" t="s">
        <v>139</v>
      </c>
      <c r="S122" s="102" t="s">
        <v>140</v>
      </c>
      <c r="T122" s="103" t="s">
        <v>141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142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P124+P167+P182+P189+P191+P208</f>
        <v>0</v>
      </c>
      <c r="Q123" s="105"/>
      <c r="R123" s="200">
        <f>R124+R167+R182+R189+R191+R208</f>
        <v>0</v>
      </c>
      <c r="S123" s="105"/>
      <c r="T123" s="201">
        <f>T124+T167+T182+T189+T191+T208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105</v>
      </c>
      <c r="BK123" s="202">
        <f>BK124+BK167+BK182+BK189+BK191+BK208</f>
        <v>0</v>
      </c>
    </row>
    <row r="124" s="12" customFormat="1" ht="25.92" customHeight="1">
      <c r="A124" s="12"/>
      <c r="B124" s="203"/>
      <c r="C124" s="204"/>
      <c r="D124" s="205" t="s">
        <v>75</v>
      </c>
      <c r="E124" s="206" t="s">
        <v>1067</v>
      </c>
      <c r="F124" s="206" t="s">
        <v>1068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SUM(P125:P166)</f>
        <v>0</v>
      </c>
      <c r="Q124" s="211"/>
      <c r="R124" s="212">
        <f>SUM(R125:R166)</f>
        <v>0</v>
      </c>
      <c r="S124" s="211"/>
      <c r="T124" s="213">
        <f>SUM(T125:T166)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84</v>
      </c>
      <c r="AT124" s="215" t="s">
        <v>75</v>
      </c>
      <c r="AU124" s="215" t="s">
        <v>76</v>
      </c>
      <c r="AY124" s="214" t="s">
        <v>145</v>
      </c>
      <c r="BK124" s="216">
        <f>SUM(BK125:BK166)</f>
        <v>0</v>
      </c>
    </row>
    <row r="125" s="2" customFormat="1" ht="24.15" customHeight="1">
      <c r="A125" s="39"/>
      <c r="B125" s="40"/>
      <c r="C125" s="219" t="s">
        <v>84</v>
      </c>
      <c r="D125" s="219" t="s">
        <v>147</v>
      </c>
      <c r="E125" s="220" t="s">
        <v>1069</v>
      </c>
      <c r="F125" s="221" t="s">
        <v>1070</v>
      </c>
      <c r="G125" s="222" t="s">
        <v>992</v>
      </c>
      <c r="H125" s="223">
        <v>38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152</v>
      </c>
      <c r="AT125" s="230" t="s">
        <v>147</v>
      </c>
      <c r="AU125" s="230" t="s">
        <v>84</v>
      </c>
      <c r="AY125" s="18" t="s">
        <v>145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153</v>
      </c>
      <c r="BK125" s="231">
        <f>ROUND(I125*H125,2)</f>
        <v>0</v>
      </c>
      <c r="BL125" s="18" t="s">
        <v>152</v>
      </c>
      <c r="BM125" s="230" t="s">
        <v>153</v>
      </c>
    </row>
    <row r="126" s="2" customFormat="1" ht="55.5" customHeight="1">
      <c r="A126" s="39"/>
      <c r="B126" s="40"/>
      <c r="C126" s="219" t="s">
        <v>153</v>
      </c>
      <c r="D126" s="219" t="s">
        <v>147</v>
      </c>
      <c r="E126" s="220" t="s">
        <v>1071</v>
      </c>
      <c r="F126" s="221" t="s">
        <v>1072</v>
      </c>
      <c r="G126" s="222" t="s">
        <v>992</v>
      </c>
      <c r="H126" s="223">
        <v>17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152</v>
      </c>
      <c r="AT126" s="230" t="s">
        <v>147</v>
      </c>
      <c r="AU126" s="230" t="s">
        <v>84</v>
      </c>
      <c r="AY126" s="18" t="s">
        <v>145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153</v>
      </c>
      <c r="BK126" s="231">
        <f>ROUND(I126*H126,2)</f>
        <v>0</v>
      </c>
      <c r="BL126" s="18" t="s">
        <v>152</v>
      </c>
      <c r="BM126" s="230" t="s">
        <v>152</v>
      </c>
    </row>
    <row r="127" s="2" customFormat="1" ht="37.8" customHeight="1">
      <c r="A127" s="39"/>
      <c r="B127" s="40"/>
      <c r="C127" s="219" t="s">
        <v>161</v>
      </c>
      <c r="D127" s="219" t="s">
        <v>147</v>
      </c>
      <c r="E127" s="220" t="s">
        <v>1073</v>
      </c>
      <c r="F127" s="221" t="s">
        <v>1074</v>
      </c>
      <c r="G127" s="222" t="s">
        <v>992</v>
      </c>
      <c r="H127" s="223">
        <v>4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152</v>
      </c>
      <c r="AT127" s="230" t="s">
        <v>147</v>
      </c>
      <c r="AU127" s="230" t="s">
        <v>84</v>
      </c>
      <c r="AY127" s="18" t="s">
        <v>145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153</v>
      </c>
      <c r="BK127" s="231">
        <f>ROUND(I127*H127,2)</f>
        <v>0</v>
      </c>
      <c r="BL127" s="18" t="s">
        <v>152</v>
      </c>
      <c r="BM127" s="230" t="s">
        <v>174</v>
      </c>
    </row>
    <row r="128" s="2" customFormat="1" ht="37.8" customHeight="1">
      <c r="A128" s="39"/>
      <c r="B128" s="40"/>
      <c r="C128" s="219" t="s">
        <v>152</v>
      </c>
      <c r="D128" s="219" t="s">
        <v>147</v>
      </c>
      <c r="E128" s="220" t="s">
        <v>1075</v>
      </c>
      <c r="F128" s="221" t="s">
        <v>1076</v>
      </c>
      <c r="G128" s="222" t="s">
        <v>992</v>
      </c>
      <c r="H128" s="223">
        <v>2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152</v>
      </c>
      <c r="AT128" s="230" t="s">
        <v>147</v>
      </c>
      <c r="AU128" s="230" t="s">
        <v>84</v>
      </c>
      <c r="AY128" s="18" t="s">
        <v>145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153</v>
      </c>
      <c r="BK128" s="231">
        <f>ROUND(I128*H128,2)</f>
        <v>0</v>
      </c>
      <c r="BL128" s="18" t="s">
        <v>152</v>
      </c>
      <c r="BM128" s="230" t="s">
        <v>184</v>
      </c>
    </row>
    <row r="129" s="2" customFormat="1" ht="37.8" customHeight="1">
      <c r="A129" s="39"/>
      <c r="B129" s="40"/>
      <c r="C129" s="219" t="s">
        <v>169</v>
      </c>
      <c r="D129" s="219" t="s">
        <v>147</v>
      </c>
      <c r="E129" s="220" t="s">
        <v>1077</v>
      </c>
      <c r="F129" s="221" t="s">
        <v>1078</v>
      </c>
      <c r="G129" s="222" t="s">
        <v>992</v>
      </c>
      <c r="H129" s="223">
        <v>2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152</v>
      </c>
      <c r="AT129" s="230" t="s">
        <v>147</v>
      </c>
      <c r="AU129" s="230" t="s">
        <v>84</v>
      </c>
      <c r="AY129" s="18" t="s">
        <v>145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153</v>
      </c>
      <c r="BK129" s="231">
        <f>ROUND(I129*H129,2)</f>
        <v>0</v>
      </c>
      <c r="BL129" s="18" t="s">
        <v>152</v>
      </c>
      <c r="BM129" s="230" t="s">
        <v>199</v>
      </c>
    </row>
    <row r="130" s="2" customFormat="1" ht="37.8" customHeight="1">
      <c r="A130" s="39"/>
      <c r="B130" s="40"/>
      <c r="C130" s="219" t="s">
        <v>174</v>
      </c>
      <c r="D130" s="219" t="s">
        <v>147</v>
      </c>
      <c r="E130" s="220" t="s">
        <v>1079</v>
      </c>
      <c r="F130" s="221" t="s">
        <v>1080</v>
      </c>
      <c r="G130" s="222" t="s">
        <v>992</v>
      </c>
      <c r="H130" s="223">
        <v>2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42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152</v>
      </c>
      <c r="AT130" s="230" t="s">
        <v>147</v>
      </c>
      <c r="AU130" s="230" t="s">
        <v>84</v>
      </c>
      <c r="AY130" s="18" t="s">
        <v>145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153</v>
      </c>
      <c r="BK130" s="231">
        <f>ROUND(I130*H130,2)</f>
        <v>0</v>
      </c>
      <c r="BL130" s="18" t="s">
        <v>152</v>
      </c>
      <c r="BM130" s="230" t="s">
        <v>8</v>
      </c>
    </row>
    <row r="131" s="2" customFormat="1" ht="37.8" customHeight="1">
      <c r="A131" s="39"/>
      <c r="B131" s="40"/>
      <c r="C131" s="219" t="s">
        <v>179</v>
      </c>
      <c r="D131" s="219" t="s">
        <v>147</v>
      </c>
      <c r="E131" s="220" t="s">
        <v>1081</v>
      </c>
      <c r="F131" s="221" t="s">
        <v>1082</v>
      </c>
      <c r="G131" s="222" t="s">
        <v>992</v>
      </c>
      <c r="H131" s="223">
        <v>1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152</v>
      </c>
      <c r="AT131" s="230" t="s">
        <v>147</v>
      </c>
      <c r="AU131" s="230" t="s">
        <v>84</v>
      </c>
      <c r="AY131" s="18" t="s">
        <v>145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153</v>
      </c>
      <c r="BK131" s="231">
        <f>ROUND(I131*H131,2)</f>
        <v>0</v>
      </c>
      <c r="BL131" s="18" t="s">
        <v>152</v>
      </c>
      <c r="BM131" s="230" t="s">
        <v>226</v>
      </c>
    </row>
    <row r="132" s="2" customFormat="1" ht="37.8" customHeight="1">
      <c r="A132" s="39"/>
      <c r="B132" s="40"/>
      <c r="C132" s="219" t="s">
        <v>184</v>
      </c>
      <c r="D132" s="219" t="s">
        <v>147</v>
      </c>
      <c r="E132" s="220" t="s">
        <v>1083</v>
      </c>
      <c r="F132" s="221" t="s">
        <v>1084</v>
      </c>
      <c r="G132" s="222" t="s">
        <v>992</v>
      </c>
      <c r="H132" s="223">
        <v>26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152</v>
      </c>
      <c r="AT132" s="230" t="s">
        <v>147</v>
      </c>
      <c r="AU132" s="230" t="s">
        <v>84</v>
      </c>
      <c r="AY132" s="18" t="s">
        <v>145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153</v>
      </c>
      <c r="BK132" s="231">
        <f>ROUND(I132*H132,2)</f>
        <v>0</v>
      </c>
      <c r="BL132" s="18" t="s">
        <v>152</v>
      </c>
      <c r="BM132" s="230" t="s">
        <v>236</v>
      </c>
    </row>
    <row r="133" s="2" customFormat="1" ht="16.5" customHeight="1">
      <c r="A133" s="39"/>
      <c r="B133" s="40"/>
      <c r="C133" s="219" t="s">
        <v>194</v>
      </c>
      <c r="D133" s="219" t="s">
        <v>147</v>
      </c>
      <c r="E133" s="220" t="s">
        <v>1085</v>
      </c>
      <c r="F133" s="221" t="s">
        <v>1086</v>
      </c>
      <c r="G133" s="222" t="s">
        <v>992</v>
      </c>
      <c r="H133" s="223">
        <v>1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42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152</v>
      </c>
      <c r="AT133" s="230" t="s">
        <v>147</v>
      </c>
      <c r="AU133" s="230" t="s">
        <v>84</v>
      </c>
      <c r="AY133" s="18" t="s">
        <v>145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153</v>
      </c>
      <c r="BK133" s="231">
        <f>ROUND(I133*H133,2)</f>
        <v>0</v>
      </c>
      <c r="BL133" s="18" t="s">
        <v>152</v>
      </c>
      <c r="BM133" s="230" t="s">
        <v>247</v>
      </c>
    </row>
    <row r="134" s="2" customFormat="1" ht="16.5" customHeight="1">
      <c r="A134" s="39"/>
      <c r="B134" s="40"/>
      <c r="C134" s="219" t="s">
        <v>199</v>
      </c>
      <c r="D134" s="219" t="s">
        <v>147</v>
      </c>
      <c r="E134" s="220" t="s">
        <v>1087</v>
      </c>
      <c r="F134" s="221" t="s">
        <v>1088</v>
      </c>
      <c r="G134" s="222" t="s">
        <v>272</v>
      </c>
      <c r="H134" s="223">
        <v>25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42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152</v>
      </c>
      <c r="AT134" s="230" t="s">
        <v>147</v>
      </c>
      <c r="AU134" s="230" t="s">
        <v>84</v>
      </c>
      <c r="AY134" s="18" t="s">
        <v>145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153</v>
      </c>
      <c r="BK134" s="231">
        <f>ROUND(I134*H134,2)</f>
        <v>0</v>
      </c>
      <c r="BL134" s="18" t="s">
        <v>152</v>
      </c>
      <c r="BM134" s="230" t="s">
        <v>257</v>
      </c>
    </row>
    <row r="135" s="2" customFormat="1" ht="16.5" customHeight="1">
      <c r="A135" s="39"/>
      <c r="B135" s="40"/>
      <c r="C135" s="219" t="s">
        <v>206</v>
      </c>
      <c r="D135" s="219" t="s">
        <v>147</v>
      </c>
      <c r="E135" s="220" t="s">
        <v>1089</v>
      </c>
      <c r="F135" s="221" t="s">
        <v>1090</v>
      </c>
      <c r="G135" s="222" t="s">
        <v>272</v>
      </c>
      <c r="H135" s="223">
        <v>110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152</v>
      </c>
      <c r="AT135" s="230" t="s">
        <v>147</v>
      </c>
      <c r="AU135" s="230" t="s">
        <v>84</v>
      </c>
      <c r="AY135" s="18" t="s">
        <v>145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153</v>
      </c>
      <c r="BK135" s="231">
        <f>ROUND(I135*H135,2)</f>
        <v>0</v>
      </c>
      <c r="BL135" s="18" t="s">
        <v>152</v>
      </c>
      <c r="BM135" s="230" t="s">
        <v>269</v>
      </c>
    </row>
    <row r="136" s="2" customFormat="1" ht="16.5" customHeight="1">
      <c r="A136" s="39"/>
      <c r="B136" s="40"/>
      <c r="C136" s="219" t="s">
        <v>8</v>
      </c>
      <c r="D136" s="219" t="s">
        <v>147</v>
      </c>
      <c r="E136" s="220" t="s">
        <v>1091</v>
      </c>
      <c r="F136" s="221" t="s">
        <v>1092</v>
      </c>
      <c r="G136" s="222" t="s">
        <v>272</v>
      </c>
      <c r="H136" s="223">
        <v>220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42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152</v>
      </c>
      <c r="AT136" s="230" t="s">
        <v>147</v>
      </c>
      <c r="AU136" s="230" t="s">
        <v>84</v>
      </c>
      <c r="AY136" s="18" t="s">
        <v>145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153</v>
      </c>
      <c r="BK136" s="231">
        <f>ROUND(I136*H136,2)</f>
        <v>0</v>
      </c>
      <c r="BL136" s="18" t="s">
        <v>152</v>
      </c>
      <c r="BM136" s="230" t="s">
        <v>280</v>
      </c>
    </row>
    <row r="137" s="2" customFormat="1" ht="16.5" customHeight="1">
      <c r="A137" s="39"/>
      <c r="B137" s="40"/>
      <c r="C137" s="219" t="s">
        <v>217</v>
      </c>
      <c r="D137" s="219" t="s">
        <v>147</v>
      </c>
      <c r="E137" s="220" t="s">
        <v>1093</v>
      </c>
      <c r="F137" s="221" t="s">
        <v>1094</v>
      </c>
      <c r="G137" s="222" t="s">
        <v>272</v>
      </c>
      <c r="H137" s="223">
        <v>250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152</v>
      </c>
      <c r="AT137" s="230" t="s">
        <v>147</v>
      </c>
      <c r="AU137" s="230" t="s">
        <v>84</v>
      </c>
      <c r="AY137" s="18" t="s">
        <v>145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153</v>
      </c>
      <c r="BK137" s="231">
        <f>ROUND(I137*H137,2)</f>
        <v>0</v>
      </c>
      <c r="BL137" s="18" t="s">
        <v>152</v>
      </c>
      <c r="BM137" s="230" t="s">
        <v>291</v>
      </c>
    </row>
    <row r="138" s="2" customFormat="1" ht="16.5" customHeight="1">
      <c r="A138" s="39"/>
      <c r="B138" s="40"/>
      <c r="C138" s="219" t="s">
        <v>226</v>
      </c>
      <c r="D138" s="219" t="s">
        <v>147</v>
      </c>
      <c r="E138" s="220" t="s">
        <v>1095</v>
      </c>
      <c r="F138" s="221" t="s">
        <v>1096</v>
      </c>
      <c r="G138" s="222" t="s">
        <v>272</v>
      </c>
      <c r="H138" s="223">
        <v>10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152</v>
      </c>
      <c r="AT138" s="230" t="s">
        <v>147</v>
      </c>
      <c r="AU138" s="230" t="s">
        <v>84</v>
      </c>
      <c r="AY138" s="18" t="s">
        <v>145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153</v>
      </c>
      <c r="BK138" s="231">
        <f>ROUND(I138*H138,2)</f>
        <v>0</v>
      </c>
      <c r="BL138" s="18" t="s">
        <v>152</v>
      </c>
      <c r="BM138" s="230" t="s">
        <v>300</v>
      </c>
    </row>
    <row r="139" s="2" customFormat="1" ht="16.5" customHeight="1">
      <c r="A139" s="39"/>
      <c r="B139" s="40"/>
      <c r="C139" s="219" t="s">
        <v>230</v>
      </c>
      <c r="D139" s="219" t="s">
        <v>147</v>
      </c>
      <c r="E139" s="220" t="s">
        <v>1097</v>
      </c>
      <c r="F139" s="221" t="s">
        <v>1098</v>
      </c>
      <c r="G139" s="222" t="s">
        <v>272</v>
      </c>
      <c r="H139" s="223">
        <v>15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42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152</v>
      </c>
      <c r="AT139" s="230" t="s">
        <v>147</v>
      </c>
      <c r="AU139" s="230" t="s">
        <v>84</v>
      </c>
      <c r="AY139" s="18" t="s">
        <v>145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153</v>
      </c>
      <c r="BK139" s="231">
        <f>ROUND(I139*H139,2)</f>
        <v>0</v>
      </c>
      <c r="BL139" s="18" t="s">
        <v>152</v>
      </c>
      <c r="BM139" s="230" t="s">
        <v>309</v>
      </c>
    </row>
    <row r="140" s="2" customFormat="1" ht="16.5" customHeight="1">
      <c r="A140" s="39"/>
      <c r="B140" s="40"/>
      <c r="C140" s="219" t="s">
        <v>236</v>
      </c>
      <c r="D140" s="219" t="s">
        <v>147</v>
      </c>
      <c r="E140" s="220" t="s">
        <v>1099</v>
      </c>
      <c r="F140" s="221" t="s">
        <v>1100</v>
      </c>
      <c r="G140" s="222" t="s">
        <v>272</v>
      </c>
      <c r="H140" s="223">
        <v>20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152</v>
      </c>
      <c r="AT140" s="230" t="s">
        <v>147</v>
      </c>
      <c r="AU140" s="230" t="s">
        <v>84</v>
      </c>
      <c r="AY140" s="18" t="s">
        <v>145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153</v>
      </c>
      <c r="BK140" s="231">
        <f>ROUND(I140*H140,2)</f>
        <v>0</v>
      </c>
      <c r="BL140" s="18" t="s">
        <v>152</v>
      </c>
      <c r="BM140" s="230" t="s">
        <v>318</v>
      </c>
    </row>
    <row r="141" s="2" customFormat="1" ht="16.5" customHeight="1">
      <c r="A141" s="39"/>
      <c r="B141" s="40"/>
      <c r="C141" s="219" t="s">
        <v>243</v>
      </c>
      <c r="D141" s="219" t="s">
        <v>147</v>
      </c>
      <c r="E141" s="220" t="s">
        <v>1101</v>
      </c>
      <c r="F141" s="221" t="s">
        <v>1102</v>
      </c>
      <c r="G141" s="222" t="s">
        <v>272</v>
      </c>
      <c r="H141" s="223">
        <v>55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42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152</v>
      </c>
      <c r="AT141" s="230" t="s">
        <v>147</v>
      </c>
      <c r="AU141" s="230" t="s">
        <v>84</v>
      </c>
      <c r="AY141" s="18" t="s">
        <v>145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153</v>
      </c>
      <c r="BK141" s="231">
        <f>ROUND(I141*H141,2)</f>
        <v>0</v>
      </c>
      <c r="BL141" s="18" t="s">
        <v>152</v>
      </c>
      <c r="BM141" s="230" t="s">
        <v>327</v>
      </c>
    </row>
    <row r="142" s="2" customFormat="1" ht="16.5" customHeight="1">
      <c r="A142" s="39"/>
      <c r="B142" s="40"/>
      <c r="C142" s="219" t="s">
        <v>247</v>
      </c>
      <c r="D142" s="219" t="s">
        <v>147</v>
      </c>
      <c r="E142" s="220" t="s">
        <v>1103</v>
      </c>
      <c r="F142" s="221" t="s">
        <v>1104</v>
      </c>
      <c r="G142" s="222" t="s">
        <v>1105</v>
      </c>
      <c r="H142" s="223">
        <v>3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152</v>
      </c>
      <c r="AT142" s="230" t="s">
        <v>147</v>
      </c>
      <c r="AU142" s="230" t="s">
        <v>84</v>
      </c>
      <c r="AY142" s="18" t="s">
        <v>145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153</v>
      </c>
      <c r="BK142" s="231">
        <f>ROUND(I142*H142,2)</f>
        <v>0</v>
      </c>
      <c r="BL142" s="18" t="s">
        <v>152</v>
      </c>
      <c r="BM142" s="230" t="s">
        <v>342</v>
      </c>
    </row>
    <row r="143" s="2" customFormat="1" ht="16.5" customHeight="1">
      <c r="A143" s="39"/>
      <c r="B143" s="40"/>
      <c r="C143" s="219" t="s">
        <v>253</v>
      </c>
      <c r="D143" s="219" t="s">
        <v>147</v>
      </c>
      <c r="E143" s="220" t="s">
        <v>1106</v>
      </c>
      <c r="F143" s="221" t="s">
        <v>1107</v>
      </c>
      <c r="G143" s="222" t="s">
        <v>992</v>
      </c>
      <c r="H143" s="223">
        <v>1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152</v>
      </c>
      <c r="AT143" s="230" t="s">
        <v>147</v>
      </c>
      <c r="AU143" s="230" t="s">
        <v>84</v>
      </c>
      <c r="AY143" s="18" t="s">
        <v>145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153</v>
      </c>
      <c r="BK143" s="231">
        <f>ROUND(I143*H143,2)</f>
        <v>0</v>
      </c>
      <c r="BL143" s="18" t="s">
        <v>152</v>
      </c>
      <c r="BM143" s="230" t="s">
        <v>352</v>
      </c>
    </row>
    <row r="144" s="2" customFormat="1" ht="16.5" customHeight="1">
      <c r="A144" s="39"/>
      <c r="B144" s="40"/>
      <c r="C144" s="219" t="s">
        <v>257</v>
      </c>
      <c r="D144" s="219" t="s">
        <v>147</v>
      </c>
      <c r="E144" s="220" t="s">
        <v>1108</v>
      </c>
      <c r="F144" s="221" t="s">
        <v>1109</v>
      </c>
      <c r="G144" s="222" t="s">
        <v>992</v>
      </c>
      <c r="H144" s="223">
        <v>1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42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152</v>
      </c>
      <c r="AT144" s="230" t="s">
        <v>147</v>
      </c>
      <c r="AU144" s="230" t="s">
        <v>84</v>
      </c>
      <c r="AY144" s="18" t="s">
        <v>145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153</v>
      </c>
      <c r="BK144" s="231">
        <f>ROUND(I144*H144,2)</f>
        <v>0</v>
      </c>
      <c r="BL144" s="18" t="s">
        <v>152</v>
      </c>
      <c r="BM144" s="230" t="s">
        <v>361</v>
      </c>
    </row>
    <row r="145" s="2" customFormat="1" ht="16.5" customHeight="1">
      <c r="A145" s="39"/>
      <c r="B145" s="40"/>
      <c r="C145" s="219" t="s">
        <v>7</v>
      </c>
      <c r="D145" s="219" t="s">
        <v>147</v>
      </c>
      <c r="E145" s="220" t="s">
        <v>1110</v>
      </c>
      <c r="F145" s="221" t="s">
        <v>1111</v>
      </c>
      <c r="G145" s="222" t="s">
        <v>992</v>
      </c>
      <c r="H145" s="223">
        <v>1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152</v>
      </c>
      <c r="AT145" s="230" t="s">
        <v>147</v>
      </c>
      <c r="AU145" s="230" t="s">
        <v>84</v>
      </c>
      <c r="AY145" s="18" t="s">
        <v>145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153</v>
      </c>
      <c r="BK145" s="231">
        <f>ROUND(I145*H145,2)</f>
        <v>0</v>
      </c>
      <c r="BL145" s="18" t="s">
        <v>152</v>
      </c>
      <c r="BM145" s="230" t="s">
        <v>241</v>
      </c>
    </row>
    <row r="146" s="2" customFormat="1" ht="16.5" customHeight="1">
      <c r="A146" s="39"/>
      <c r="B146" s="40"/>
      <c r="C146" s="219" t="s">
        <v>269</v>
      </c>
      <c r="D146" s="219" t="s">
        <v>147</v>
      </c>
      <c r="E146" s="220" t="s">
        <v>1112</v>
      </c>
      <c r="F146" s="221" t="s">
        <v>1113</v>
      </c>
      <c r="G146" s="222" t="s">
        <v>992</v>
      </c>
      <c r="H146" s="223">
        <v>10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152</v>
      </c>
      <c r="AT146" s="230" t="s">
        <v>147</v>
      </c>
      <c r="AU146" s="230" t="s">
        <v>84</v>
      </c>
      <c r="AY146" s="18" t="s">
        <v>145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153</v>
      </c>
      <c r="BK146" s="231">
        <f>ROUND(I146*H146,2)</f>
        <v>0</v>
      </c>
      <c r="BL146" s="18" t="s">
        <v>152</v>
      </c>
      <c r="BM146" s="230" t="s">
        <v>377</v>
      </c>
    </row>
    <row r="147" s="2" customFormat="1" ht="16.5" customHeight="1">
      <c r="A147" s="39"/>
      <c r="B147" s="40"/>
      <c r="C147" s="219" t="s">
        <v>275</v>
      </c>
      <c r="D147" s="219" t="s">
        <v>147</v>
      </c>
      <c r="E147" s="220" t="s">
        <v>1114</v>
      </c>
      <c r="F147" s="221" t="s">
        <v>1115</v>
      </c>
      <c r="G147" s="222" t="s">
        <v>992</v>
      </c>
      <c r="H147" s="223">
        <v>20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152</v>
      </c>
      <c r="AT147" s="230" t="s">
        <v>147</v>
      </c>
      <c r="AU147" s="230" t="s">
        <v>84</v>
      </c>
      <c r="AY147" s="18" t="s">
        <v>145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153</v>
      </c>
      <c r="BK147" s="231">
        <f>ROUND(I147*H147,2)</f>
        <v>0</v>
      </c>
      <c r="BL147" s="18" t="s">
        <v>152</v>
      </c>
      <c r="BM147" s="230" t="s">
        <v>385</v>
      </c>
    </row>
    <row r="148" s="2" customFormat="1" ht="16.5" customHeight="1">
      <c r="A148" s="39"/>
      <c r="B148" s="40"/>
      <c r="C148" s="219" t="s">
        <v>280</v>
      </c>
      <c r="D148" s="219" t="s">
        <v>147</v>
      </c>
      <c r="E148" s="220" t="s">
        <v>1116</v>
      </c>
      <c r="F148" s="221" t="s">
        <v>1117</v>
      </c>
      <c r="G148" s="222" t="s">
        <v>992</v>
      </c>
      <c r="H148" s="223">
        <v>20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152</v>
      </c>
      <c r="AT148" s="230" t="s">
        <v>147</v>
      </c>
      <c r="AU148" s="230" t="s">
        <v>84</v>
      </c>
      <c r="AY148" s="18" t="s">
        <v>145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153</v>
      </c>
      <c r="BK148" s="231">
        <f>ROUND(I148*H148,2)</f>
        <v>0</v>
      </c>
      <c r="BL148" s="18" t="s">
        <v>152</v>
      </c>
      <c r="BM148" s="230" t="s">
        <v>400</v>
      </c>
    </row>
    <row r="149" s="2" customFormat="1" ht="24.15" customHeight="1">
      <c r="A149" s="39"/>
      <c r="B149" s="40"/>
      <c r="C149" s="219" t="s">
        <v>285</v>
      </c>
      <c r="D149" s="219" t="s">
        <v>147</v>
      </c>
      <c r="E149" s="220" t="s">
        <v>1118</v>
      </c>
      <c r="F149" s="221" t="s">
        <v>1119</v>
      </c>
      <c r="G149" s="222" t="s">
        <v>272</v>
      </c>
      <c r="H149" s="223">
        <v>25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42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152</v>
      </c>
      <c r="AT149" s="230" t="s">
        <v>147</v>
      </c>
      <c r="AU149" s="230" t="s">
        <v>84</v>
      </c>
      <c r="AY149" s="18" t="s">
        <v>145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153</v>
      </c>
      <c r="BK149" s="231">
        <f>ROUND(I149*H149,2)</f>
        <v>0</v>
      </c>
      <c r="BL149" s="18" t="s">
        <v>152</v>
      </c>
      <c r="BM149" s="230" t="s">
        <v>409</v>
      </c>
    </row>
    <row r="150" s="2" customFormat="1" ht="24.15" customHeight="1">
      <c r="A150" s="39"/>
      <c r="B150" s="40"/>
      <c r="C150" s="219" t="s">
        <v>291</v>
      </c>
      <c r="D150" s="219" t="s">
        <v>147</v>
      </c>
      <c r="E150" s="220" t="s">
        <v>1120</v>
      </c>
      <c r="F150" s="221" t="s">
        <v>1121</v>
      </c>
      <c r="G150" s="222" t="s">
        <v>272</v>
      </c>
      <c r="H150" s="223">
        <v>25</v>
      </c>
      <c r="I150" s="224"/>
      <c r="J150" s="225">
        <f>ROUND(I150*H150,2)</f>
        <v>0</v>
      </c>
      <c r="K150" s="221" t="s">
        <v>1</v>
      </c>
      <c r="L150" s="45"/>
      <c r="M150" s="226" t="s">
        <v>1</v>
      </c>
      <c r="N150" s="227" t="s">
        <v>42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152</v>
      </c>
      <c r="AT150" s="230" t="s">
        <v>147</v>
      </c>
      <c r="AU150" s="230" t="s">
        <v>84</v>
      </c>
      <c r="AY150" s="18" t="s">
        <v>145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153</v>
      </c>
      <c r="BK150" s="231">
        <f>ROUND(I150*H150,2)</f>
        <v>0</v>
      </c>
      <c r="BL150" s="18" t="s">
        <v>152</v>
      </c>
      <c r="BM150" s="230" t="s">
        <v>419</v>
      </c>
    </row>
    <row r="151" s="2" customFormat="1" ht="24.15" customHeight="1">
      <c r="A151" s="39"/>
      <c r="B151" s="40"/>
      <c r="C151" s="219" t="s">
        <v>296</v>
      </c>
      <c r="D151" s="219" t="s">
        <v>147</v>
      </c>
      <c r="E151" s="220" t="s">
        <v>1122</v>
      </c>
      <c r="F151" s="221" t="s">
        <v>1123</v>
      </c>
      <c r="G151" s="222" t="s">
        <v>272</v>
      </c>
      <c r="H151" s="223">
        <v>56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152</v>
      </c>
      <c r="AT151" s="230" t="s">
        <v>147</v>
      </c>
      <c r="AU151" s="230" t="s">
        <v>84</v>
      </c>
      <c r="AY151" s="18" t="s">
        <v>145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153</v>
      </c>
      <c r="BK151" s="231">
        <f>ROUND(I151*H151,2)</f>
        <v>0</v>
      </c>
      <c r="BL151" s="18" t="s">
        <v>152</v>
      </c>
      <c r="BM151" s="230" t="s">
        <v>429</v>
      </c>
    </row>
    <row r="152" s="2" customFormat="1" ht="24.15" customHeight="1">
      <c r="A152" s="39"/>
      <c r="B152" s="40"/>
      <c r="C152" s="219" t="s">
        <v>300</v>
      </c>
      <c r="D152" s="219" t="s">
        <v>147</v>
      </c>
      <c r="E152" s="220" t="s">
        <v>1124</v>
      </c>
      <c r="F152" s="221" t="s">
        <v>1125</v>
      </c>
      <c r="G152" s="222" t="s">
        <v>272</v>
      </c>
      <c r="H152" s="223">
        <v>56</v>
      </c>
      <c r="I152" s="224"/>
      <c r="J152" s="225">
        <f>ROUND(I152*H152,2)</f>
        <v>0</v>
      </c>
      <c r="K152" s="221" t="s">
        <v>1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152</v>
      </c>
      <c r="AT152" s="230" t="s">
        <v>147</v>
      </c>
      <c r="AU152" s="230" t="s">
        <v>84</v>
      </c>
      <c r="AY152" s="18" t="s">
        <v>145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153</v>
      </c>
      <c r="BK152" s="231">
        <f>ROUND(I152*H152,2)</f>
        <v>0</v>
      </c>
      <c r="BL152" s="18" t="s">
        <v>152</v>
      </c>
      <c r="BM152" s="230" t="s">
        <v>439</v>
      </c>
    </row>
    <row r="153" s="2" customFormat="1" ht="24.15" customHeight="1">
      <c r="A153" s="39"/>
      <c r="B153" s="40"/>
      <c r="C153" s="219" t="s">
        <v>304</v>
      </c>
      <c r="D153" s="219" t="s">
        <v>147</v>
      </c>
      <c r="E153" s="220" t="s">
        <v>1126</v>
      </c>
      <c r="F153" s="221" t="s">
        <v>1127</v>
      </c>
      <c r="G153" s="222" t="s">
        <v>992</v>
      </c>
      <c r="H153" s="223">
        <v>60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152</v>
      </c>
      <c r="AT153" s="230" t="s">
        <v>147</v>
      </c>
      <c r="AU153" s="230" t="s">
        <v>84</v>
      </c>
      <c r="AY153" s="18" t="s">
        <v>145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153</v>
      </c>
      <c r="BK153" s="231">
        <f>ROUND(I153*H153,2)</f>
        <v>0</v>
      </c>
      <c r="BL153" s="18" t="s">
        <v>152</v>
      </c>
      <c r="BM153" s="230" t="s">
        <v>449</v>
      </c>
    </row>
    <row r="154" s="2" customFormat="1" ht="16.5" customHeight="1">
      <c r="A154" s="39"/>
      <c r="B154" s="40"/>
      <c r="C154" s="219" t="s">
        <v>309</v>
      </c>
      <c r="D154" s="219" t="s">
        <v>147</v>
      </c>
      <c r="E154" s="220" t="s">
        <v>1128</v>
      </c>
      <c r="F154" s="221" t="s">
        <v>1129</v>
      </c>
      <c r="G154" s="222" t="s">
        <v>992</v>
      </c>
      <c r="H154" s="223">
        <v>3</v>
      </c>
      <c r="I154" s="224"/>
      <c r="J154" s="225">
        <f>ROUND(I154*H154,2)</f>
        <v>0</v>
      </c>
      <c r="K154" s="221" t="s">
        <v>1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152</v>
      </c>
      <c r="AT154" s="230" t="s">
        <v>147</v>
      </c>
      <c r="AU154" s="230" t="s">
        <v>84</v>
      </c>
      <c r="AY154" s="18" t="s">
        <v>145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153</v>
      </c>
      <c r="BK154" s="231">
        <f>ROUND(I154*H154,2)</f>
        <v>0</v>
      </c>
      <c r="BL154" s="18" t="s">
        <v>152</v>
      </c>
      <c r="BM154" s="230" t="s">
        <v>459</v>
      </c>
    </row>
    <row r="155" s="2" customFormat="1" ht="16.5" customHeight="1">
      <c r="A155" s="39"/>
      <c r="B155" s="40"/>
      <c r="C155" s="219" t="s">
        <v>314</v>
      </c>
      <c r="D155" s="219" t="s">
        <v>147</v>
      </c>
      <c r="E155" s="220" t="s">
        <v>1130</v>
      </c>
      <c r="F155" s="221" t="s">
        <v>1131</v>
      </c>
      <c r="G155" s="222" t="s">
        <v>992</v>
      </c>
      <c r="H155" s="223">
        <v>6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42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152</v>
      </c>
      <c r="AT155" s="230" t="s">
        <v>147</v>
      </c>
      <c r="AU155" s="230" t="s">
        <v>84</v>
      </c>
      <c r="AY155" s="18" t="s">
        <v>145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153</v>
      </c>
      <c r="BK155" s="231">
        <f>ROUND(I155*H155,2)</f>
        <v>0</v>
      </c>
      <c r="BL155" s="18" t="s">
        <v>152</v>
      </c>
      <c r="BM155" s="230" t="s">
        <v>472</v>
      </c>
    </row>
    <row r="156" s="2" customFormat="1" ht="16.5" customHeight="1">
      <c r="A156" s="39"/>
      <c r="B156" s="40"/>
      <c r="C156" s="219" t="s">
        <v>318</v>
      </c>
      <c r="D156" s="219" t="s">
        <v>147</v>
      </c>
      <c r="E156" s="220" t="s">
        <v>1132</v>
      </c>
      <c r="F156" s="221" t="s">
        <v>1133</v>
      </c>
      <c r="G156" s="222" t="s">
        <v>992</v>
      </c>
      <c r="H156" s="223">
        <v>15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42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152</v>
      </c>
      <c r="AT156" s="230" t="s">
        <v>147</v>
      </c>
      <c r="AU156" s="230" t="s">
        <v>84</v>
      </c>
      <c r="AY156" s="18" t="s">
        <v>145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153</v>
      </c>
      <c r="BK156" s="231">
        <f>ROUND(I156*H156,2)</f>
        <v>0</v>
      </c>
      <c r="BL156" s="18" t="s">
        <v>152</v>
      </c>
      <c r="BM156" s="230" t="s">
        <v>484</v>
      </c>
    </row>
    <row r="157" s="2" customFormat="1" ht="16.5" customHeight="1">
      <c r="A157" s="39"/>
      <c r="B157" s="40"/>
      <c r="C157" s="219" t="s">
        <v>323</v>
      </c>
      <c r="D157" s="219" t="s">
        <v>147</v>
      </c>
      <c r="E157" s="220" t="s">
        <v>1134</v>
      </c>
      <c r="F157" s="221" t="s">
        <v>1135</v>
      </c>
      <c r="G157" s="222" t="s">
        <v>992</v>
      </c>
      <c r="H157" s="223">
        <v>1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152</v>
      </c>
      <c r="AT157" s="230" t="s">
        <v>147</v>
      </c>
      <c r="AU157" s="230" t="s">
        <v>84</v>
      </c>
      <c r="AY157" s="18" t="s">
        <v>145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153</v>
      </c>
      <c r="BK157" s="231">
        <f>ROUND(I157*H157,2)</f>
        <v>0</v>
      </c>
      <c r="BL157" s="18" t="s">
        <v>152</v>
      </c>
      <c r="BM157" s="230" t="s">
        <v>493</v>
      </c>
    </row>
    <row r="158" s="2" customFormat="1" ht="16.5" customHeight="1">
      <c r="A158" s="39"/>
      <c r="B158" s="40"/>
      <c r="C158" s="219" t="s">
        <v>327</v>
      </c>
      <c r="D158" s="219" t="s">
        <v>147</v>
      </c>
      <c r="E158" s="220" t="s">
        <v>1136</v>
      </c>
      <c r="F158" s="221" t="s">
        <v>1137</v>
      </c>
      <c r="G158" s="222" t="s">
        <v>992</v>
      </c>
      <c r="H158" s="223">
        <v>2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42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152</v>
      </c>
      <c r="AT158" s="230" t="s">
        <v>147</v>
      </c>
      <c r="AU158" s="230" t="s">
        <v>84</v>
      </c>
      <c r="AY158" s="18" t="s">
        <v>145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153</v>
      </c>
      <c r="BK158" s="231">
        <f>ROUND(I158*H158,2)</f>
        <v>0</v>
      </c>
      <c r="BL158" s="18" t="s">
        <v>152</v>
      </c>
      <c r="BM158" s="230" t="s">
        <v>504</v>
      </c>
    </row>
    <row r="159" s="2" customFormat="1" ht="16.5" customHeight="1">
      <c r="A159" s="39"/>
      <c r="B159" s="40"/>
      <c r="C159" s="219" t="s">
        <v>334</v>
      </c>
      <c r="D159" s="219" t="s">
        <v>147</v>
      </c>
      <c r="E159" s="220" t="s">
        <v>1138</v>
      </c>
      <c r="F159" s="221" t="s">
        <v>1139</v>
      </c>
      <c r="G159" s="222" t="s">
        <v>992</v>
      </c>
      <c r="H159" s="223">
        <v>1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152</v>
      </c>
      <c r="AT159" s="230" t="s">
        <v>147</v>
      </c>
      <c r="AU159" s="230" t="s">
        <v>84</v>
      </c>
      <c r="AY159" s="18" t="s">
        <v>145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153</v>
      </c>
      <c r="BK159" s="231">
        <f>ROUND(I159*H159,2)</f>
        <v>0</v>
      </c>
      <c r="BL159" s="18" t="s">
        <v>152</v>
      </c>
      <c r="BM159" s="230" t="s">
        <v>514</v>
      </c>
    </row>
    <row r="160" s="2" customFormat="1" ht="24.15" customHeight="1">
      <c r="A160" s="39"/>
      <c r="B160" s="40"/>
      <c r="C160" s="219" t="s">
        <v>342</v>
      </c>
      <c r="D160" s="219" t="s">
        <v>147</v>
      </c>
      <c r="E160" s="220" t="s">
        <v>1140</v>
      </c>
      <c r="F160" s="221" t="s">
        <v>1141</v>
      </c>
      <c r="G160" s="222" t="s">
        <v>710</v>
      </c>
      <c r="H160" s="286"/>
      <c r="I160" s="224"/>
      <c r="J160" s="225">
        <f>ROUND(I160*H160,2)</f>
        <v>0</v>
      </c>
      <c r="K160" s="221" t="s">
        <v>1</v>
      </c>
      <c r="L160" s="45"/>
      <c r="M160" s="226" t="s">
        <v>1</v>
      </c>
      <c r="N160" s="227" t="s">
        <v>42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152</v>
      </c>
      <c r="AT160" s="230" t="s">
        <v>147</v>
      </c>
      <c r="AU160" s="230" t="s">
        <v>84</v>
      </c>
      <c r="AY160" s="18" t="s">
        <v>145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153</v>
      </c>
      <c r="BK160" s="231">
        <f>ROUND(I160*H160,2)</f>
        <v>0</v>
      </c>
      <c r="BL160" s="18" t="s">
        <v>152</v>
      </c>
      <c r="BM160" s="230" t="s">
        <v>524</v>
      </c>
    </row>
    <row r="161" s="2" customFormat="1" ht="16.5" customHeight="1">
      <c r="A161" s="39"/>
      <c r="B161" s="40"/>
      <c r="C161" s="219" t="s">
        <v>347</v>
      </c>
      <c r="D161" s="219" t="s">
        <v>147</v>
      </c>
      <c r="E161" s="220" t="s">
        <v>1142</v>
      </c>
      <c r="F161" s="221" t="s">
        <v>1143</v>
      </c>
      <c r="G161" s="222" t="s">
        <v>710</v>
      </c>
      <c r="H161" s="286"/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152</v>
      </c>
      <c r="AT161" s="230" t="s">
        <v>147</v>
      </c>
      <c r="AU161" s="230" t="s">
        <v>84</v>
      </c>
      <c r="AY161" s="18" t="s">
        <v>145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153</v>
      </c>
      <c r="BK161" s="231">
        <f>ROUND(I161*H161,2)</f>
        <v>0</v>
      </c>
      <c r="BL161" s="18" t="s">
        <v>152</v>
      </c>
      <c r="BM161" s="230" t="s">
        <v>539</v>
      </c>
    </row>
    <row r="162" s="2" customFormat="1" ht="16.5" customHeight="1">
      <c r="A162" s="39"/>
      <c r="B162" s="40"/>
      <c r="C162" s="219" t="s">
        <v>352</v>
      </c>
      <c r="D162" s="219" t="s">
        <v>147</v>
      </c>
      <c r="E162" s="220" t="s">
        <v>1144</v>
      </c>
      <c r="F162" s="221" t="s">
        <v>1145</v>
      </c>
      <c r="G162" s="222" t="s">
        <v>710</v>
      </c>
      <c r="H162" s="286"/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152</v>
      </c>
      <c r="AT162" s="230" t="s">
        <v>147</v>
      </c>
      <c r="AU162" s="230" t="s">
        <v>84</v>
      </c>
      <c r="AY162" s="18" t="s">
        <v>145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153</v>
      </c>
      <c r="BK162" s="231">
        <f>ROUND(I162*H162,2)</f>
        <v>0</v>
      </c>
      <c r="BL162" s="18" t="s">
        <v>152</v>
      </c>
      <c r="BM162" s="230" t="s">
        <v>549</v>
      </c>
    </row>
    <row r="163" s="2" customFormat="1" ht="16.5" customHeight="1">
      <c r="A163" s="39"/>
      <c r="B163" s="40"/>
      <c r="C163" s="219" t="s">
        <v>356</v>
      </c>
      <c r="D163" s="219" t="s">
        <v>147</v>
      </c>
      <c r="E163" s="220" t="s">
        <v>1146</v>
      </c>
      <c r="F163" s="221" t="s">
        <v>1147</v>
      </c>
      <c r="G163" s="222" t="s">
        <v>992</v>
      </c>
      <c r="H163" s="223">
        <v>1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42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152</v>
      </c>
      <c r="AT163" s="230" t="s">
        <v>147</v>
      </c>
      <c r="AU163" s="230" t="s">
        <v>84</v>
      </c>
      <c r="AY163" s="18" t="s">
        <v>145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153</v>
      </c>
      <c r="BK163" s="231">
        <f>ROUND(I163*H163,2)</f>
        <v>0</v>
      </c>
      <c r="BL163" s="18" t="s">
        <v>152</v>
      </c>
      <c r="BM163" s="230" t="s">
        <v>561</v>
      </c>
    </row>
    <row r="164" s="2" customFormat="1" ht="16.5" customHeight="1">
      <c r="A164" s="39"/>
      <c r="B164" s="40"/>
      <c r="C164" s="219" t="s">
        <v>361</v>
      </c>
      <c r="D164" s="219" t="s">
        <v>147</v>
      </c>
      <c r="E164" s="220" t="s">
        <v>1148</v>
      </c>
      <c r="F164" s="221" t="s">
        <v>1149</v>
      </c>
      <c r="G164" s="222" t="s">
        <v>992</v>
      </c>
      <c r="H164" s="223">
        <v>1</v>
      </c>
      <c r="I164" s="224"/>
      <c r="J164" s="225">
        <f>ROUND(I164*H164,2)</f>
        <v>0</v>
      </c>
      <c r="K164" s="221" t="s">
        <v>1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152</v>
      </c>
      <c r="AT164" s="230" t="s">
        <v>147</v>
      </c>
      <c r="AU164" s="230" t="s">
        <v>84</v>
      </c>
      <c r="AY164" s="18" t="s">
        <v>145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153</v>
      </c>
      <c r="BK164" s="231">
        <f>ROUND(I164*H164,2)</f>
        <v>0</v>
      </c>
      <c r="BL164" s="18" t="s">
        <v>152</v>
      </c>
      <c r="BM164" s="230" t="s">
        <v>572</v>
      </c>
    </row>
    <row r="165" s="2" customFormat="1" ht="16.5" customHeight="1">
      <c r="A165" s="39"/>
      <c r="B165" s="40"/>
      <c r="C165" s="219" t="s">
        <v>365</v>
      </c>
      <c r="D165" s="219" t="s">
        <v>147</v>
      </c>
      <c r="E165" s="220" t="s">
        <v>1150</v>
      </c>
      <c r="F165" s="221" t="s">
        <v>1151</v>
      </c>
      <c r="G165" s="222" t="s">
        <v>992</v>
      </c>
      <c r="H165" s="223">
        <v>1</v>
      </c>
      <c r="I165" s="224"/>
      <c r="J165" s="225">
        <f>ROUND(I165*H165,2)</f>
        <v>0</v>
      </c>
      <c r="K165" s="221" t="s">
        <v>1</v>
      </c>
      <c r="L165" s="45"/>
      <c r="M165" s="226" t="s">
        <v>1</v>
      </c>
      <c r="N165" s="227" t="s">
        <v>42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152</v>
      </c>
      <c r="AT165" s="230" t="s">
        <v>147</v>
      </c>
      <c r="AU165" s="230" t="s">
        <v>84</v>
      </c>
      <c r="AY165" s="18" t="s">
        <v>145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153</v>
      </c>
      <c r="BK165" s="231">
        <f>ROUND(I165*H165,2)</f>
        <v>0</v>
      </c>
      <c r="BL165" s="18" t="s">
        <v>152</v>
      </c>
      <c r="BM165" s="230" t="s">
        <v>587</v>
      </c>
    </row>
    <row r="166" s="2" customFormat="1" ht="16.5" customHeight="1">
      <c r="A166" s="39"/>
      <c r="B166" s="40"/>
      <c r="C166" s="219" t="s">
        <v>241</v>
      </c>
      <c r="D166" s="219" t="s">
        <v>147</v>
      </c>
      <c r="E166" s="220" t="s">
        <v>1152</v>
      </c>
      <c r="F166" s="221" t="s">
        <v>1153</v>
      </c>
      <c r="G166" s="222" t="s">
        <v>992</v>
      </c>
      <c r="H166" s="223">
        <v>1</v>
      </c>
      <c r="I166" s="224"/>
      <c r="J166" s="225">
        <f>ROUND(I166*H166,2)</f>
        <v>0</v>
      </c>
      <c r="K166" s="221" t="s">
        <v>1</v>
      </c>
      <c r="L166" s="45"/>
      <c r="M166" s="226" t="s">
        <v>1</v>
      </c>
      <c r="N166" s="227" t="s">
        <v>42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152</v>
      </c>
      <c r="AT166" s="230" t="s">
        <v>147</v>
      </c>
      <c r="AU166" s="230" t="s">
        <v>84</v>
      </c>
      <c r="AY166" s="18" t="s">
        <v>145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153</v>
      </c>
      <c r="BK166" s="231">
        <f>ROUND(I166*H166,2)</f>
        <v>0</v>
      </c>
      <c r="BL166" s="18" t="s">
        <v>152</v>
      </c>
      <c r="BM166" s="230" t="s">
        <v>596</v>
      </c>
    </row>
    <row r="167" s="12" customFormat="1" ht="25.92" customHeight="1">
      <c r="A167" s="12"/>
      <c r="B167" s="203"/>
      <c r="C167" s="204"/>
      <c r="D167" s="205" t="s">
        <v>75</v>
      </c>
      <c r="E167" s="206" t="s">
        <v>1154</v>
      </c>
      <c r="F167" s="206" t="s">
        <v>1155</v>
      </c>
      <c r="G167" s="204"/>
      <c r="H167" s="204"/>
      <c r="I167" s="207"/>
      <c r="J167" s="208">
        <f>BK167</f>
        <v>0</v>
      </c>
      <c r="K167" s="204"/>
      <c r="L167" s="209"/>
      <c r="M167" s="210"/>
      <c r="N167" s="211"/>
      <c r="O167" s="211"/>
      <c r="P167" s="212">
        <f>SUM(P168:P181)</f>
        <v>0</v>
      </c>
      <c r="Q167" s="211"/>
      <c r="R167" s="212">
        <f>SUM(R168:R181)</f>
        <v>0</v>
      </c>
      <c r="S167" s="211"/>
      <c r="T167" s="213">
        <f>SUM(T168:T181)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84</v>
      </c>
      <c r="AT167" s="215" t="s">
        <v>75</v>
      </c>
      <c r="AU167" s="215" t="s">
        <v>76</v>
      </c>
      <c r="AY167" s="214" t="s">
        <v>145</v>
      </c>
      <c r="BK167" s="216">
        <f>SUM(BK168:BK181)</f>
        <v>0</v>
      </c>
    </row>
    <row r="168" s="2" customFormat="1" ht="24.15" customHeight="1">
      <c r="A168" s="39"/>
      <c r="B168" s="40"/>
      <c r="C168" s="219" t="s">
        <v>372</v>
      </c>
      <c r="D168" s="219" t="s">
        <v>147</v>
      </c>
      <c r="E168" s="220" t="s">
        <v>1156</v>
      </c>
      <c r="F168" s="221" t="s">
        <v>1157</v>
      </c>
      <c r="G168" s="222" t="s">
        <v>992</v>
      </c>
      <c r="H168" s="223">
        <v>1</v>
      </c>
      <c r="I168" s="224"/>
      <c r="J168" s="225">
        <f>ROUND(I168*H168,2)</f>
        <v>0</v>
      </c>
      <c r="K168" s="221" t="s">
        <v>1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152</v>
      </c>
      <c r="AT168" s="230" t="s">
        <v>147</v>
      </c>
      <c r="AU168" s="230" t="s">
        <v>84</v>
      </c>
      <c r="AY168" s="18" t="s">
        <v>145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153</v>
      </c>
      <c r="BK168" s="231">
        <f>ROUND(I168*H168,2)</f>
        <v>0</v>
      </c>
      <c r="BL168" s="18" t="s">
        <v>152</v>
      </c>
      <c r="BM168" s="230" t="s">
        <v>605</v>
      </c>
    </row>
    <row r="169" s="2" customFormat="1" ht="16.5" customHeight="1">
      <c r="A169" s="39"/>
      <c r="B169" s="40"/>
      <c r="C169" s="219" t="s">
        <v>377</v>
      </c>
      <c r="D169" s="219" t="s">
        <v>147</v>
      </c>
      <c r="E169" s="220" t="s">
        <v>1158</v>
      </c>
      <c r="F169" s="221" t="s">
        <v>1159</v>
      </c>
      <c r="G169" s="222" t="s">
        <v>992</v>
      </c>
      <c r="H169" s="223">
        <v>1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42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152</v>
      </c>
      <c r="AT169" s="230" t="s">
        <v>147</v>
      </c>
      <c r="AU169" s="230" t="s">
        <v>84</v>
      </c>
      <c r="AY169" s="18" t="s">
        <v>145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153</v>
      </c>
      <c r="BK169" s="231">
        <f>ROUND(I169*H169,2)</f>
        <v>0</v>
      </c>
      <c r="BL169" s="18" t="s">
        <v>152</v>
      </c>
      <c r="BM169" s="230" t="s">
        <v>616</v>
      </c>
    </row>
    <row r="170" s="2" customFormat="1" ht="16.5" customHeight="1">
      <c r="A170" s="39"/>
      <c r="B170" s="40"/>
      <c r="C170" s="219" t="s">
        <v>381</v>
      </c>
      <c r="D170" s="219" t="s">
        <v>147</v>
      </c>
      <c r="E170" s="220" t="s">
        <v>1160</v>
      </c>
      <c r="F170" s="221" t="s">
        <v>1161</v>
      </c>
      <c r="G170" s="222" t="s">
        <v>992</v>
      </c>
      <c r="H170" s="223">
        <v>1</v>
      </c>
      <c r="I170" s="224"/>
      <c r="J170" s="225">
        <f>ROUND(I170*H170,2)</f>
        <v>0</v>
      </c>
      <c r="K170" s="221" t="s">
        <v>1</v>
      </c>
      <c r="L170" s="45"/>
      <c r="M170" s="226" t="s">
        <v>1</v>
      </c>
      <c r="N170" s="227" t="s">
        <v>42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152</v>
      </c>
      <c r="AT170" s="230" t="s">
        <v>147</v>
      </c>
      <c r="AU170" s="230" t="s">
        <v>84</v>
      </c>
      <c r="AY170" s="18" t="s">
        <v>145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153</v>
      </c>
      <c r="BK170" s="231">
        <f>ROUND(I170*H170,2)</f>
        <v>0</v>
      </c>
      <c r="BL170" s="18" t="s">
        <v>152</v>
      </c>
      <c r="BM170" s="230" t="s">
        <v>629</v>
      </c>
    </row>
    <row r="171" s="2" customFormat="1" ht="16.5" customHeight="1">
      <c r="A171" s="39"/>
      <c r="B171" s="40"/>
      <c r="C171" s="219" t="s">
        <v>385</v>
      </c>
      <c r="D171" s="219" t="s">
        <v>147</v>
      </c>
      <c r="E171" s="220" t="s">
        <v>1162</v>
      </c>
      <c r="F171" s="221" t="s">
        <v>1163</v>
      </c>
      <c r="G171" s="222" t="s">
        <v>992</v>
      </c>
      <c r="H171" s="223">
        <v>3</v>
      </c>
      <c r="I171" s="224"/>
      <c r="J171" s="225">
        <f>ROUND(I171*H171,2)</f>
        <v>0</v>
      </c>
      <c r="K171" s="221" t="s">
        <v>1</v>
      </c>
      <c r="L171" s="45"/>
      <c r="M171" s="226" t="s">
        <v>1</v>
      </c>
      <c r="N171" s="227" t="s">
        <v>42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152</v>
      </c>
      <c r="AT171" s="230" t="s">
        <v>147</v>
      </c>
      <c r="AU171" s="230" t="s">
        <v>84</v>
      </c>
      <c r="AY171" s="18" t="s">
        <v>145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153</v>
      </c>
      <c r="BK171" s="231">
        <f>ROUND(I171*H171,2)</f>
        <v>0</v>
      </c>
      <c r="BL171" s="18" t="s">
        <v>152</v>
      </c>
      <c r="BM171" s="230" t="s">
        <v>637</v>
      </c>
    </row>
    <row r="172" s="2" customFormat="1" ht="16.5" customHeight="1">
      <c r="A172" s="39"/>
      <c r="B172" s="40"/>
      <c r="C172" s="219" t="s">
        <v>391</v>
      </c>
      <c r="D172" s="219" t="s">
        <v>147</v>
      </c>
      <c r="E172" s="220" t="s">
        <v>1164</v>
      </c>
      <c r="F172" s="221" t="s">
        <v>1165</v>
      </c>
      <c r="G172" s="222" t="s">
        <v>992</v>
      </c>
      <c r="H172" s="223">
        <v>12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42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152</v>
      </c>
      <c r="AT172" s="230" t="s">
        <v>147</v>
      </c>
      <c r="AU172" s="230" t="s">
        <v>84</v>
      </c>
      <c r="AY172" s="18" t="s">
        <v>145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153</v>
      </c>
      <c r="BK172" s="231">
        <f>ROUND(I172*H172,2)</f>
        <v>0</v>
      </c>
      <c r="BL172" s="18" t="s">
        <v>152</v>
      </c>
      <c r="BM172" s="230" t="s">
        <v>645</v>
      </c>
    </row>
    <row r="173" s="2" customFormat="1" ht="16.5" customHeight="1">
      <c r="A173" s="39"/>
      <c r="B173" s="40"/>
      <c r="C173" s="219" t="s">
        <v>400</v>
      </c>
      <c r="D173" s="219" t="s">
        <v>147</v>
      </c>
      <c r="E173" s="220" t="s">
        <v>1166</v>
      </c>
      <c r="F173" s="221" t="s">
        <v>1167</v>
      </c>
      <c r="G173" s="222" t="s">
        <v>992</v>
      </c>
      <c r="H173" s="223">
        <v>1</v>
      </c>
      <c r="I173" s="224"/>
      <c r="J173" s="225">
        <f>ROUND(I173*H173,2)</f>
        <v>0</v>
      </c>
      <c r="K173" s="221" t="s">
        <v>1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152</v>
      </c>
      <c r="AT173" s="230" t="s">
        <v>147</v>
      </c>
      <c r="AU173" s="230" t="s">
        <v>84</v>
      </c>
      <c r="AY173" s="18" t="s">
        <v>145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153</v>
      </c>
      <c r="BK173" s="231">
        <f>ROUND(I173*H173,2)</f>
        <v>0</v>
      </c>
      <c r="BL173" s="18" t="s">
        <v>152</v>
      </c>
      <c r="BM173" s="230" t="s">
        <v>653</v>
      </c>
    </row>
    <row r="174" s="2" customFormat="1" ht="16.5" customHeight="1">
      <c r="A174" s="39"/>
      <c r="B174" s="40"/>
      <c r="C174" s="219" t="s">
        <v>405</v>
      </c>
      <c r="D174" s="219" t="s">
        <v>147</v>
      </c>
      <c r="E174" s="220" t="s">
        <v>1168</v>
      </c>
      <c r="F174" s="221" t="s">
        <v>1169</v>
      </c>
      <c r="G174" s="222" t="s">
        <v>992</v>
      </c>
      <c r="H174" s="223">
        <v>2</v>
      </c>
      <c r="I174" s="224"/>
      <c r="J174" s="225">
        <f>ROUND(I174*H174,2)</f>
        <v>0</v>
      </c>
      <c r="K174" s="221" t="s">
        <v>1</v>
      </c>
      <c r="L174" s="45"/>
      <c r="M174" s="226" t="s">
        <v>1</v>
      </c>
      <c r="N174" s="227" t="s">
        <v>42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152</v>
      </c>
      <c r="AT174" s="230" t="s">
        <v>147</v>
      </c>
      <c r="AU174" s="230" t="s">
        <v>84</v>
      </c>
      <c r="AY174" s="18" t="s">
        <v>145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153</v>
      </c>
      <c r="BK174" s="231">
        <f>ROUND(I174*H174,2)</f>
        <v>0</v>
      </c>
      <c r="BL174" s="18" t="s">
        <v>152</v>
      </c>
      <c r="BM174" s="230" t="s">
        <v>665</v>
      </c>
    </row>
    <row r="175" s="2" customFormat="1" ht="16.5" customHeight="1">
      <c r="A175" s="39"/>
      <c r="B175" s="40"/>
      <c r="C175" s="219" t="s">
        <v>409</v>
      </c>
      <c r="D175" s="219" t="s">
        <v>147</v>
      </c>
      <c r="E175" s="220" t="s">
        <v>1170</v>
      </c>
      <c r="F175" s="221" t="s">
        <v>1171</v>
      </c>
      <c r="G175" s="222" t="s">
        <v>992</v>
      </c>
      <c r="H175" s="223">
        <v>1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152</v>
      </c>
      <c r="AT175" s="230" t="s">
        <v>147</v>
      </c>
      <c r="AU175" s="230" t="s">
        <v>84</v>
      </c>
      <c r="AY175" s="18" t="s">
        <v>145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153</v>
      </c>
      <c r="BK175" s="231">
        <f>ROUND(I175*H175,2)</f>
        <v>0</v>
      </c>
      <c r="BL175" s="18" t="s">
        <v>152</v>
      </c>
      <c r="BM175" s="230" t="s">
        <v>677</v>
      </c>
    </row>
    <row r="176" s="2" customFormat="1" ht="16.5" customHeight="1">
      <c r="A176" s="39"/>
      <c r="B176" s="40"/>
      <c r="C176" s="219" t="s">
        <v>414</v>
      </c>
      <c r="D176" s="219" t="s">
        <v>147</v>
      </c>
      <c r="E176" s="220" t="s">
        <v>1172</v>
      </c>
      <c r="F176" s="221" t="s">
        <v>1173</v>
      </c>
      <c r="G176" s="222" t="s">
        <v>992</v>
      </c>
      <c r="H176" s="223">
        <v>40</v>
      </c>
      <c r="I176" s="224"/>
      <c r="J176" s="225">
        <f>ROUND(I176*H176,2)</f>
        <v>0</v>
      </c>
      <c r="K176" s="221" t="s">
        <v>1</v>
      </c>
      <c r="L176" s="45"/>
      <c r="M176" s="226" t="s">
        <v>1</v>
      </c>
      <c r="N176" s="227" t="s">
        <v>42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152</v>
      </c>
      <c r="AT176" s="230" t="s">
        <v>147</v>
      </c>
      <c r="AU176" s="230" t="s">
        <v>84</v>
      </c>
      <c r="AY176" s="18" t="s">
        <v>145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153</v>
      </c>
      <c r="BK176" s="231">
        <f>ROUND(I176*H176,2)</f>
        <v>0</v>
      </c>
      <c r="BL176" s="18" t="s">
        <v>152</v>
      </c>
      <c r="BM176" s="230" t="s">
        <v>687</v>
      </c>
    </row>
    <row r="177" s="2" customFormat="1" ht="24.15" customHeight="1">
      <c r="A177" s="39"/>
      <c r="B177" s="40"/>
      <c r="C177" s="219" t="s">
        <v>419</v>
      </c>
      <c r="D177" s="219" t="s">
        <v>147</v>
      </c>
      <c r="E177" s="220" t="s">
        <v>1174</v>
      </c>
      <c r="F177" s="221" t="s">
        <v>1175</v>
      </c>
      <c r="G177" s="222" t="s">
        <v>710</v>
      </c>
      <c r="H177" s="286"/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42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152</v>
      </c>
      <c r="AT177" s="230" t="s">
        <v>147</v>
      </c>
      <c r="AU177" s="230" t="s">
        <v>84</v>
      </c>
      <c r="AY177" s="18" t="s">
        <v>145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153</v>
      </c>
      <c r="BK177" s="231">
        <f>ROUND(I177*H177,2)</f>
        <v>0</v>
      </c>
      <c r="BL177" s="18" t="s">
        <v>152</v>
      </c>
      <c r="BM177" s="230" t="s">
        <v>695</v>
      </c>
    </row>
    <row r="178" s="2" customFormat="1" ht="16.5" customHeight="1">
      <c r="A178" s="39"/>
      <c r="B178" s="40"/>
      <c r="C178" s="219" t="s">
        <v>423</v>
      </c>
      <c r="D178" s="219" t="s">
        <v>147</v>
      </c>
      <c r="E178" s="220" t="s">
        <v>1176</v>
      </c>
      <c r="F178" s="221" t="s">
        <v>1143</v>
      </c>
      <c r="G178" s="222" t="s">
        <v>710</v>
      </c>
      <c r="H178" s="286"/>
      <c r="I178" s="224"/>
      <c r="J178" s="225">
        <f>ROUND(I178*H178,2)</f>
        <v>0</v>
      </c>
      <c r="K178" s="221" t="s">
        <v>1</v>
      </c>
      <c r="L178" s="45"/>
      <c r="M178" s="226" t="s">
        <v>1</v>
      </c>
      <c r="N178" s="227" t="s">
        <v>42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152</v>
      </c>
      <c r="AT178" s="230" t="s">
        <v>147</v>
      </c>
      <c r="AU178" s="230" t="s">
        <v>84</v>
      </c>
      <c r="AY178" s="18" t="s">
        <v>145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153</v>
      </c>
      <c r="BK178" s="231">
        <f>ROUND(I178*H178,2)</f>
        <v>0</v>
      </c>
      <c r="BL178" s="18" t="s">
        <v>152</v>
      </c>
      <c r="BM178" s="230" t="s">
        <v>703</v>
      </c>
    </row>
    <row r="179" s="2" customFormat="1" ht="21.75" customHeight="1">
      <c r="A179" s="39"/>
      <c r="B179" s="40"/>
      <c r="C179" s="219" t="s">
        <v>429</v>
      </c>
      <c r="D179" s="219" t="s">
        <v>147</v>
      </c>
      <c r="E179" s="220" t="s">
        <v>1177</v>
      </c>
      <c r="F179" s="221" t="s">
        <v>1178</v>
      </c>
      <c r="G179" s="222" t="s">
        <v>710</v>
      </c>
      <c r="H179" s="286"/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152</v>
      </c>
      <c r="AT179" s="230" t="s">
        <v>147</v>
      </c>
      <c r="AU179" s="230" t="s">
        <v>84</v>
      </c>
      <c r="AY179" s="18" t="s">
        <v>145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153</v>
      </c>
      <c r="BK179" s="231">
        <f>ROUND(I179*H179,2)</f>
        <v>0</v>
      </c>
      <c r="BL179" s="18" t="s">
        <v>152</v>
      </c>
      <c r="BM179" s="230" t="s">
        <v>714</v>
      </c>
    </row>
    <row r="180" s="2" customFormat="1" ht="21.75" customHeight="1">
      <c r="A180" s="39"/>
      <c r="B180" s="40"/>
      <c r="C180" s="219" t="s">
        <v>433</v>
      </c>
      <c r="D180" s="219" t="s">
        <v>147</v>
      </c>
      <c r="E180" s="220" t="s">
        <v>1179</v>
      </c>
      <c r="F180" s="221" t="s">
        <v>1180</v>
      </c>
      <c r="G180" s="222" t="s">
        <v>992</v>
      </c>
      <c r="H180" s="223">
        <v>1</v>
      </c>
      <c r="I180" s="224"/>
      <c r="J180" s="225">
        <f>ROUND(I180*H180,2)</f>
        <v>0</v>
      </c>
      <c r="K180" s="221" t="s">
        <v>1</v>
      </c>
      <c r="L180" s="45"/>
      <c r="M180" s="226" t="s">
        <v>1</v>
      </c>
      <c r="N180" s="227" t="s">
        <v>42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152</v>
      </c>
      <c r="AT180" s="230" t="s">
        <v>147</v>
      </c>
      <c r="AU180" s="230" t="s">
        <v>84</v>
      </c>
      <c r="AY180" s="18" t="s">
        <v>145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153</v>
      </c>
      <c r="BK180" s="231">
        <f>ROUND(I180*H180,2)</f>
        <v>0</v>
      </c>
      <c r="BL180" s="18" t="s">
        <v>152</v>
      </c>
      <c r="BM180" s="230" t="s">
        <v>723</v>
      </c>
    </row>
    <row r="181" s="2" customFormat="1" ht="16.5" customHeight="1">
      <c r="A181" s="39"/>
      <c r="B181" s="40"/>
      <c r="C181" s="219" t="s">
        <v>439</v>
      </c>
      <c r="D181" s="219" t="s">
        <v>147</v>
      </c>
      <c r="E181" s="220" t="s">
        <v>1181</v>
      </c>
      <c r="F181" s="221" t="s">
        <v>1182</v>
      </c>
      <c r="G181" s="222" t="s">
        <v>992</v>
      </c>
      <c r="H181" s="223">
        <v>1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152</v>
      </c>
      <c r="AT181" s="230" t="s">
        <v>147</v>
      </c>
      <c r="AU181" s="230" t="s">
        <v>84</v>
      </c>
      <c r="AY181" s="18" t="s">
        <v>145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153</v>
      </c>
      <c r="BK181" s="231">
        <f>ROUND(I181*H181,2)</f>
        <v>0</v>
      </c>
      <c r="BL181" s="18" t="s">
        <v>152</v>
      </c>
      <c r="BM181" s="230" t="s">
        <v>731</v>
      </c>
    </row>
    <row r="182" s="12" customFormat="1" ht="25.92" customHeight="1">
      <c r="A182" s="12"/>
      <c r="B182" s="203"/>
      <c r="C182" s="204"/>
      <c r="D182" s="205" t="s">
        <v>75</v>
      </c>
      <c r="E182" s="206" t="s">
        <v>1183</v>
      </c>
      <c r="F182" s="206" t="s">
        <v>1184</v>
      </c>
      <c r="G182" s="204"/>
      <c r="H182" s="204"/>
      <c r="I182" s="207"/>
      <c r="J182" s="208">
        <f>BK182</f>
        <v>0</v>
      </c>
      <c r="K182" s="204"/>
      <c r="L182" s="209"/>
      <c r="M182" s="210"/>
      <c r="N182" s="211"/>
      <c r="O182" s="211"/>
      <c r="P182" s="212">
        <f>SUM(P183:P188)</f>
        <v>0</v>
      </c>
      <c r="Q182" s="211"/>
      <c r="R182" s="212">
        <f>SUM(R183:R188)</f>
        <v>0</v>
      </c>
      <c r="S182" s="211"/>
      <c r="T182" s="213">
        <f>SUM(T183:T188)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84</v>
      </c>
      <c r="AT182" s="215" t="s">
        <v>75</v>
      </c>
      <c r="AU182" s="215" t="s">
        <v>76</v>
      </c>
      <c r="AY182" s="214" t="s">
        <v>145</v>
      </c>
      <c r="BK182" s="216">
        <f>SUM(BK183:BK188)</f>
        <v>0</v>
      </c>
    </row>
    <row r="183" s="2" customFormat="1" ht="16.5" customHeight="1">
      <c r="A183" s="39"/>
      <c r="B183" s="40"/>
      <c r="C183" s="219" t="s">
        <v>443</v>
      </c>
      <c r="D183" s="219" t="s">
        <v>147</v>
      </c>
      <c r="E183" s="220" t="s">
        <v>1185</v>
      </c>
      <c r="F183" s="221" t="s">
        <v>1186</v>
      </c>
      <c r="G183" s="222" t="s">
        <v>992</v>
      </c>
      <c r="H183" s="223">
        <v>1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42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152</v>
      </c>
      <c r="AT183" s="230" t="s">
        <v>147</v>
      </c>
      <c r="AU183" s="230" t="s">
        <v>84</v>
      </c>
      <c r="AY183" s="18" t="s">
        <v>145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153</v>
      </c>
      <c r="BK183" s="231">
        <f>ROUND(I183*H183,2)</f>
        <v>0</v>
      </c>
      <c r="BL183" s="18" t="s">
        <v>152</v>
      </c>
      <c r="BM183" s="230" t="s">
        <v>739</v>
      </c>
    </row>
    <row r="184" s="2" customFormat="1" ht="16.5" customHeight="1">
      <c r="A184" s="39"/>
      <c r="B184" s="40"/>
      <c r="C184" s="219" t="s">
        <v>449</v>
      </c>
      <c r="D184" s="219" t="s">
        <v>147</v>
      </c>
      <c r="E184" s="220" t="s">
        <v>1172</v>
      </c>
      <c r="F184" s="221" t="s">
        <v>1173</v>
      </c>
      <c r="G184" s="222" t="s">
        <v>992</v>
      </c>
      <c r="H184" s="223">
        <v>6</v>
      </c>
      <c r="I184" s="224"/>
      <c r="J184" s="225">
        <f>ROUND(I184*H184,2)</f>
        <v>0</v>
      </c>
      <c r="K184" s="221" t="s">
        <v>1</v>
      </c>
      <c r="L184" s="45"/>
      <c r="M184" s="226" t="s">
        <v>1</v>
      </c>
      <c r="N184" s="227" t="s">
        <v>42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152</v>
      </c>
      <c r="AT184" s="230" t="s">
        <v>147</v>
      </c>
      <c r="AU184" s="230" t="s">
        <v>84</v>
      </c>
      <c r="AY184" s="18" t="s">
        <v>145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153</v>
      </c>
      <c r="BK184" s="231">
        <f>ROUND(I184*H184,2)</f>
        <v>0</v>
      </c>
      <c r="BL184" s="18" t="s">
        <v>152</v>
      </c>
      <c r="BM184" s="230" t="s">
        <v>747</v>
      </c>
    </row>
    <row r="185" s="2" customFormat="1" ht="24.15" customHeight="1">
      <c r="A185" s="39"/>
      <c r="B185" s="40"/>
      <c r="C185" s="219" t="s">
        <v>453</v>
      </c>
      <c r="D185" s="219" t="s">
        <v>147</v>
      </c>
      <c r="E185" s="220" t="s">
        <v>1187</v>
      </c>
      <c r="F185" s="221" t="s">
        <v>1175</v>
      </c>
      <c r="G185" s="222" t="s">
        <v>710</v>
      </c>
      <c r="H185" s="286"/>
      <c r="I185" s="224"/>
      <c r="J185" s="225">
        <f>ROUND(I185*H185,2)</f>
        <v>0</v>
      </c>
      <c r="K185" s="221" t="s">
        <v>1</v>
      </c>
      <c r="L185" s="45"/>
      <c r="M185" s="226" t="s">
        <v>1</v>
      </c>
      <c r="N185" s="227" t="s">
        <v>42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152</v>
      </c>
      <c r="AT185" s="230" t="s">
        <v>147</v>
      </c>
      <c r="AU185" s="230" t="s">
        <v>84</v>
      </c>
      <c r="AY185" s="18" t="s">
        <v>145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153</v>
      </c>
      <c r="BK185" s="231">
        <f>ROUND(I185*H185,2)</f>
        <v>0</v>
      </c>
      <c r="BL185" s="18" t="s">
        <v>152</v>
      </c>
      <c r="BM185" s="230" t="s">
        <v>755</v>
      </c>
    </row>
    <row r="186" s="2" customFormat="1" ht="16.5" customHeight="1">
      <c r="A186" s="39"/>
      <c r="B186" s="40"/>
      <c r="C186" s="219" t="s">
        <v>459</v>
      </c>
      <c r="D186" s="219" t="s">
        <v>147</v>
      </c>
      <c r="E186" s="220" t="s">
        <v>1188</v>
      </c>
      <c r="F186" s="221" t="s">
        <v>1143</v>
      </c>
      <c r="G186" s="222" t="s">
        <v>710</v>
      </c>
      <c r="H186" s="286"/>
      <c r="I186" s="224"/>
      <c r="J186" s="225">
        <f>ROUND(I186*H186,2)</f>
        <v>0</v>
      </c>
      <c r="K186" s="221" t="s">
        <v>1</v>
      </c>
      <c r="L186" s="45"/>
      <c r="M186" s="226" t="s">
        <v>1</v>
      </c>
      <c r="N186" s="227" t="s">
        <v>42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152</v>
      </c>
      <c r="AT186" s="230" t="s">
        <v>147</v>
      </c>
      <c r="AU186" s="230" t="s">
        <v>84</v>
      </c>
      <c r="AY186" s="18" t="s">
        <v>145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153</v>
      </c>
      <c r="BK186" s="231">
        <f>ROUND(I186*H186,2)</f>
        <v>0</v>
      </c>
      <c r="BL186" s="18" t="s">
        <v>152</v>
      </c>
      <c r="BM186" s="230" t="s">
        <v>763</v>
      </c>
    </row>
    <row r="187" s="2" customFormat="1" ht="21.75" customHeight="1">
      <c r="A187" s="39"/>
      <c r="B187" s="40"/>
      <c r="C187" s="219" t="s">
        <v>465</v>
      </c>
      <c r="D187" s="219" t="s">
        <v>147</v>
      </c>
      <c r="E187" s="220" t="s">
        <v>1189</v>
      </c>
      <c r="F187" s="221" t="s">
        <v>1178</v>
      </c>
      <c r="G187" s="222" t="s">
        <v>710</v>
      </c>
      <c r="H187" s="286"/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152</v>
      </c>
      <c r="AT187" s="230" t="s">
        <v>147</v>
      </c>
      <c r="AU187" s="230" t="s">
        <v>84</v>
      </c>
      <c r="AY187" s="18" t="s">
        <v>145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153</v>
      </c>
      <c r="BK187" s="231">
        <f>ROUND(I187*H187,2)</f>
        <v>0</v>
      </c>
      <c r="BL187" s="18" t="s">
        <v>152</v>
      </c>
      <c r="BM187" s="230" t="s">
        <v>771</v>
      </c>
    </row>
    <row r="188" s="2" customFormat="1" ht="21.75" customHeight="1">
      <c r="A188" s="39"/>
      <c r="B188" s="40"/>
      <c r="C188" s="219" t="s">
        <v>472</v>
      </c>
      <c r="D188" s="219" t="s">
        <v>147</v>
      </c>
      <c r="E188" s="220" t="s">
        <v>1179</v>
      </c>
      <c r="F188" s="221" t="s">
        <v>1180</v>
      </c>
      <c r="G188" s="222" t="s">
        <v>992</v>
      </c>
      <c r="H188" s="223">
        <v>1</v>
      </c>
      <c r="I188" s="224"/>
      <c r="J188" s="225">
        <f>ROUND(I188*H188,2)</f>
        <v>0</v>
      </c>
      <c r="K188" s="221" t="s">
        <v>1</v>
      </c>
      <c r="L188" s="45"/>
      <c r="M188" s="226" t="s">
        <v>1</v>
      </c>
      <c r="N188" s="227" t="s">
        <v>42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152</v>
      </c>
      <c r="AT188" s="230" t="s">
        <v>147</v>
      </c>
      <c r="AU188" s="230" t="s">
        <v>84</v>
      </c>
      <c r="AY188" s="18" t="s">
        <v>145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153</v>
      </c>
      <c r="BK188" s="231">
        <f>ROUND(I188*H188,2)</f>
        <v>0</v>
      </c>
      <c r="BL188" s="18" t="s">
        <v>152</v>
      </c>
      <c r="BM188" s="230" t="s">
        <v>781</v>
      </c>
    </row>
    <row r="189" s="12" customFormat="1" ht="25.92" customHeight="1">
      <c r="A189" s="12"/>
      <c r="B189" s="203"/>
      <c r="C189" s="204"/>
      <c r="D189" s="205" t="s">
        <v>75</v>
      </c>
      <c r="E189" s="206" t="s">
        <v>1190</v>
      </c>
      <c r="F189" s="206" t="s">
        <v>1191</v>
      </c>
      <c r="G189" s="204"/>
      <c r="H189" s="204"/>
      <c r="I189" s="207"/>
      <c r="J189" s="208">
        <f>BK189</f>
        <v>0</v>
      </c>
      <c r="K189" s="204"/>
      <c r="L189" s="209"/>
      <c r="M189" s="210"/>
      <c r="N189" s="211"/>
      <c r="O189" s="211"/>
      <c r="P189" s="212">
        <f>P190</f>
        <v>0</v>
      </c>
      <c r="Q189" s="211"/>
      <c r="R189" s="212">
        <f>R190</f>
        <v>0</v>
      </c>
      <c r="S189" s="211"/>
      <c r="T189" s="213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4" t="s">
        <v>84</v>
      </c>
      <c r="AT189" s="215" t="s">
        <v>75</v>
      </c>
      <c r="AU189" s="215" t="s">
        <v>76</v>
      </c>
      <c r="AY189" s="214" t="s">
        <v>145</v>
      </c>
      <c r="BK189" s="216">
        <f>BK190</f>
        <v>0</v>
      </c>
    </row>
    <row r="190" s="2" customFormat="1" ht="49.05" customHeight="1">
      <c r="A190" s="39"/>
      <c r="B190" s="40"/>
      <c r="C190" s="219" t="s">
        <v>478</v>
      </c>
      <c r="D190" s="219" t="s">
        <v>147</v>
      </c>
      <c r="E190" s="220" t="s">
        <v>1192</v>
      </c>
      <c r="F190" s="221" t="s">
        <v>1193</v>
      </c>
      <c r="G190" s="222" t="s">
        <v>992</v>
      </c>
      <c r="H190" s="223">
        <v>1</v>
      </c>
      <c r="I190" s="224"/>
      <c r="J190" s="225">
        <f>ROUND(I190*H190,2)</f>
        <v>0</v>
      </c>
      <c r="K190" s="221" t="s">
        <v>1</v>
      </c>
      <c r="L190" s="45"/>
      <c r="M190" s="226" t="s">
        <v>1</v>
      </c>
      <c r="N190" s="227" t="s">
        <v>42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152</v>
      </c>
      <c r="AT190" s="230" t="s">
        <v>147</v>
      </c>
      <c r="AU190" s="230" t="s">
        <v>84</v>
      </c>
      <c r="AY190" s="18" t="s">
        <v>145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153</v>
      </c>
      <c r="BK190" s="231">
        <f>ROUND(I190*H190,2)</f>
        <v>0</v>
      </c>
      <c r="BL190" s="18" t="s">
        <v>152</v>
      </c>
      <c r="BM190" s="230" t="s">
        <v>794</v>
      </c>
    </row>
    <row r="191" s="12" customFormat="1" ht="25.92" customHeight="1">
      <c r="A191" s="12"/>
      <c r="B191" s="203"/>
      <c r="C191" s="204"/>
      <c r="D191" s="205" t="s">
        <v>75</v>
      </c>
      <c r="E191" s="206" t="s">
        <v>1194</v>
      </c>
      <c r="F191" s="206" t="s">
        <v>1195</v>
      </c>
      <c r="G191" s="204"/>
      <c r="H191" s="204"/>
      <c r="I191" s="207"/>
      <c r="J191" s="208">
        <f>BK191</f>
        <v>0</v>
      </c>
      <c r="K191" s="204"/>
      <c r="L191" s="209"/>
      <c r="M191" s="210"/>
      <c r="N191" s="211"/>
      <c r="O191" s="211"/>
      <c r="P191" s="212">
        <f>SUM(P192:P207)</f>
        <v>0</v>
      </c>
      <c r="Q191" s="211"/>
      <c r="R191" s="212">
        <f>SUM(R192:R207)</f>
        <v>0</v>
      </c>
      <c r="S191" s="211"/>
      <c r="T191" s="213">
        <f>SUM(T192:T207)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4" t="s">
        <v>84</v>
      </c>
      <c r="AT191" s="215" t="s">
        <v>75</v>
      </c>
      <c r="AU191" s="215" t="s">
        <v>76</v>
      </c>
      <c r="AY191" s="214" t="s">
        <v>145</v>
      </c>
      <c r="BK191" s="216">
        <f>SUM(BK192:BK207)</f>
        <v>0</v>
      </c>
    </row>
    <row r="192" s="2" customFormat="1" ht="16.5" customHeight="1">
      <c r="A192" s="39"/>
      <c r="B192" s="40"/>
      <c r="C192" s="219" t="s">
        <v>484</v>
      </c>
      <c r="D192" s="219" t="s">
        <v>147</v>
      </c>
      <c r="E192" s="220" t="s">
        <v>1196</v>
      </c>
      <c r="F192" s="221" t="s">
        <v>1197</v>
      </c>
      <c r="G192" s="222" t="s">
        <v>992</v>
      </c>
      <c r="H192" s="223">
        <v>2</v>
      </c>
      <c r="I192" s="224"/>
      <c r="J192" s="225">
        <f>ROUND(I192*H192,2)</f>
        <v>0</v>
      </c>
      <c r="K192" s="221" t="s">
        <v>1</v>
      </c>
      <c r="L192" s="45"/>
      <c r="M192" s="226" t="s">
        <v>1</v>
      </c>
      <c r="N192" s="227" t="s">
        <v>42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152</v>
      </c>
      <c r="AT192" s="230" t="s">
        <v>147</v>
      </c>
      <c r="AU192" s="230" t="s">
        <v>84</v>
      </c>
      <c r="AY192" s="18" t="s">
        <v>145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153</v>
      </c>
      <c r="BK192" s="231">
        <f>ROUND(I192*H192,2)</f>
        <v>0</v>
      </c>
      <c r="BL192" s="18" t="s">
        <v>152</v>
      </c>
      <c r="BM192" s="230" t="s">
        <v>805</v>
      </c>
    </row>
    <row r="193" s="2" customFormat="1" ht="24.15" customHeight="1">
      <c r="A193" s="39"/>
      <c r="B193" s="40"/>
      <c r="C193" s="219" t="s">
        <v>488</v>
      </c>
      <c r="D193" s="219" t="s">
        <v>147</v>
      </c>
      <c r="E193" s="220" t="s">
        <v>1069</v>
      </c>
      <c r="F193" s="221" t="s">
        <v>1070</v>
      </c>
      <c r="G193" s="222" t="s">
        <v>992</v>
      </c>
      <c r="H193" s="223">
        <v>3</v>
      </c>
      <c r="I193" s="224"/>
      <c r="J193" s="225">
        <f>ROUND(I193*H193,2)</f>
        <v>0</v>
      </c>
      <c r="K193" s="221" t="s">
        <v>1</v>
      </c>
      <c r="L193" s="45"/>
      <c r="M193" s="226" t="s">
        <v>1</v>
      </c>
      <c r="N193" s="227" t="s">
        <v>42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152</v>
      </c>
      <c r="AT193" s="230" t="s">
        <v>147</v>
      </c>
      <c r="AU193" s="230" t="s">
        <v>84</v>
      </c>
      <c r="AY193" s="18" t="s">
        <v>145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153</v>
      </c>
      <c r="BK193" s="231">
        <f>ROUND(I193*H193,2)</f>
        <v>0</v>
      </c>
      <c r="BL193" s="18" t="s">
        <v>152</v>
      </c>
      <c r="BM193" s="230" t="s">
        <v>815</v>
      </c>
    </row>
    <row r="194" s="2" customFormat="1" ht="16.5" customHeight="1">
      <c r="A194" s="39"/>
      <c r="B194" s="40"/>
      <c r="C194" s="219" t="s">
        <v>493</v>
      </c>
      <c r="D194" s="219" t="s">
        <v>147</v>
      </c>
      <c r="E194" s="220" t="s">
        <v>1198</v>
      </c>
      <c r="F194" s="221" t="s">
        <v>1199</v>
      </c>
      <c r="G194" s="222" t="s">
        <v>992</v>
      </c>
      <c r="H194" s="223">
        <v>1</v>
      </c>
      <c r="I194" s="224"/>
      <c r="J194" s="225">
        <f>ROUND(I194*H194,2)</f>
        <v>0</v>
      </c>
      <c r="K194" s="221" t="s">
        <v>1</v>
      </c>
      <c r="L194" s="45"/>
      <c r="M194" s="226" t="s">
        <v>1</v>
      </c>
      <c r="N194" s="227" t="s">
        <v>42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152</v>
      </c>
      <c r="AT194" s="230" t="s">
        <v>147</v>
      </c>
      <c r="AU194" s="230" t="s">
        <v>84</v>
      </c>
      <c r="AY194" s="18" t="s">
        <v>145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153</v>
      </c>
      <c r="BK194" s="231">
        <f>ROUND(I194*H194,2)</f>
        <v>0</v>
      </c>
      <c r="BL194" s="18" t="s">
        <v>152</v>
      </c>
      <c r="BM194" s="230" t="s">
        <v>824</v>
      </c>
    </row>
    <row r="195" s="2" customFormat="1" ht="16.5" customHeight="1">
      <c r="A195" s="39"/>
      <c r="B195" s="40"/>
      <c r="C195" s="219" t="s">
        <v>498</v>
      </c>
      <c r="D195" s="219" t="s">
        <v>147</v>
      </c>
      <c r="E195" s="220" t="s">
        <v>1200</v>
      </c>
      <c r="F195" s="221" t="s">
        <v>1201</v>
      </c>
      <c r="G195" s="222" t="s">
        <v>992</v>
      </c>
      <c r="H195" s="223">
        <v>1</v>
      </c>
      <c r="I195" s="224"/>
      <c r="J195" s="225">
        <f>ROUND(I195*H195,2)</f>
        <v>0</v>
      </c>
      <c r="K195" s="221" t="s">
        <v>1</v>
      </c>
      <c r="L195" s="45"/>
      <c r="M195" s="226" t="s">
        <v>1</v>
      </c>
      <c r="N195" s="227" t="s">
        <v>42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152</v>
      </c>
      <c r="AT195" s="230" t="s">
        <v>147</v>
      </c>
      <c r="AU195" s="230" t="s">
        <v>84</v>
      </c>
      <c r="AY195" s="18" t="s">
        <v>145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153</v>
      </c>
      <c r="BK195" s="231">
        <f>ROUND(I195*H195,2)</f>
        <v>0</v>
      </c>
      <c r="BL195" s="18" t="s">
        <v>152</v>
      </c>
      <c r="BM195" s="230" t="s">
        <v>832</v>
      </c>
    </row>
    <row r="196" s="2" customFormat="1" ht="16.5" customHeight="1">
      <c r="A196" s="39"/>
      <c r="B196" s="40"/>
      <c r="C196" s="219" t="s">
        <v>504</v>
      </c>
      <c r="D196" s="219" t="s">
        <v>147</v>
      </c>
      <c r="E196" s="220" t="s">
        <v>1202</v>
      </c>
      <c r="F196" s="221" t="s">
        <v>1203</v>
      </c>
      <c r="G196" s="222" t="s">
        <v>272</v>
      </c>
      <c r="H196" s="223">
        <v>7</v>
      </c>
      <c r="I196" s="224"/>
      <c r="J196" s="225">
        <f>ROUND(I196*H196,2)</f>
        <v>0</v>
      </c>
      <c r="K196" s="221" t="s">
        <v>1</v>
      </c>
      <c r="L196" s="45"/>
      <c r="M196" s="226" t="s">
        <v>1</v>
      </c>
      <c r="N196" s="227" t="s">
        <v>42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152</v>
      </c>
      <c r="AT196" s="230" t="s">
        <v>147</v>
      </c>
      <c r="AU196" s="230" t="s">
        <v>84</v>
      </c>
      <c r="AY196" s="18" t="s">
        <v>145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153</v>
      </c>
      <c r="BK196" s="231">
        <f>ROUND(I196*H196,2)</f>
        <v>0</v>
      </c>
      <c r="BL196" s="18" t="s">
        <v>152</v>
      </c>
      <c r="BM196" s="230" t="s">
        <v>840</v>
      </c>
    </row>
    <row r="197" s="2" customFormat="1" ht="16.5" customHeight="1">
      <c r="A197" s="39"/>
      <c r="B197" s="40"/>
      <c r="C197" s="219" t="s">
        <v>508</v>
      </c>
      <c r="D197" s="219" t="s">
        <v>147</v>
      </c>
      <c r="E197" s="220" t="s">
        <v>1204</v>
      </c>
      <c r="F197" s="221" t="s">
        <v>1205</v>
      </c>
      <c r="G197" s="222" t="s">
        <v>272</v>
      </c>
      <c r="H197" s="223">
        <v>12</v>
      </c>
      <c r="I197" s="224"/>
      <c r="J197" s="225">
        <f>ROUND(I197*H197,2)</f>
        <v>0</v>
      </c>
      <c r="K197" s="221" t="s">
        <v>1</v>
      </c>
      <c r="L197" s="45"/>
      <c r="M197" s="226" t="s">
        <v>1</v>
      </c>
      <c r="N197" s="227" t="s">
        <v>42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152</v>
      </c>
      <c r="AT197" s="230" t="s">
        <v>147</v>
      </c>
      <c r="AU197" s="230" t="s">
        <v>84</v>
      </c>
      <c r="AY197" s="18" t="s">
        <v>145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153</v>
      </c>
      <c r="BK197" s="231">
        <f>ROUND(I197*H197,2)</f>
        <v>0</v>
      </c>
      <c r="BL197" s="18" t="s">
        <v>152</v>
      </c>
      <c r="BM197" s="230" t="s">
        <v>854</v>
      </c>
    </row>
    <row r="198" s="2" customFormat="1" ht="16.5" customHeight="1">
      <c r="A198" s="39"/>
      <c r="B198" s="40"/>
      <c r="C198" s="219" t="s">
        <v>514</v>
      </c>
      <c r="D198" s="219" t="s">
        <v>147</v>
      </c>
      <c r="E198" s="220" t="s">
        <v>1206</v>
      </c>
      <c r="F198" s="221" t="s">
        <v>1207</v>
      </c>
      <c r="G198" s="222" t="s">
        <v>272</v>
      </c>
      <c r="H198" s="223">
        <v>19</v>
      </c>
      <c r="I198" s="224"/>
      <c r="J198" s="225">
        <f>ROUND(I198*H198,2)</f>
        <v>0</v>
      </c>
      <c r="K198" s="221" t="s">
        <v>1</v>
      </c>
      <c r="L198" s="45"/>
      <c r="M198" s="226" t="s">
        <v>1</v>
      </c>
      <c r="N198" s="227" t="s">
        <v>42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152</v>
      </c>
      <c r="AT198" s="230" t="s">
        <v>147</v>
      </c>
      <c r="AU198" s="230" t="s">
        <v>84</v>
      </c>
      <c r="AY198" s="18" t="s">
        <v>145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153</v>
      </c>
      <c r="BK198" s="231">
        <f>ROUND(I198*H198,2)</f>
        <v>0</v>
      </c>
      <c r="BL198" s="18" t="s">
        <v>152</v>
      </c>
      <c r="BM198" s="230" t="s">
        <v>863</v>
      </c>
    </row>
    <row r="199" s="2" customFormat="1" ht="16.5" customHeight="1">
      <c r="A199" s="39"/>
      <c r="B199" s="40"/>
      <c r="C199" s="219" t="s">
        <v>520</v>
      </c>
      <c r="D199" s="219" t="s">
        <v>147</v>
      </c>
      <c r="E199" s="220" t="s">
        <v>1208</v>
      </c>
      <c r="F199" s="221" t="s">
        <v>1209</v>
      </c>
      <c r="G199" s="222" t="s">
        <v>272</v>
      </c>
      <c r="H199" s="223">
        <v>25</v>
      </c>
      <c r="I199" s="224"/>
      <c r="J199" s="225">
        <f>ROUND(I199*H199,2)</f>
        <v>0</v>
      </c>
      <c r="K199" s="221" t="s">
        <v>1</v>
      </c>
      <c r="L199" s="45"/>
      <c r="M199" s="226" t="s">
        <v>1</v>
      </c>
      <c r="N199" s="227" t="s">
        <v>42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152</v>
      </c>
      <c r="AT199" s="230" t="s">
        <v>147</v>
      </c>
      <c r="AU199" s="230" t="s">
        <v>84</v>
      </c>
      <c r="AY199" s="18" t="s">
        <v>145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153</v>
      </c>
      <c r="BK199" s="231">
        <f>ROUND(I199*H199,2)</f>
        <v>0</v>
      </c>
      <c r="BL199" s="18" t="s">
        <v>152</v>
      </c>
      <c r="BM199" s="230" t="s">
        <v>873</v>
      </c>
    </row>
    <row r="200" s="2" customFormat="1" ht="24.15" customHeight="1">
      <c r="A200" s="39"/>
      <c r="B200" s="40"/>
      <c r="C200" s="219" t="s">
        <v>524</v>
      </c>
      <c r="D200" s="219" t="s">
        <v>147</v>
      </c>
      <c r="E200" s="220" t="s">
        <v>1210</v>
      </c>
      <c r="F200" s="221" t="s">
        <v>1141</v>
      </c>
      <c r="G200" s="222" t="s">
        <v>710</v>
      </c>
      <c r="H200" s="286"/>
      <c r="I200" s="224"/>
      <c r="J200" s="225">
        <f>ROUND(I200*H200,2)</f>
        <v>0</v>
      </c>
      <c r="K200" s="221" t="s">
        <v>1</v>
      </c>
      <c r="L200" s="45"/>
      <c r="M200" s="226" t="s">
        <v>1</v>
      </c>
      <c r="N200" s="227" t="s">
        <v>42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152</v>
      </c>
      <c r="AT200" s="230" t="s">
        <v>147</v>
      </c>
      <c r="AU200" s="230" t="s">
        <v>84</v>
      </c>
      <c r="AY200" s="18" t="s">
        <v>145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153</v>
      </c>
      <c r="BK200" s="231">
        <f>ROUND(I200*H200,2)</f>
        <v>0</v>
      </c>
      <c r="BL200" s="18" t="s">
        <v>152</v>
      </c>
      <c r="BM200" s="230" t="s">
        <v>885</v>
      </c>
    </row>
    <row r="201" s="2" customFormat="1" ht="16.5" customHeight="1">
      <c r="A201" s="39"/>
      <c r="B201" s="40"/>
      <c r="C201" s="219" t="s">
        <v>528</v>
      </c>
      <c r="D201" s="219" t="s">
        <v>147</v>
      </c>
      <c r="E201" s="220" t="s">
        <v>1211</v>
      </c>
      <c r="F201" s="221" t="s">
        <v>1143</v>
      </c>
      <c r="G201" s="222" t="s">
        <v>710</v>
      </c>
      <c r="H201" s="286"/>
      <c r="I201" s="224"/>
      <c r="J201" s="225">
        <f>ROUND(I201*H201,2)</f>
        <v>0</v>
      </c>
      <c r="K201" s="221" t="s">
        <v>1</v>
      </c>
      <c r="L201" s="45"/>
      <c r="M201" s="226" t="s">
        <v>1</v>
      </c>
      <c r="N201" s="227" t="s">
        <v>42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152</v>
      </c>
      <c r="AT201" s="230" t="s">
        <v>147</v>
      </c>
      <c r="AU201" s="230" t="s">
        <v>84</v>
      </c>
      <c r="AY201" s="18" t="s">
        <v>145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153</v>
      </c>
      <c r="BK201" s="231">
        <f>ROUND(I201*H201,2)</f>
        <v>0</v>
      </c>
      <c r="BL201" s="18" t="s">
        <v>152</v>
      </c>
      <c r="BM201" s="230" t="s">
        <v>893</v>
      </c>
    </row>
    <row r="202" s="2" customFormat="1" ht="16.5" customHeight="1">
      <c r="A202" s="39"/>
      <c r="B202" s="40"/>
      <c r="C202" s="219" t="s">
        <v>539</v>
      </c>
      <c r="D202" s="219" t="s">
        <v>147</v>
      </c>
      <c r="E202" s="220" t="s">
        <v>1212</v>
      </c>
      <c r="F202" s="221" t="s">
        <v>1145</v>
      </c>
      <c r="G202" s="222" t="s">
        <v>710</v>
      </c>
      <c r="H202" s="286"/>
      <c r="I202" s="224"/>
      <c r="J202" s="225">
        <f>ROUND(I202*H202,2)</f>
        <v>0</v>
      </c>
      <c r="K202" s="221" t="s">
        <v>1</v>
      </c>
      <c r="L202" s="45"/>
      <c r="M202" s="226" t="s">
        <v>1</v>
      </c>
      <c r="N202" s="227" t="s">
        <v>42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152</v>
      </c>
      <c r="AT202" s="230" t="s">
        <v>147</v>
      </c>
      <c r="AU202" s="230" t="s">
        <v>84</v>
      </c>
      <c r="AY202" s="18" t="s">
        <v>145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153</v>
      </c>
      <c r="BK202" s="231">
        <f>ROUND(I202*H202,2)</f>
        <v>0</v>
      </c>
      <c r="BL202" s="18" t="s">
        <v>152</v>
      </c>
      <c r="BM202" s="230" t="s">
        <v>903</v>
      </c>
    </row>
    <row r="203" s="2" customFormat="1" ht="24.15" customHeight="1">
      <c r="A203" s="39"/>
      <c r="B203" s="40"/>
      <c r="C203" s="219" t="s">
        <v>544</v>
      </c>
      <c r="D203" s="219" t="s">
        <v>147</v>
      </c>
      <c r="E203" s="220" t="s">
        <v>1213</v>
      </c>
      <c r="F203" s="221" t="s">
        <v>1214</v>
      </c>
      <c r="G203" s="222" t="s">
        <v>1031</v>
      </c>
      <c r="H203" s="223">
        <v>1</v>
      </c>
      <c r="I203" s="224"/>
      <c r="J203" s="225">
        <f>ROUND(I203*H203,2)</f>
        <v>0</v>
      </c>
      <c r="K203" s="221" t="s">
        <v>1</v>
      </c>
      <c r="L203" s="45"/>
      <c r="M203" s="226" t="s">
        <v>1</v>
      </c>
      <c r="N203" s="227" t="s">
        <v>42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152</v>
      </c>
      <c r="AT203" s="230" t="s">
        <v>147</v>
      </c>
      <c r="AU203" s="230" t="s">
        <v>84</v>
      </c>
      <c r="AY203" s="18" t="s">
        <v>145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153</v>
      </c>
      <c r="BK203" s="231">
        <f>ROUND(I203*H203,2)</f>
        <v>0</v>
      </c>
      <c r="BL203" s="18" t="s">
        <v>152</v>
      </c>
      <c r="BM203" s="230" t="s">
        <v>915</v>
      </c>
    </row>
    <row r="204" s="2" customFormat="1" ht="16.5" customHeight="1">
      <c r="A204" s="39"/>
      <c r="B204" s="40"/>
      <c r="C204" s="219" t="s">
        <v>549</v>
      </c>
      <c r="D204" s="219" t="s">
        <v>147</v>
      </c>
      <c r="E204" s="220" t="s">
        <v>1215</v>
      </c>
      <c r="F204" s="221" t="s">
        <v>1216</v>
      </c>
      <c r="G204" s="222" t="s">
        <v>1031</v>
      </c>
      <c r="H204" s="223">
        <v>1</v>
      </c>
      <c r="I204" s="224"/>
      <c r="J204" s="225">
        <f>ROUND(I204*H204,2)</f>
        <v>0</v>
      </c>
      <c r="K204" s="221" t="s">
        <v>1</v>
      </c>
      <c r="L204" s="45"/>
      <c r="M204" s="226" t="s">
        <v>1</v>
      </c>
      <c r="N204" s="227" t="s">
        <v>42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152</v>
      </c>
      <c r="AT204" s="230" t="s">
        <v>147</v>
      </c>
      <c r="AU204" s="230" t="s">
        <v>84</v>
      </c>
      <c r="AY204" s="18" t="s">
        <v>145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153</v>
      </c>
      <c r="BK204" s="231">
        <f>ROUND(I204*H204,2)</f>
        <v>0</v>
      </c>
      <c r="BL204" s="18" t="s">
        <v>152</v>
      </c>
      <c r="BM204" s="230" t="s">
        <v>924</v>
      </c>
    </row>
    <row r="205" s="2" customFormat="1" ht="16.5" customHeight="1">
      <c r="A205" s="39"/>
      <c r="B205" s="40"/>
      <c r="C205" s="219" t="s">
        <v>557</v>
      </c>
      <c r="D205" s="219" t="s">
        <v>147</v>
      </c>
      <c r="E205" s="220" t="s">
        <v>1217</v>
      </c>
      <c r="F205" s="221" t="s">
        <v>1218</v>
      </c>
      <c r="G205" s="222" t="s">
        <v>992</v>
      </c>
      <c r="H205" s="223">
        <v>1</v>
      </c>
      <c r="I205" s="224"/>
      <c r="J205" s="225">
        <f>ROUND(I205*H205,2)</f>
        <v>0</v>
      </c>
      <c r="K205" s="221" t="s">
        <v>1</v>
      </c>
      <c r="L205" s="45"/>
      <c r="M205" s="226" t="s">
        <v>1</v>
      </c>
      <c r="N205" s="227" t="s">
        <v>42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152</v>
      </c>
      <c r="AT205" s="230" t="s">
        <v>147</v>
      </c>
      <c r="AU205" s="230" t="s">
        <v>84</v>
      </c>
      <c r="AY205" s="18" t="s">
        <v>145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153</v>
      </c>
      <c r="BK205" s="231">
        <f>ROUND(I205*H205,2)</f>
        <v>0</v>
      </c>
      <c r="BL205" s="18" t="s">
        <v>152</v>
      </c>
      <c r="BM205" s="230" t="s">
        <v>933</v>
      </c>
    </row>
    <row r="206" s="2" customFormat="1" ht="16.5" customHeight="1">
      <c r="A206" s="39"/>
      <c r="B206" s="40"/>
      <c r="C206" s="219" t="s">
        <v>561</v>
      </c>
      <c r="D206" s="219" t="s">
        <v>147</v>
      </c>
      <c r="E206" s="220" t="s">
        <v>1219</v>
      </c>
      <c r="F206" s="221" t="s">
        <v>1151</v>
      </c>
      <c r="G206" s="222" t="s">
        <v>992</v>
      </c>
      <c r="H206" s="223">
        <v>1</v>
      </c>
      <c r="I206" s="224"/>
      <c r="J206" s="225">
        <f>ROUND(I206*H206,2)</f>
        <v>0</v>
      </c>
      <c r="K206" s="221" t="s">
        <v>1</v>
      </c>
      <c r="L206" s="45"/>
      <c r="M206" s="226" t="s">
        <v>1</v>
      </c>
      <c r="N206" s="227" t="s">
        <v>42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152</v>
      </c>
      <c r="AT206" s="230" t="s">
        <v>147</v>
      </c>
      <c r="AU206" s="230" t="s">
        <v>84</v>
      </c>
      <c r="AY206" s="18" t="s">
        <v>145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153</v>
      </c>
      <c r="BK206" s="231">
        <f>ROUND(I206*H206,2)</f>
        <v>0</v>
      </c>
      <c r="BL206" s="18" t="s">
        <v>152</v>
      </c>
      <c r="BM206" s="230" t="s">
        <v>941</v>
      </c>
    </row>
    <row r="207" s="2" customFormat="1" ht="16.5" customHeight="1">
      <c r="A207" s="39"/>
      <c r="B207" s="40"/>
      <c r="C207" s="219" t="s">
        <v>565</v>
      </c>
      <c r="D207" s="219" t="s">
        <v>147</v>
      </c>
      <c r="E207" s="220" t="s">
        <v>1152</v>
      </c>
      <c r="F207" s="221" t="s">
        <v>1153</v>
      </c>
      <c r="G207" s="222" t="s">
        <v>992</v>
      </c>
      <c r="H207" s="223">
        <v>1</v>
      </c>
      <c r="I207" s="224"/>
      <c r="J207" s="225">
        <f>ROUND(I207*H207,2)</f>
        <v>0</v>
      </c>
      <c r="K207" s="221" t="s">
        <v>1</v>
      </c>
      <c r="L207" s="45"/>
      <c r="M207" s="226" t="s">
        <v>1</v>
      </c>
      <c r="N207" s="227" t="s">
        <v>42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152</v>
      </c>
      <c r="AT207" s="230" t="s">
        <v>147</v>
      </c>
      <c r="AU207" s="230" t="s">
        <v>84</v>
      </c>
      <c r="AY207" s="18" t="s">
        <v>145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153</v>
      </c>
      <c r="BK207" s="231">
        <f>ROUND(I207*H207,2)</f>
        <v>0</v>
      </c>
      <c r="BL207" s="18" t="s">
        <v>152</v>
      </c>
      <c r="BM207" s="230" t="s">
        <v>951</v>
      </c>
    </row>
    <row r="208" s="12" customFormat="1" ht="25.92" customHeight="1">
      <c r="A208" s="12"/>
      <c r="B208" s="203"/>
      <c r="C208" s="204"/>
      <c r="D208" s="205" t="s">
        <v>75</v>
      </c>
      <c r="E208" s="206" t="s">
        <v>143</v>
      </c>
      <c r="F208" s="206" t="s">
        <v>143</v>
      </c>
      <c r="G208" s="204"/>
      <c r="H208" s="204"/>
      <c r="I208" s="207"/>
      <c r="J208" s="208">
        <f>BK208</f>
        <v>0</v>
      </c>
      <c r="K208" s="204"/>
      <c r="L208" s="209"/>
      <c r="M208" s="210"/>
      <c r="N208" s="211"/>
      <c r="O208" s="211"/>
      <c r="P208" s="212">
        <f>P209</f>
        <v>0</v>
      </c>
      <c r="Q208" s="211"/>
      <c r="R208" s="212">
        <f>R209</f>
        <v>0</v>
      </c>
      <c r="S208" s="211"/>
      <c r="T208" s="213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4" t="s">
        <v>84</v>
      </c>
      <c r="AT208" s="215" t="s">
        <v>75</v>
      </c>
      <c r="AU208" s="215" t="s">
        <v>76</v>
      </c>
      <c r="AY208" s="214" t="s">
        <v>145</v>
      </c>
      <c r="BK208" s="216">
        <f>BK209</f>
        <v>0</v>
      </c>
    </row>
    <row r="209" s="12" customFormat="1" ht="22.8" customHeight="1">
      <c r="A209" s="12"/>
      <c r="B209" s="203"/>
      <c r="C209" s="204"/>
      <c r="D209" s="205" t="s">
        <v>75</v>
      </c>
      <c r="E209" s="217" t="s">
        <v>1220</v>
      </c>
      <c r="F209" s="217" t="s">
        <v>1221</v>
      </c>
      <c r="G209" s="204"/>
      <c r="H209" s="204"/>
      <c r="I209" s="207"/>
      <c r="J209" s="218">
        <f>BK209</f>
        <v>0</v>
      </c>
      <c r="K209" s="204"/>
      <c r="L209" s="209"/>
      <c r="M209" s="210"/>
      <c r="N209" s="211"/>
      <c r="O209" s="211"/>
      <c r="P209" s="212">
        <f>SUM(P210:P216)</f>
        <v>0</v>
      </c>
      <c r="Q209" s="211"/>
      <c r="R209" s="212">
        <f>SUM(R210:R216)</f>
        <v>0</v>
      </c>
      <c r="S209" s="211"/>
      <c r="T209" s="213">
        <f>SUM(T210:T216)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4" t="s">
        <v>84</v>
      </c>
      <c r="AT209" s="215" t="s">
        <v>75</v>
      </c>
      <c r="AU209" s="215" t="s">
        <v>84</v>
      </c>
      <c r="AY209" s="214" t="s">
        <v>145</v>
      </c>
      <c r="BK209" s="216">
        <f>SUM(BK210:BK216)</f>
        <v>0</v>
      </c>
    </row>
    <row r="210" s="2" customFormat="1" ht="44.25" customHeight="1">
      <c r="A210" s="39"/>
      <c r="B210" s="40"/>
      <c r="C210" s="219" t="s">
        <v>572</v>
      </c>
      <c r="D210" s="219" t="s">
        <v>147</v>
      </c>
      <c r="E210" s="220" t="s">
        <v>1222</v>
      </c>
      <c r="F210" s="221" t="s">
        <v>1223</v>
      </c>
      <c r="G210" s="222" t="s">
        <v>992</v>
      </c>
      <c r="H210" s="223">
        <v>2</v>
      </c>
      <c r="I210" s="224"/>
      <c r="J210" s="225">
        <f>ROUND(I210*H210,2)</f>
        <v>0</v>
      </c>
      <c r="K210" s="221" t="s">
        <v>1</v>
      </c>
      <c r="L210" s="45"/>
      <c r="M210" s="226" t="s">
        <v>1</v>
      </c>
      <c r="N210" s="227" t="s">
        <v>42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152</v>
      </c>
      <c r="AT210" s="230" t="s">
        <v>147</v>
      </c>
      <c r="AU210" s="230" t="s">
        <v>153</v>
      </c>
      <c r="AY210" s="18" t="s">
        <v>145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153</v>
      </c>
      <c r="BK210" s="231">
        <f>ROUND(I210*H210,2)</f>
        <v>0</v>
      </c>
      <c r="BL210" s="18" t="s">
        <v>152</v>
      </c>
      <c r="BM210" s="230" t="s">
        <v>1224</v>
      </c>
    </row>
    <row r="211" s="2" customFormat="1" ht="44.25" customHeight="1">
      <c r="A211" s="39"/>
      <c r="B211" s="40"/>
      <c r="C211" s="219" t="s">
        <v>579</v>
      </c>
      <c r="D211" s="219" t="s">
        <v>147</v>
      </c>
      <c r="E211" s="220" t="s">
        <v>1225</v>
      </c>
      <c r="F211" s="221" t="s">
        <v>1226</v>
      </c>
      <c r="G211" s="222" t="s">
        <v>992</v>
      </c>
      <c r="H211" s="223">
        <v>3</v>
      </c>
      <c r="I211" s="224"/>
      <c r="J211" s="225">
        <f>ROUND(I211*H211,2)</f>
        <v>0</v>
      </c>
      <c r="K211" s="221" t="s">
        <v>1</v>
      </c>
      <c r="L211" s="45"/>
      <c r="M211" s="226" t="s">
        <v>1</v>
      </c>
      <c r="N211" s="227" t="s">
        <v>42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152</v>
      </c>
      <c r="AT211" s="230" t="s">
        <v>147</v>
      </c>
      <c r="AU211" s="230" t="s">
        <v>153</v>
      </c>
      <c r="AY211" s="18" t="s">
        <v>145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153</v>
      </c>
      <c r="BK211" s="231">
        <f>ROUND(I211*H211,2)</f>
        <v>0</v>
      </c>
      <c r="BL211" s="18" t="s">
        <v>152</v>
      </c>
      <c r="BM211" s="230" t="s">
        <v>1227</v>
      </c>
    </row>
    <row r="212" s="2" customFormat="1" ht="44.25" customHeight="1">
      <c r="A212" s="39"/>
      <c r="B212" s="40"/>
      <c r="C212" s="219" t="s">
        <v>587</v>
      </c>
      <c r="D212" s="219" t="s">
        <v>147</v>
      </c>
      <c r="E212" s="220" t="s">
        <v>1228</v>
      </c>
      <c r="F212" s="221" t="s">
        <v>1229</v>
      </c>
      <c r="G212" s="222" t="s">
        <v>992</v>
      </c>
      <c r="H212" s="223">
        <v>3</v>
      </c>
      <c r="I212" s="224"/>
      <c r="J212" s="225">
        <f>ROUND(I212*H212,2)</f>
        <v>0</v>
      </c>
      <c r="K212" s="221" t="s">
        <v>1</v>
      </c>
      <c r="L212" s="45"/>
      <c r="M212" s="226" t="s">
        <v>1</v>
      </c>
      <c r="N212" s="227" t="s">
        <v>42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152</v>
      </c>
      <c r="AT212" s="230" t="s">
        <v>147</v>
      </c>
      <c r="AU212" s="230" t="s">
        <v>153</v>
      </c>
      <c r="AY212" s="18" t="s">
        <v>145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153</v>
      </c>
      <c r="BK212" s="231">
        <f>ROUND(I212*H212,2)</f>
        <v>0</v>
      </c>
      <c r="BL212" s="18" t="s">
        <v>152</v>
      </c>
      <c r="BM212" s="230" t="s">
        <v>1230</v>
      </c>
    </row>
    <row r="213" s="2" customFormat="1" ht="49.05" customHeight="1">
      <c r="A213" s="39"/>
      <c r="B213" s="40"/>
      <c r="C213" s="219" t="s">
        <v>591</v>
      </c>
      <c r="D213" s="219" t="s">
        <v>147</v>
      </c>
      <c r="E213" s="220" t="s">
        <v>1231</v>
      </c>
      <c r="F213" s="221" t="s">
        <v>1232</v>
      </c>
      <c r="G213" s="222" t="s">
        <v>992</v>
      </c>
      <c r="H213" s="223">
        <v>2</v>
      </c>
      <c r="I213" s="224"/>
      <c r="J213" s="225">
        <f>ROUND(I213*H213,2)</f>
        <v>0</v>
      </c>
      <c r="K213" s="221" t="s">
        <v>1</v>
      </c>
      <c r="L213" s="45"/>
      <c r="M213" s="226" t="s">
        <v>1</v>
      </c>
      <c r="N213" s="227" t="s">
        <v>42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152</v>
      </c>
      <c r="AT213" s="230" t="s">
        <v>147</v>
      </c>
      <c r="AU213" s="230" t="s">
        <v>153</v>
      </c>
      <c r="AY213" s="18" t="s">
        <v>145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153</v>
      </c>
      <c r="BK213" s="231">
        <f>ROUND(I213*H213,2)</f>
        <v>0</v>
      </c>
      <c r="BL213" s="18" t="s">
        <v>152</v>
      </c>
      <c r="BM213" s="230" t="s">
        <v>1233</v>
      </c>
    </row>
    <row r="214" s="2" customFormat="1" ht="49.05" customHeight="1">
      <c r="A214" s="39"/>
      <c r="B214" s="40"/>
      <c r="C214" s="219" t="s">
        <v>596</v>
      </c>
      <c r="D214" s="219" t="s">
        <v>147</v>
      </c>
      <c r="E214" s="220" t="s">
        <v>1234</v>
      </c>
      <c r="F214" s="221" t="s">
        <v>1235</v>
      </c>
      <c r="G214" s="222" t="s">
        <v>992</v>
      </c>
      <c r="H214" s="223">
        <v>1</v>
      </c>
      <c r="I214" s="224"/>
      <c r="J214" s="225">
        <f>ROUND(I214*H214,2)</f>
        <v>0</v>
      </c>
      <c r="K214" s="221" t="s">
        <v>1</v>
      </c>
      <c r="L214" s="45"/>
      <c r="M214" s="226" t="s">
        <v>1</v>
      </c>
      <c r="N214" s="227" t="s">
        <v>42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152</v>
      </c>
      <c r="AT214" s="230" t="s">
        <v>147</v>
      </c>
      <c r="AU214" s="230" t="s">
        <v>153</v>
      </c>
      <c r="AY214" s="18" t="s">
        <v>145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153</v>
      </c>
      <c r="BK214" s="231">
        <f>ROUND(I214*H214,2)</f>
        <v>0</v>
      </c>
      <c r="BL214" s="18" t="s">
        <v>152</v>
      </c>
      <c r="BM214" s="230" t="s">
        <v>1236</v>
      </c>
    </row>
    <row r="215" s="2" customFormat="1" ht="24.15" customHeight="1">
      <c r="A215" s="39"/>
      <c r="B215" s="40"/>
      <c r="C215" s="219" t="s">
        <v>600</v>
      </c>
      <c r="D215" s="219" t="s">
        <v>147</v>
      </c>
      <c r="E215" s="220" t="s">
        <v>84</v>
      </c>
      <c r="F215" s="221" t="s">
        <v>1141</v>
      </c>
      <c r="G215" s="222" t="s">
        <v>710</v>
      </c>
      <c r="H215" s="286"/>
      <c r="I215" s="224"/>
      <c r="J215" s="225">
        <f>ROUND(I215*H215,2)</f>
        <v>0</v>
      </c>
      <c r="K215" s="221" t="s">
        <v>1</v>
      </c>
      <c r="L215" s="45"/>
      <c r="M215" s="226" t="s">
        <v>1</v>
      </c>
      <c r="N215" s="227" t="s">
        <v>42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152</v>
      </c>
      <c r="AT215" s="230" t="s">
        <v>147</v>
      </c>
      <c r="AU215" s="230" t="s">
        <v>153</v>
      </c>
      <c r="AY215" s="18" t="s">
        <v>145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153</v>
      </c>
      <c r="BK215" s="231">
        <f>ROUND(I215*H215,2)</f>
        <v>0</v>
      </c>
      <c r="BL215" s="18" t="s">
        <v>152</v>
      </c>
      <c r="BM215" s="230" t="s">
        <v>1237</v>
      </c>
    </row>
    <row r="216" s="2" customFormat="1" ht="16.5" customHeight="1">
      <c r="A216" s="39"/>
      <c r="B216" s="40"/>
      <c r="C216" s="219" t="s">
        <v>605</v>
      </c>
      <c r="D216" s="219" t="s">
        <v>147</v>
      </c>
      <c r="E216" s="220" t="s">
        <v>153</v>
      </c>
      <c r="F216" s="221" t="s">
        <v>1143</v>
      </c>
      <c r="G216" s="222" t="s">
        <v>710</v>
      </c>
      <c r="H216" s="286"/>
      <c r="I216" s="224"/>
      <c r="J216" s="225">
        <f>ROUND(I216*H216,2)</f>
        <v>0</v>
      </c>
      <c r="K216" s="221" t="s">
        <v>1</v>
      </c>
      <c r="L216" s="45"/>
      <c r="M216" s="294" t="s">
        <v>1</v>
      </c>
      <c r="N216" s="295" t="s">
        <v>42</v>
      </c>
      <c r="O216" s="296"/>
      <c r="P216" s="297">
        <f>O216*H216</f>
        <v>0</v>
      </c>
      <c r="Q216" s="297">
        <v>0</v>
      </c>
      <c r="R216" s="297">
        <f>Q216*H216</f>
        <v>0</v>
      </c>
      <c r="S216" s="297">
        <v>0</v>
      </c>
      <c r="T216" s="298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152</v>
      </c>
      <c r="AT216" s="230" t="s">
        <v>147</v>
      </c>
      <c r="AU216" s="230" t="s">
        <v>153</v>
      </c>
      <c r="AY216" s="18" t="s">
        <v>145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153</v>
      </c>
      <c r="BK216" s="231">
        <f>ROUND(I216*H216,2)</f>
        <v>0</v>
      </c>
      <c r="BL216" s="18" t="s">
        <v>152</v>
      </c>
      <c r="BM216" s="230" t="s">
        <v>1238</v>
      </c>
    </row>
    <row r="217" s="2" customFormat="1" ht="6.96" customHeight="1">
      <c r="A217" s="39"/>
      <c r="B217" s="67"/>
      <c r="C217" s="68"/>
      <c r="D217" s="68"/>
      <c r="E217" s="68"/>
      <c r="F217" s="68"/>
      <c r="G217" s="68"/>
      <c r="H217" s="68"/>
      <c r="I217" s="68"/>
      <c r="J217" s="68"/>
      <c r="K217" s="68"/>
      <c r="L217" s="45"/>
      <c r="M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</row>
  </sheetData>
  <sheetProtection sheet="1" autoFilter="0" formatColumns="0" formatRows="0" objects="1" scenarios="1" spinCount="100000" saltValue="DQ+K3wMCui2xC75umi+xMyfIjkpXesskzbiCHvzZgdoff4kHmygUZW1g3tYvM7Bz1rcvXIqClUUJHr5gsspMKw==" hashValue="BO4W72g9sfWvFzj81QhR4JlV0Vx6ejrgSMV9Of29r2dlcN0Yj7KlqaeqvbNI4oJ6btdUaLKYUleFMTqHCcEGpQ==" algorithmName="SHA-512" password="CC35"/>
  <autoFilter ref="C122:K21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98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Dům s pečovatelskou službou - stavební úprava stáv. bytu č. 7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8. 12. 2023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ROUND((SUM(BE117:BE130)),  2)</f>
        <v>0</v>
      </c>
      <c r="G33" s="39"/>
      <c r="H33" s="39"/>
      <c r="I33" s="156">
        <v>0.20999999999999999</v>
      </c>
      <c r="J33" s="155">
        <f>ROUND(((SUM(BE117:BE130))*I33),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ROUND((SUM(BF117:BF130)),  2)</f>
        <v>0</v>
      </c>
      <c r="G34" s="39"/>
      <c r="H34" s="39"/>
      <c r="I34" s="156">
        <v>0.12</v>
      </c>
      <c r="J34" s="155">
        <f>ROUND(((SUM(BF117:BF130))*I34),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ROUND((SUM(BG117:BG130)),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ROUND((SUM(BH117:BH130)),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ROUND((SUM(BI117:BI130)),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Dům s pečovatelskou službou - stavební úprava stáv. bytu č. 7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701_03 - Vytápění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Stráž nad Nisou</v>
      </c>
      <c r="G89" s="41"/>
      <c r="H89" s="41"/>
      <c r="I89" s="33" t="s">
        <v>22</v>
      </c>
      <c r="J89" s="80" t="str">
        <f>IF(J12="","",J12)</f>
        <v>8. 12. 2023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Obec Stráž nad Nisou</v>
      </c>
      <c r="G91" s="41"/>
      <c r="H91" s="41"/>
      <c r="I91" s="33" t="s">
        <v>30</v>
      </c>
      <c r="J91" s="37" t="str">
        <f>E21</f>
        <v>RIP - stavební projekty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Bc. Zuzana Kosáková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102</v>
      </c>
      <c r="D94" s="177"/>
      <c r="E94" s="177"/>
      <c r="F94" s="177"/>
      <c r="G94" s="177"/>
      <c r="H94" s="177"/>
      <c r="I94" s="177"/>
      <c r="J94" s="178" t="s">
        <v>103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104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105</v>
      </c>
    </row>
    <row r="97" s="9" customFormat="1" ht="24.96" customHeight="1">
      <c r="A97" s="9"/>
      <c r="B97" s="180"/>
      <c r="C97" s="181"/>
      <c r="D97" s="182" t="s">
        <v>1240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130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>Dům s pečovatelskou službou - stavební úprava stáv. bytu č. 7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99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SO 701_03 - Vytápění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20</v>
      </c>
      <c r="D111" s="41"/>
      <c r="E111" s="41"/>
      <c r="F111" s="28" t="str">
        <f>F12</f>
        <v>Stráž nad Nisou</v>
      </c>
      <c r="G111" s="41"/>
      <c r="H111" s="41"/>
      <c r="I111" s="33" t="s">
        <v>22</v>
      </c>
      <c r="J111" s="80" t="str">
        <f>IF(J12="","",J12)</f>
        <v>8. 12. 2023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5.65" customHeight="1">
      <c r="A113" s="39"/>
      <c r="B113" s="40"/>
      <c r="C113" s="33" t="s">
        <v>24</v>
      </c>
      <c r="D113" s="41"/>
      <c r="E113" s="41"/>
      <c r="F113" s="28" t="str">
        <f>E15</f>
        <v>Obec Stráž nad Nisou</v>
      </c>
      <c r="G113" s="41"/>
      <c r="H113" s="41"/>
      <c r="I113" s="33" t="s">
        <v>30</v>
      </c>
      <c r="J113" s="37" t="str">
        <f>E21</f>
        <v>RIP - stavební projekty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28</v>
      </c>
      <c r="D114" s="41"/>
      <c r="E114" s="41"/>
      <c r="F114" s="28" t="str">
        <f>IF(E18="","",E18)</f>
        <v>Vyplň údaj</v>
      </c>
      <c r="G114" s="41"/>
      <c r="H114" s="41"/>
      <c r="I114" s="33" t="s">
        <v>33</v>
      </c>
      <c r="J114" s="37" t="str">
        <f>E24</f>
        <v>Bc. Zuzana Kosáková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131</v>
      </c>
      <c r="D116" s="195" t="s">
        <v>61</v>
      </c>
      <c r="E116" s="195" t="s">
        <v>57</v>
      </c>
      <c r="F116" s="195" t="s">
        <v>58</v>
      </c>
      <c r="G116" s="195" t="s">
        <v>132</v>
      </c>
      <c r="H116" s="195" t="s">
        <v>133</v>
      </c>
      <c r="I116" s="195" t="s">
        <v>134</v>
      </c>
      <c r="J116" s="195" t="s">
        <v>103</v>
      </c>
      <c r="K116" s="196" t="s">
        <v>135</v>
      </c>
      <c r="L116" s="197"/>
      <c r="M116" s="101" t="s">
        <v>1</v>
      </c>
      <c r="N116" s="102" t="s">
        <v>40</v>
      </c>
      <c r="O116" s="102" t="s">
        <v>136</v>
      </c>
      <c r="P116" s="102" t="s">
        <v>137</v>
      </c>
      <c r="Q116" s="102" t="s">
        <v>138</v>
      </c>
      <c r="R116" s="102" t="s">
        <v>139</v>
      </c>
      <c r="S116" s="102" t="s">
        <v>140</v>
      </c>
      <c r="T116" s="103" t="s">
        <v>141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142</v>
      </c>
      <c r="D117" s="41"/>
      <c r="E117" s="41"/>
      <c r="F117" s="41"/>
      <c r="G117" s="41"/>
      <c r="H117" s="41"/>
      <c r="I117" s="41"/>
      <c r="J117" s="198">
        <f>BK117</f>
        <v>0</v>
      </c>
      <c r="K117" s="41"/>
      <c r="L117" s="45"/>
      <c r="M117" s="104"/>
      <c r="N117" s="199"/>
      <c r="O117" s="105"/>
      <c r="P117" s="200">
        <f>P118</f>
        <v>0</v>
      </c>
      <c r="Q117" s="105"/>
      <c r="R117" s="200">
        <f>R118</f>
        <v>0</v>
      </c>
      <c r="S117" s="105"/>
      <c r="T117" s="201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75</v>
      </c>
      <c r="AU117" s="18" t="s">
        <v>105</v>
      </c>
      <c r="BK117" s="202">
        <f>BK118</f>
        <v>0</v>
      </c>
    </row>
    <row r="118" s="12" customFormat="1" ht="25.92" customHeight="1">
      <c r="A118" s="12"/>
      <c r="B118" s="203"/>
      <c r="C118" s="204"/>
      <c r="D118" s="205" t="s">
        <v>75</v>
      </c>
      <c r="E118" s="206" t="s">
        <v>84</v>
      </c>
      <c r="F118" s="206" t="s">
        <v>93</v>
      </c>
      <c r="G118" s="204"/>
      <c r="H118" s="204"/>
      <c r="I118" s="207"/>
      <c r="J118" s="208">
        <f>BK118</f>
        <v>0</v>
      </c>
      <c r="K118" s="204"/>
      <c r="L118" s="209"/>
      <c r="M118" s="210"/>
      <c r="N118" s="211"/>
      <c r="O118" s="211"/>
      <c r="P118" s="212">
        <f>SUM(P119:P130)</f>
        <v>0</v>
      </c>
      <c r="Q118" s="211"/>
      <c r="R118" s="212">
        <f>SUM(R119:R130)</f>
        <v>0</v>
      </c>
      <c r="S118" s="211"/>
      <c r="T118" s="213">
        <f>SUM(T119:T130)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4" t="s">
        <v>84</v>
      </c>
      <c r="AT118" s="215" t="s">
        <v>75</v>
      </c>
      <c r="AU118" s="215" t="s">
        <v>76</v>
      </c>
      <c r="AY118" s="214" t="s">
        <v>145</v>
      </c>
      <c r="BK118" s="216">
        <f>SUM(BK119:BK130)</f>
        <v>0</v>
      </c>
    </row>
    <row r="119" s="2" customFormat="1" ht="24.15" customHeight="1">
      <c r="A119" s="39"/>
      <c r="B119" s="40"/>
      <c r="C119" s="219" t="s">
        <v>84</v>
      </c>
      <c r="D119" s="219" t="s">
        <v>147</v>
      </c>
      <c r="E119" s="220" t="s">
        <v>84</v>
      </c>
      <c r="F119" s="221" t="s">
        <v>1241</v>
      </c>
      <c r="G119" s="222" t="s">
        <v>1</v>
      </c>
      <c r="H119" s="223">
        <v>2</v>
      </c>
      <c r="I119" s="224"/>
      <c r="J119" s="225">
        <f>ROUND(I119*H119,2)</f>
        <v>0</v>
      </c>
      <c r="K119" s="221" t="s">
        <v>1</v>
      </c>
      <c r="L119" s="45"/>
      <c r="M119" s="226" t="s">
        <v>1</v>
      </c>
      <c r="N119" s="227" t="s">
        <v>42</v>
      </c>
      <c r="O119" s="92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0" t="s">
        <v>152</v>
      </c>
      <c r="AT119" s="230" t="s">
        <v>147</v>
      </c>
      <c r="AU119" s="230" t="s">
        <v>84</v>
      </c>
      <c r="AY119" s="18" t="s">
        <v>145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8" t="s">
        <v>153</v>
      </c>
      <c r="BK119" s="231">
        <f>ROUND(I119*H119,2)</f>
        <v>0</v>
      </c>
      <c r="BL119" s="18" t="s">
        <v>152</v>
      </c>
      <c r="BM119" s="230" t="s">
        <v>153</v>
      </c>
    </row>
    <row r="120" s="2" customFormat="1" ht="16.5" customHeight="1">
      <c r="A120" s="39"/>
      <c r="B120" s="40"/>
      <c r="C120" s="219" t="s">
        <v>153</v>
      </c>
      <c r="D120" s="219" t="s">
        <v>147</v>
      </c>
      <c r="E120" s="220" t="s">
        <v>153</v>
      </c>
      <c r="F120" s="221" t="s">
        <v>1242</v>
      </c>
      <c r="G120" s="222" t="s">
        <v>1</v>
      </c>
      <c r="H120" s="223">
        <v>2</v>
      </c>
      <c r="I120" s="224"/>
      <c r="J120" s="225">
        <f>ROUND(I120*H120,2)</f>
        <v>0</v>
      </c>
      <c r="K120" s="221" t="s">
        <v>1</v>
      </c>
      <c r="L120" s="45"/>
      <c r="M120" s="226" t="s">
        <v>1</v>
      </c>
      <c r="N120" s="227" t="s">
        <v>42</v>
      </c>
      <c r="O120" s="92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0" t="s">
        <v>152</v>
      </c>
      <c r="AT120" s="230" t="s">
        <v>147</v>
      </c>
      <c r="AU120" s="230" t="s">
        <v>84</v>
      </c>
      <c r="AY120" s="18" t="s">
        <v>145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8" t="s">
        <v>153</v>
      </c>
      <c r="BK120" s="231">
        <f>ROUND(I120*H120,2)</f>
        <v>0</v>
      </c>
      <c r="BL120" s="18" t="s">
        <v>152</v>
      </c>
      <c r="BM120" s="230" t="s">
        <v>152</v>
      </c>
    </row>
    <row r="121" s="2" customFormat="1" ht="16.5" customHeight="1">
      <c r="A121" s="39"/>
      <c r="B121" s="40"/>
      <c r="C121" s="219" t="s">
        <v>161</v>
      </c>
      <c r="D121" s="219" t="s">
        <v>147</v>
      </c>
      <c r="E121" s="220" t="s">
        <v>161</v>
      </c>
      <c r="F121" s="221" t="s">
        <v>1243</v>
      </c>
      <c r="G121" s="222" t="s">
        <v>1</v>
      </c>
      <c r="H121" s="223">
        <v>2</v>
      </c>
      <c r="I121" s="224"/>
      <c r="J121" s="225">
        <f>ROUND(I121*H121,2)</f>
        <v>0</v>
      </c>
      <c r="K121" s="221" t="s">
        <v>1</v>
      </c>
      <c r="L121" s="45"/>
      <c r="M121" s="226" t="s">
        <v>1</v>
      </c>
      <c r="N121" s="227" t="s">
        <v>42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152</v>
      </c>
      <c r="AT121" s="230" t="s">
        <v>147</v>
      </c>
      <c r="AU121" s="230" t="s">
        <v>84</v>
      </c>
      <c r="AY121" s="18" t="s">
        <v>145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153</v>
      </c>
      <c r="BK121" s="231">
        <f>ROUND(I121*H121,2)</f>
        <v>0</v>
      </c>
      <c r="BL121" s="18" t="s">
        <v>152</v>
      </c>
      <c r="BM121" s="230" t="s">
        <v>174</v>
      </c>
    </row>
    <row r="122" s="2" customFormat="1" ht="16.5" customHeight="1">
      <c r="A122" s="39"/>
      <c r="B122" s="40"/>
      <c r="C122" s="219" t="s">
        <v>152</v>
      </c>
      <c r="D122" s="219" t="s">
        <v>147</v>
      </c>
      <c r="E122" s="220" t="s">
        <v>152</v>
      </c>
      <c r="F122" s="221" t="s">
        <v>1244</v>
      </c>
      <c r="G122" s="222" t="s">
        <v>1</v>
      </c>
      <c r="H122" s="223">
        <v>2</v>
      </c>
      <c r="I122" s="224"/>
      <c r="J122" s="225">
        <f>ROUND(I122*H122,2)</f>
        <v>0</v>
      </c>
      <c r="K122" s="221" t="s">
        <v>1</v>
      </c>
      <c r="L122" s="45"/>
      <c r="M122" s="226" t="s">
        <v>1</v>
      </c>
      <c r="N122" s="227" t="s">
        <v>42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152</v>
      </c>
      <c r="AT122" s="230" t="s">
        <v>147</v>
      </c>
      <c r="AU122" s="230" t="s">
        <v>84</v>
      </c>
      <c r="AY122" s="18" t="s">
        <v>145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153</v>
      </c>
      <c r="BK122" s="231">
        <f>ROUND(I122*H122,2)</f>
        <v>0</v>
      </c>
      <c r="BL122" s="18" t="s">
        <v>152</v>
      </c>
      <c r="BM122" s="230" t="s">
        <v>184</v>
      </c>
    </row>
    <row r="123" s="2" customFormat="1" ht="16.5" customHeight="1">
      <c r="A123" s="39"/>
      <c r="B123" s="40"/>
      <c r="C123" s="219" t="s">
        <v>169</v>
      </c>
      <c r="D123" s="219" t="s">
        <v>147</v>
      </c>
      <c r="E123" s="220" t="s">
        <v>169</v>
      </c>
      <c r="F123" s="221" t="s">
        <v>1245</v>
      </c>
      <c r="G123" s="222" t="s">
        <v>1</v>
      </c>
      <c r="H123" s="223">
        <v>2</v>
      </c>
      <c r="I123" s="224"/>
      <c r="J123" s="225">
        <f>ROUND(I123*H123,2)</f>
        <v>0</v>
      </c>
      <c r="K123" s="221" t="s">
        <v>1</v>
      </c>
      <c r="L123" s="45"/>
      <c r="M123" s="226" t="s">
        <v>1</v>
      </c>
      <c r="N123" s="227" t="s">
        <v>42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152</v>
      </c>
      <c r="AT123" s="230" t="s">
        <v>147</v>
      </c>
      <c r="AU123" s="230" t="s">
        <v>84</v>
      </c>
      <c r="AY123" s="18" t="s">
        <v>145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153</v>
      </c>
      <c r="BK123" s="231">
        <f>ROUND(I123*H123,2)</f>
        <v>0</v>
      </c>
      <c r="BL123" s="18" t="s">
        <v>152</v>
      </c>
      <c r="BM123" s="230" t="s">
        <v>199</v>
      </c>
    </row>
    <row r="124" s="2" customFormat="1" ht="16.5" customHeight="1">
      <c r="A124" s="39"/>
      <c r="B124" s="40"/>
      <c r="C124" s="219" t="s">
        <v>174</v>
      </c>
      <c r="D124" s="219" t="s">
        <v>147</v>
      </c>
      <c r="E124" s="220" t="s">
        <v>174</v>
      </c>
      <c r="F124" s="221" t="s">
        <v>1246</v>
      </c>
      <c r="G124" s="222" t="s">
        <v>1</v>
      </c>
      <c r="H124" s="223">
        <v>2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42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152</v>
      </c>
      <c r="AT124" s="230" t="s">
        <v>147</v>
      </c>
      <c r="AU124" s="230" t="s">
        <v>84</v>
      </c>
      <c r="AY124" s="18" t="s">
        <v>145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153</v>
      </c>
      <c r="BK124" s="231">
        <f>ROUND(I124*H124,2)</f>
        <v>0</v>
      </c>
      <c r="BL124" s="18" t="s">
        <v>152</v>
      </c>
      <c r="BM124" s="230" t="s">
        <v>8</v>
      </c>
    </row>
    <row r="125" s="2" customFormat="1" ht="16.5" customHeight="1">
      <c r="A125" s="39"/>
      <c r="B125" s="40"/>
      <c r="C125" s="219" t="s">
        <v>179</v>
      </c>
      <c r="D125" s="219" t="s">
        <v>147</v>
      </c>
      <c r="E125" s="220" t="s">
        <v>179</v>
      </c>
      <c r="F125" s="221" t="s">
        <v>1247</v>
      </c>
      <c r="G125" s="222" t="s">
        <v>1</v>
      </c>
      <c r="H125" s="223">
        <v>4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152</v>
      </c>
      <c r="AT125" s="230" t="s">
        <v>147</v>
      </c>
      <c r="AU125" s="230" t="s">
        <v>84</v>
      </c>
      <c r="AY125" s="18" t="s">
        <v>145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153</v>
      </c>
      <c r="BK125" s="231">
        <f>ROUND(I125*H125,2)</f>
        <v>0</v>
      </c>
      <c r="BL125" s="18" t="s">
        <v>152</v>
      </c>
      <c r="BM125" s="230" t="s">
        <v>226</v>
      </c>
    </row>
    <row r="126" s="2" customFormat="1" ht="21.75" customHeight="1">
      <c r="A126" s="39"/>
      <c r="B126" s="40"/>
      <c r="C126" s="219" t="s">
        <v>184</v>
      </c>
      <c r="D126" s="219" t="s">
        <v>147</v>
      </c>
      <c r="E126" s="220" t="s">
        <v>184</v>
      </c>
      <c r="F126" s="221" t="s">
        <v>1248</v>
      </c>
      <c r="G126" s="222" t="s">
        <v>1</v>
      </c>
      <c r="H126" s="223">
        <v>10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152</v>
      </c>
      <c r="AT126" s="230" t="s">
        <v>147</v>
      </c>
      <c r="AU126" s="230" t="s">
        <v>84</v>
      </c>
      <c r="AY126" s="18" t="s">
        <v>145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153</v>
      </c>
      <c r="BK126" s="231">
        <f>ROUND(I126*H126,2)</f>
        <v>0</v>
      </c>
      <c r="BL126" s="18" t="s">
        <v>152</v>
      </c>
      <c r="BM126" s="230" t="s">
        <v>236</v>
      </c>
    </row>
    <row r="127" s="2" customFormat="1" ht="16.5" customHeight="1">
      <c r="A127" s="39"/>
      <c r="B127" s="40"/>
      <c r="C127" s="219" t="s">
        <v>194</v>
      </c>
      <c r="D127" s="219" t="s">
        <v>147</v>
      </c>
      <c r="E127" s="220" t="s">
        <v>194</v>
      </c>
      <c r="F127" s="221" t="s">
        <v>1249</v>
      </c>
      <c r="G127" s="222" t="s">
        <v>1</v>
      </c>
      <c r="H127" s="223">
        <v>2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152</v>
      </c>
      <c r="AT127" s="230" t="s">
        <v>147</v>
      </c>
      <c r="AU127" s="230" t="s">
        <v>84</v>
      </c>
      <c r="AY127" s="18" t="s">
        <v>145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153</v>
      </c>
      <c r="BK127" s="231">
        <f>ROUND(I127*H127,2)</f>
        <v>0</v>
      </c>
      <c r="BL127" s="18" t="s">
        <v>152</v>
      </c>
      <c r="BM127" s="230" t="s">
        <v>247</v>
      </c>
    </row>
    <row r="128" s="2" customFormat="1" ht="16.5" customHeight="1">
      <c r="A128" s="39"/>
      <c r="B128" s="40"/>
      <c r="C128" s="219" t="s">
        <v>199</v>
      </c>
      <c r="D128" s="219" t="s">
        <v>147</v>
      </c>
      <c r="E128" s="220" t="s">
        <v>199</v>
      </c>
      <c r="F128" s="221" t="s">
        <v>1250</v>
      </c>
      <c r="G128" s="222" t="s">
        <v>1</v>
      </c>
      <c r="H128" s="223">
        <v>10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152</v>
      </c>
      <c r="AT128" s="230" t="s">
        <v>147</v>
      </c>
      <c r="AU128" s="230" t="s">
        <v>84</v>
      </c>
      <c r="AY128" s="18" t="s">
        <v>145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153</v>
      </c>
      <c r="BK128" s="231">
        <f>ROUND(I128*H128,2)</f>
        <v>0</v>
      </c>
      <c r="BL128" s="18" t="s">
        <v>152</v>
      </c>
      <c r="BM128" s="230" t="s">
        <v>257</v>
      </c>
    </row>
    <row r="129" s="2" customFormat="1" ht="16.5" customHeight="1">
      <c r="A129" s="39"/>
      <c r="B129" s="40"/>
      <c r="C129" s="219" t="s">
        <v>206</v>
      </c>
      <c r="D129" s="219" t="s">
        <v>147</v>
      </c>
      <c r="E129" s="220" t="s">
        <v>206</v>
      </c>
      <c r="F129" s="221" t="s">
        <v>1251</v>
      </c>
      <c r="G129" s="222" t="s">
        <v>1</v>
      </c>
      <c r="H129" s="223">
        <v>2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152</v>
      </c>
      <c r="AT129" s="230" t="s">
        <v>147</v>
      </c>
      <c r="AU129" s="230" t="s">
        <v>84</v>
      </c>
      <c r="AY129" s="18" t="s">
        <v>145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153</v>
      </c>
      <c r="BK129" s="231">
        <f>ROUND(I129*H129,2)</f>
        <v>0</v>
      </c>
      <c r="BL129" s="18" t="s">
        <v>152</v>
      </c>
      <c r="BM129" s="230" t="s">
        <v>269</v>
      </c>
    </row>
    <row r="130" s="2" customFormat="1" ht="16.5" customHeight="1">
      <c r="A130" s="39"/>
      <c r="B130" s="40"/>
      <c r="C130" s="219" t="s">
        <v>8</v>
      </c>
      <c r="D130" s="219" t="s">
        <v>147</v>
      </c>
      <c r="E130" s="220" t="s">
        <v>8</v>
      </c>
      <c r="F130" s="221" t="s">
        <v>1252</v>
      </c>
      <c r="G130" s="222" t="s">
        <v>1</v>
      </c>
      <c r="H130" s="223">
        <v>10</v>
      </c>
      <c r="I130" s="224"/>
      <c r="J130" s="225">
        <f>ROUND(I130*H130,2)</f>
        <v>0</v>
      </c>
      <c r="K130" s="221" t="s">
        <v>1</v>
      </c>
      <c r="L130" s="45"/>
      <c r="M130" s="294" t="s">
        <v>1</v>
      </c>
      <c r="N130" s="295" t="s">
        <v>42</v>
      </c>
      <c r="O130" s="296"/>
      <c r="P130" s="297">
        <f>O130*H130</f>
        <v>0</v>
      </c>
      <c r="Q130" s="297">
        <v>0</v>
      </c>
      <c r="R130" s="297">
        <f>Q130*H130</f>
        <v>0</v>
      </c>
      <c r="S130" s="297">
        <v>0</v>
      </c>
      <c r="T130" s="29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152</v>
      </c>
      <c r="AT130" s="230" t="s">
        <v>147</v>
      </c>
      <c r="AU130" s="230" t="s">
        <v>84</v>
      </c>
      <c r="AY130" s="18" t="s">
        <v>145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153</v>
      </c>
      <c r="BK130" s="231">
        <f>ROUND(I130*H130,2)</f>
        <v>0</v>
      </c>
      <c r="BL130" s="18" t="s">
        <v>152</v>
      </c>
      <c r="BM130" s="230" t="s">
        <v>280</v>
      </c>
    </row>
    <row r="131" s="2" customFormat="1" ht="6.96" customHeight="1">
      <c r="A131" s="39"/>
      <c r="B131" s="67"/>
      <c r="C131" s="68"/>
      <c r="D131" s="68"/>
      <c r="E131" s="68"/>
      <c r="F131" s="68"/>
      <c r="G131" s="68"/>
      <c r="H131" s="68"/>
      <c r="I131" s="68"/>
      <c r="J131" s="68"/>
      <c r="K131" s="68"/>
      <c r="L131" s="45"/>
      <c r="M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</sheetData>
  <sheetProtection sheet="1" autoFilter="0" formatColumns="0" formatRows="0" objects="1" scenarios="1" spinCount="100000" saltValue="WP/09WPinRdge4l/F29I5RVpDdNBJ3dsbpHTEXQydsq6WtKprdsvasTdE0G7CARyk+jxOLqPInxUaiN/r0KHXg==" hashValue="E2MzybsbyxjrnCkXH3ftEt7zIUUG/+tiB/e777mu99eS8Q49uTNpiHpU2g8ICYLEJ7fFIvgjbntMyTL3K2EYdg==" algorithmName="SHA-512" password="CC35"/>
  <autoFilter ref="C116:K13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98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Dům s pečovatelskou službou - stavební úprava stáv. bytu č. 7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1253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8. 12. 2023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ROUND((SUM(BE122:BE135)),  2)</f>
        <v>0</v>
      </c>
      <c r="G33" s="39"/>
      <c r="H33" s="39"/>
      <c r="I33" s="156">
        <v>0.20999999999999999</v>
      </c>
      <c r="J33" s="155">
        <f>ROUND(((SUM(BE122:BE135))*I33),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ROUND((SUM(BF122:BF135)),  2)</f>
        <v>0</v>
      </c>
      <c r="G34" s="39"/>
      <c r="H34" s="39"/>
      <c r="I34" s="156">
        <v>0.12</v>
      </c>
      <c r="J34" s="155">
        <f>ROUND(((SUM(BF122:BF135))*I34),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ROUND((SUM(BG122:BG135)),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ROUND((SUM(BH122:BH135)),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ROUND((SUM(BI122:BI135)),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Dům s pečovatelskou službou - stavební úprava stáv. bytu č. 7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999 - Vícerozpočtové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Stráž nad Nisou</v>
      </c>
      <c r="G89" s="41"/>
      <c r="H89" s="41"/>
      <c r="I89" s="33" t="s">
        <v>22</v>
      </c>
      <c r="J89" s="80" t="str">
        <f>IF(J12="","",J12)</f>
        <v>8. 12. 2023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Obec Stráž nad Nisou</v>
      </c>
      <c r="G91" s="41"/>
      <c r="H91" s="41"/>
      <c r="I91" s="33" t="s">
        <v>30</v>
      </c>
      <c r="J91" s="37" t="str">
        <f>E21</f>
        <v>RIP - stavební projekty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Bc. Zuzana Kosáková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102</v>
      </c>
      <c r="D94" s="177"/>
      <c r="E94" s="177"/>
      <c r="F94" s="177"/>
      <c r="G94" s="177"/>
      <c r="H94" s="177"/>
      <c r="I94" s="177"/>
      <c r="J94" s="178" t="s">
        <v>103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104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105</v>
      </c>
    </row>
    <row r="97" s="9" customFormat="1" ht="24.96" customHeight="1">
      <c r="A97" s="9"/>
      <c r="B97" s="180"/>
      <c r="C97" s="181"/>
      <c r="D97" s="182" t="s">
        <v>1254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1255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1256</v>
      </c>
      <c r="E99" s="189"/>
      <c r="F99" s="189"/>
      <c r="G99" s="189"/>
      <c r="H99" s="189"/>
      <c r="I99" s="189"/>
      <c r="J99" s="190">
        <f>J126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1257</v>
      </c>
      <c r="E100" s="189"/>
      <c r="F100" s="189"/>
      <c r="G100" s="189"/>
      <c r="H100" s="189"/>
      <c r="I100" s="189"/>
      <c r="J100" s="190">
        <f>J128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1258</v>
      </c>
      <c r="E101" s="189"/>
      <c r="F101" s="189"/>
      <c r="G101" s="189"/>
      <c r="H101" s="189"/>
      <c r="I101" s="189"/>
      <c r="J101" s="190">
        <f>J132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1259</v>
      </c>
      <c r="E102" s="189"/>
      <c r="F102" s="189"/>
      <c r="G102" s="189"/>
      <c r="H102" s="189"/>
      <c r="I102" s="189"/>
      <c r="J102" s="190">
        <f>J134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130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>Dům s pečovatelskou službou - stavební úprava stáv. bytu č. 7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99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SO 999 - Vícerozpočtové náklady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Stráž nad Nisou</v>
      </c>
      <c r="G116" s="41"/>
      <c r="H116" s="41"/>
      <c r="I116" s="33" t="s">
        <v>22</v>
      </c>
      <c r="J116" s="80" t="str">
        <f>IF(J12="","",J12)</f>
        <v>8. 12. 2023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5.65" customHeight="1">
      <c r="A118" s="39"/>
      <c r="B118" s="40"/>
      <c r="C118" s="33" t="s">
        <v>24</v>
      </c>
      <c r="D118" s="41"/>
      <c r="E118" s="41"/>
      <c r="F118" s="28" t="str">
        <f>E15</f>
        <v>Obec Stráž nad Nisou</v>
      </c>
      <c r="G118" s="41"/>
      <c r="H118" s="41"/>
      <c r="I118" s="33" t="s">
        <v>30</v>
      </c>
      <c r="J118" s="37" t="str">
        <f>E21</f>
        <v>RIP - stavební projekty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33</v>
      </c>
      <c r="J119" s="37" t="str">
        <f>E24</f>
        <v>Bc. Zuzana Kosáková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131</v>
      </c>
      <c r="D121" s="195" t="s">
        <v>61</v>
      </c>
      <c r="E121" s="195" t="s">
        <v>57</v>
      </c>
      <c r="F121" s="195" t="s">
        <v>58</v>
      </c>
      <c r="G121" s="195" t="s">
        <v>132</v>
      </c>
      <c r="H121" s="195" t="s">
        <v>133</v>
      </c>
      <c r="I121" s="195" t="s">
        <v>134</v>
      </c>
      <c r="J121" s="195" t="s">
        <v>103</v>
      </c>
      <c r="K121" s="196" t="s">
        <v>135</v>
      </c>
      <c r="L121" s="197"/>
      <c r="M121" s="101" t="s">
        <v>1</v>
      </c>
      <c r="N121" s="102" t="s">
        <v>40</v>
      </c>
      <c r="O121" s="102" t="s">
        <v>136</v>
      </c>
      <c r="P121" s="102" t="s">
        <v>137</v>
      </c>
      <c r="Q121" s="102" t="s">
        <v>138</v>
      </c>
      <c r="R121" s="102" t="s">
        <v>139</v>
      </c>
      <c r="S121" s="102" t="s">
        <v>140</v>
      </c>
      <c r="T121" s="103" t="s">
        <v>141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142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</f>
        <v>0</v>
      </c>
      <c r="Q122" s="105"/>
      <c r="R122" s="200">
        <f>R123</f>
        <v>0</v>
      </c>
      <c r="S122" s="105"/>
      <c r="T122" s="201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105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75</v>
      </c>
      <c r="E123" s="206" t="s">
        <v>1260</v>
      </c>
      <c r="F123" s="206" t="s">
        <v>1261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P124+P126+P128+P132+P134</f>
        <v>0</v>
      </c>
      <c r="Q123" s="211"/>
      <c r="R123" s="212">
        <f>R124+R126+R128+R132+R134</f>
        <v>0</v>
      </c>
      <c r="S123" s="211"/>
      <c r="T123" s="213">
        <f>T124+T126+T128+T132+T134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169</v>
      </c>
      <c r="AT123" s="215" t="s">
        <v>75</v>
      </c>
      <c r="AU123" s="215" t="s">
        <v>76</v>
      </c>
      <c r="AY123" s="214" t="s">
        <v>145</v>
      </c>
      <c r="BK123" s="216">
        <f>BK124+BK126+BK128+BK132+BK134</f>
        <v>0</v>
      </c>
    </row>
    <row r="124" s="12" customFormat="1" ht="22.8" customHeight="1">
      <c r="A124" s="12"/>
      <c r="B124" s="203"/>
      <c r="C124" s="204"/>
      <c r="D124" s="205" t="s">
        <v>75</v>
      </c>
      <c r="E124" s="217" t="s">
        <v>1262</v>
      </c>
      <c r="F124" s="217" t="s">
        <v>1263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P125</f>
        <v>0</v>
      </c>
      <c r="Q124" s="211"/>
      <c r="R124" s="212">
        <f>R125</f>
        <v>0</v>
      </c>
      <c r="S124" s="211"/>
      <c r="T124" s="213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169</v>
      </c>
      <c r="AT124" s="215" t="s">
        <v>75</v>
      </c>
      <c r="AU124" s="215" t="s">
        <v>84</v>
      </c>
      <c r="AY124" s="214" t="s">
        <v>145</v>
      </c>
      <c r="BK124" s="216">
        <f>BK125</f>
        <v>0</v>
      </c>
    </row>
    <row r="125" s="2" customFormat="1" ht="16.5" customHeight="1">
      <c r="A125" s="39"/>
      <c r="B125" s="40"/>
      <c r="C125" s="219" t="s">
        <v>84</v>
      </c>
      <c r="D125" s="219" t="s">
        <v>147</v>
      </c>
      <c r="E125" s="220" t="s">
        <v>1264</v>
      </c>
      <c r="F125" s="221" t="s">
        <v>1265</v>
      </c>
      <c r="G125" s="222" t="s">
        <v>1266</v>
      </c>
      <c r="H125" s="223">
        <v>1</v>
      </c>
      <c r="I125" s="224"/>
      <c r="J125" s="225">
        <f>ROUND(I125*H125,2)</f>
        <v>0</v>
      </c>
      <c r="K125" s="221" t="s">
        <v>151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1267</v>
      </c>
      <c r="AT125" s="230" t="s">
        <v>147</v>
      </c>
      <c r="AU125" s="230" t="s">
        <v>153</v>
      </c>
      <c r="AY125" s="18" t="s">
        <v>145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153</v>
      </c>
      <c r="BK125" s="231">
        <f>ROUND(I125*H125,2)</f>
        <v>0</v>
      </c>
      <c r="BL125" s="18" t="s">
        <v>1267</v>
      </c>
      <c r="BM125" s="230" t="s">
        <v>1268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1269</v>
      </c>
      <c r="F126" s="217" t="s">
        <v>1270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P127</f>
        <v>0</v>
      </c>
      <c r="Q126" s="211"/>
      <c r="R126" s="212">
        <f>R127</f>
        <v>0</v>
      </c>
      <c r="S126" s="211"/>
      <c r="T126" s="213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169</v>
      </c>
      <c r="AT126" s="215" t="s">
        <v>75</v>
      </c>
      <c r="AU126" s="215" t="s">
        <v>84</v>
      </c>
      <c r="AY126" s="214" t="s">
        <v>145</v>
      </c>
      <c r="BK126" s="216">
        <f>BK127</f>
        <v>0</v>
      </c>
    </row>
    <row r="127" s="2" customFormat="1" ht="37.8" customHeight="1">
      <c r="A127" s="39"/>
      <c r="B127" s="40"/>
      <c r="C127" s="219" t="s">
        <v>153</v>
      </c>
      <c r="D127" s="219" t="s">
        <v>147</v>
      </c>
      <c r="E127" s="220" t="s">
        <v>1271</v>
      </c>
      <c r="F127" s="221" t="s">
        <v>1272</v>
      </c>
      <c r="G127" s="222" t="s">
        <v>1266</v>
      </c>
      <c r="H127" s="223">
        <v>1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1267</v>
      </c>
      <c r="AT127" s="230" t="s">
        <v>147</v>
      </c>
      <c r="AU127" s="230" t="s">
        <v>153</v>
      </c>
      <c r="AY127" s="18" t="s">
        <v>145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153</v>
      </c>
      <c r="BK127" s="231">
        <f>ROUND(I127*H127,2)</f>
        <v>0</v>
      </c>
      <c r="BL127" s="18" t="s">
        <v>1267</v>
      </c>
      <c r="BM127" s="230" t="s">
        <v>1273</v>
      </c>
    </row>
    <row r="128" s="12" customFormat="1" ht="22.8" customHeight="1">
      <c r="A128" s="12"/>
      <c r="B128" s="203"/>
      <c r="C128" s="204"/>
      <c r="D128" s="205" t="s">
        <v>75</v>
      </c>
      <c r="E128" s="217" t="s">
        <v>1274</v>
      </c>
      <c r="F128" s="217" t="s">
        <v>1275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SUM(P129:P131)</f>
        <v>0</v>
      </c>
      <c r="Q128" s="211"/>
      <c r="R128" s="212">
        <f>SUM(R129:R131)</f>
        <v>0</v>
      </c>
      <c r="S128" s="211"/>
      <c r="T128" s="213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169</v>
      </c>
      <c r="AT128" s="215" t="s">
        <v>75</v>
      </c>
      <c r="AU128" s="215" t="s">
        <v>84</v>
      </c>
      <c r="AY128" s="214" t="s">
        <v>145</v>
      </c>
      <c r="BK128" s="216">
        <f>SUM(BK129:BK131)</f>
        <v>0</v>
      </c>
    </row>
    <row r="129" s="2" customFormat="1" ht="16.5" customHeight="1">
      <c r="A129" s="39"/>
      <c r="B129" s="40"/>
      <c r="C129" s="219" t="s">
        <v>161</v>
      </c>
      <c r="D129" s="219" t="s">
        <v>147</v>
      </c>
      <c r="E129" s="220" t="s">
        <v>1276</v>
      </c>
      <c r="F129" s="221" t="s">
        <v>1277</v>
      </c>
      <c r="G129" s="222" t="s">
        <v>1031</v>
      </c>
      <c r="H129" s="223">
        <v>1</v>
      </c>
      <c r="I129" s="224"/>
      <c r="J129" s="225">
        <f>ROUND(I129*H129,2)</f>
        <v>0</v>
      </c>
      <c r="K129" s="221" t="s">
        <v>151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1267</v>
      </c>
      <c r="AT129" s="230" t="s">
        <v>147</v>
      </c>
      <c r="AU129" s="230" t="s">
        <v>153</v>
      </c>
      <c r="AY129" s="18" t="s">
        <v>145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153</v>
      </c>
      <c r="BK129" s="231">
        <f>ROUND(I129*H129,2)</f>
        <v>0</v>
      </c>
      <c r="BL129" s="18" t="s">
        <v>1267</v>
      </c>
      <c r="BM129" s="230" t="s">
        <v>1278</v>
      </c>
    </row>
    <row r="130" s="2" customFormat="1" ht="16.5" customHeight="1">
      <c r="A130" s="39"/>
      <c r="B130" s="40"/>
      <c r="C130" s="219" t="s">
        <v>152</v>
      </c>
      <c r="D130" s="219" t="s">
        <v>147</v>
      </c>
      <c r="E130" s="220" t="s">
        <v>1279</v>
      </c>
      <c r="F130" s="221" t="s">
        <v>1280</v>
      </c>
      <c r="G130" s="222" t="s">
        <v>1031</v>
      </c>
      <c r="H130" s="223">
        <v>1</v>
      </c>
      <c r="I130" s="224"/>
      <c r="J130" s="225">
        <f>ROUND(I130*H130,2)</f>
        <v>0</v>
      </c>
      <c r="K130" s="221" t="s">
        <v>151</v>
      </c>
      <c r="L130" s="45"/>
      <c r="M130" s="226" t="s">
        <v>1</v>
      </c>
      <c r="N130" s="227" t="s">
        <v>42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1267</v>
      </c>
      <c r="AT130" s="230" t="s">
        <v>147</v>
      </c>
      <c r="AU130" s="230" t="s">
        <v>153</v>
      </c>
      <c r="AY130" s="18" t="s">
        <v>145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153</v>
      </c>
      <c r="BK130" s="231">
        <f>ROUND(I130*H130,2)</f>
        <v>0</v>
      </c>
      <c r="BL130" s="18" t="s">
        <v>1267</v>
      </c>
      <c r="BM130" s="230" t="s">
        <v>1281</v>
      </c>
    </row>
    <row r="131" s="2" customFormat="1" ht="16.5" customHeight="1">
      <c r="A131" s="39"/>
      <c r="B131" s="40"/>
      <c r="C131" s="219" t="s">
        <v>169</v>
      </c>
      <c r="D131" s="219" t="s">
        <v>147</v>
      </c>
      <c r="E131" s="220" t="s">
        <v>1282</v>
      </c>
      <c r="F131" s="221" t="s">
        <v>1283</v>
      </c>
      <c r="G131" s="222" t="s">
        <v>1031</v>
      </c>
      <c r="H131" s="223">
        <v>1</v>
      </c>
      <c r="I131" s="224"/>
      <c r="J131" s="225">
        <f>ROUND(I131*H131,2)</f>
        <v>0</v>
      </c>
      <c r="K131" s="221" t="s">
        <v>151</v>
      </c>
      <c r="L131" s="45"/>
      <c r="M131" s="226" t="s">
        <v>1</v>
      </c>
      <c r="N131" s="227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1267</v>
      </c>
      <c r="AT131" s="230" t="s">
        <v>147</v>
      </c>
      <c r="AU131" s="230" t="s">
        <v>153</v>
      </c>
      <c r="AY131" s="18" t="s">
        <v>145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153</v>
      </c>
      <c r="BK131" s="231">
        <f>ROUND(I131*H131,2)</f>
        <v>0</v>
      </c>
      <c r="BL131" s="18" t="s">
        <v>1267</v>
      </c>
      <c r="BM131" s="230" t="s">
        <v>1284</v>
      </c>
    </row>
    <row r="132" s="12" customFormat="1" ht="22.8" customHeight="1">
      <c r="A132" s="12"/>
      <c r="B132" s="203"/>
      <c r="C132" s="204"/>
      <c r="D132" s="205" t="s">
        <v>75</v>
      </c>
      <c r="E132" s="217" t="s">
        <v>1285</v>
      </c>
      <c r="F132" s="217" t="s">
        <v>1286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P133</f>
        <v>0</v>
      </c>
      <c r="Q132" s="211"/>
      <c r="R132" s="212">
        <f>R133</f>
        <v>0</v>
      </c>
      <c r="S132" s="211"/>
      <c r="T132" s="213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169</v>
      </c>
      <c r="AT132" s="215" t="s">
        <v>75</v>
      </c>
      <c r="AU132" s="215" t="s">
        <v>84</v>
      </c>
      <c r="AY132" s="214" t="s">
        <v>145</v>
      </c>
      <c r="BK132" s="216">
        <f>BK133</f>
        <v>0</v>
      </c>
    </row>
    <row r="133" s="2" customFormat="1" ht="16.5" customHeight="1">
      <c r="A133" s="39"/>
      <c r="B133" s="40"/>
      <c r="C133" s="219" t="s">
        <v>174</v>
      </c>
      <c r="D133" s="219" t="s">
        <v>147</v>
      </c>
      <c r="E133" s="220" t="s">
        <v>1287</v>
      </c>
      <c r="F133" s="221" t="s">
        <v>1288</v>
      </c>
      <c r="G133" s="222" t="s">
        <v>1031</v>
      </c>
      <c r="H133" s="223">
        <v>1</v>
      </c>
      <c r="I133" s="224"/>
      <c r="J133" s="225">
        <f>ROUND(I133*H133,2)</f>
        <v>0</v>
      </c>
      <c r="K133" s="221" t="s">
        <v>151</v>
      </c>
      <c r="L133" s="45"/>
      <c r="M133" s="226" t="s">
        <v>1</v>
      </c>
      <c r="N133" s="227" t="s">
        <v>42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1267</v>
      </c>
      <c r="AT133" s="230" t="s">
        <v>147</v>
      </c>
      <c r="AU133" s="230" t="s">
        <v>153</v>
      </c>
      <c r="AY133" s="18" t="s">
        <v>145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153</v>
      </c>
      <c r="BK133" s="231">
        <f>ROUND(I133*H133,2)</f>
        <v>0</v>
      </c>
      <c r="BL133" s="18" t="s">
        <v>1267</v>
      </c>
      <c r="BM133" s="230" t="s">
        <v>1289</v>
      </c>
    </row>
    <row r="134" s="12" customFormat="1" ht="22.8" customHeight="1">
      <c r="A134" s="12"/>
      <c r="B134" s="203"/>
      <c r="C134" s="204"/>
      <c r="D134" s="205" t="s">
        <v>75</v>
      </c>
      <c r="E134" s="217" t="s">
        <v>1290</v>
      </c>
      <c r="F134" s="217" t="s">
        <v>1291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P135</f>
        <v>0</v>
      </c>
      <c r="Q134" s="211"/>
      <c r="R134" s="212">
        <f>R135</f>
        <v>0</v>
      </c>
      <c r="S134" s="211"/>
      <c r="T134" s="213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169</v>
      </c>
      <c r="AT134" s="215" t="s">
        <v>75</v>
      </c>
      <c r="AU134" s="215" t="s">
        <v>84</v>
      </c>
      <c r="AY134" s="214" t="s">
        <v>145</v>
      </c>
      <c r="BK134" s="216">
        <f>BK135</f>
        <v>0</v>
      </c>
    </row>
    <row r="135" s="2" customFormat="1" ht="16.5" customHeight="1">
      <c r="A135" s="39"/>
      <c r="B135" s="40"/>
      <c r="C135" s="219" t="s">
        <v>179</v>
      </c>
      <c r="D135" s="219" t="s">
        <v>147</v>
      </c>
      <c r="E135" s="220" t="s">
        <v>1292</v>
      </c>
      <c r="F135" s="221" t="s">
        <v>1293</v>
      </c>
      <c r="G135" s="222" t="s">
        <v>1294</v>
      </c>
      <c r="H135" s="223">
        <v>10</v>
      </c>
      <c r="I135" s="224"/>
      <c r="J135" s="225">
        <f>ROUND(I135*H135,2)</f>
        <v>0</v>
      </c>
      <c r="K135" s="221" t="s">
        <v>151</v>
      </c>
      <c r="L135" s="45"/>
      <c r="M135" s="294" t="s">
        <v>1</v>
      </c>
      <c r="N135" s="295" t="s">
        <v>42</v>
      </c>
      <c r="O135" s="296"/>
      <c r="P135" s="297">
        <f>O135*H135</f>
        <v>0</v>
      </c>
      <c r="Q135" s="297">
        <v>0</v>
      </c>
      <c r="R135" s="297">
        <f>Q135*H135</f>
        <v>0</v>
      </c>
      <c r="S135" s="297">
        <v>0</v>
      </c>
      <c r="T135" s="29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1267</v>
      </c>
      <c r="AT135" s="230" t="s">
        <v>147</v>
      </c>
      <c r="AU135" s="230" t="s">
        <v>153</v>
      </c>
      <c r="AY135" s="18" t="s">
        <v>145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153</v>
      </c>
      <c r="BK135" s="231">
        <f>ROUND(I135*H135,2)</f>
        <v>0</v>
      </c>
      <c r="BL135" s="18" t="s">
        <v>1267</v>
      </c>
      <c r="BM135" s="230" t="s">
        <v>1295</v>
      </c>
    </row>
    <row r="136" s="2" customFormat="1" ht="6.96" customHeight="1">
      <c r="A136" s="39"/>
      <c r="B136" s="67"/>
      <c r="C136" s="68"/>
      <c r="D136" s="68"/>
      <c r="E136" s="68"/>
      <c r="F136" s="68"/>
      <c r="G136" s="68"/>
      <c r="H136" s="68"/>
      <c r="I136" s="68"/>
      <c r="J136" s="68"/>
      <c r="K136" s="68"/>
      <c r="L136" s="45"/>
      <c r="M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</sheetData>
  <sheetProtection sheet="1" autoFilter="0" formatColumns="0" formatRows="0" objects="1" scenarios="1" spinCount="100000" saltValue="0PLy/ZiypzxUQSDQ09f/jCplPy0lSHoIueKuJgv/qbVT6291DHcp0jDGUZcbg1SO+B4lc0FQLKo4CndZdlO+xA==" hashValue="zzCqofVfTjWIoKbfagnSVmQnipE+pFmeNOOyjLVU2ajJbUYZUuriGgVi+kOU99WwOYHFt5NbVJUkzKbMOCbhtA==" algorithmName="SHA-512" password="CC35"/>
  <autoFilter ref="C121:K13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DESKTOP-7VAAOUV\Zuzana Kosáková</dc:creator>
  <cp:lastModifiedBy>DESKTOP-7VAAOUV\Zuzana Kosáková</cp:lastModifiedBy>
  <dcterms:created xsi:type="dcterms:W3CDTF">2024-03-06T09:56:46Z</dcterms:created>
  <dcterms:modified xsi:type="dcterms:W3CDTF">2024-03-06T09:56:57Z</dcterms:modified>
</cp:coreProperties>
</file>