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AKAZKY 2021\Z21-105 VUH Rudice\Projekt VUH Rudice\"/>
    </mc:Choice>
  </mc:AlternateContent>
  <xr:revisionPtr revIDLastSave="0" documentId="13_ncr:1_{02694B74-EF4F-4BB3-A91A-3C2F168CB706}" xr6:coauthVersionLast="47" xr6:coauthVersionMax="47" xr10:uidLastSave="{00000000-0000-0000-0000-000000000000}"/>
  <bookViews>
    <workbookView xWindow="28680" yWindow="-120" windowWidth="29040" windowHeight="15990" activeTab="1" xr2:uid="{CBD1CFB7-E54B-43E6-8878-972078AA1127}"/>
  </bookViews>
  <sheets>
    <sheet name="Rekapitulace" sheetId="3" r:id="rId1"/>
    <sheet name="Rozpočet" sheetId="2" r:id="rId2"/>
    <sheet name="Parametry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3" l="1"/>
  <c r="C26" i="3"/>
  <c r="B26" i="3"/>
  <c r="C25" i="3"/>
  <c r="B25" i="3"/>
  <c r="C24" i="3"/>
  <c r="C22" i="3"/>
  <c r="C21" i="3"/>
  <c r="C20" i="3"/>
  <c r="C19" i="3"/>
  <c r="C16" i="3"/>
  <c r="C15" i="3"/>
  <c r="C14" i="3"/>
  <c r="C13" i="3"/>
  <c r="C12" i="3"/>
  <c r="B12" i="3"/>
  <c r="C11" i="3"/>
  <c r="C10" i="3"/>
  <c r="C9" i="3"/>
  <c r="C8" i="3"/>
  <c r="C7" i="3"/>
  <c r="B7" i="3"/>
  <c r="C6" i="3"/>
  <c r="C5" i="3"/>
  <c r="C4" i="3"/>
  <c r="B4" i="3"/>
  <c r="B3" i="3"/>
  <c r="K118" i="2"/>
  <c r="I118" i="2"/>
  <c r="G118" i="2"/>
  <c r="K117" i="2"/>
  <c r="J117" i="2"/>
  <c r="I117" i="2"/>
  <c r="G117" i="2"/>
  <c r="K116" i="2"/>
  <c r="J116" i="2"/>
  <c r="I116" i="2"/>
  <c r="G116" i="2"/>
  <c r="K114" i="2"/>
  <c r="J114" i="2"/>
  <c r="I114" i="2"/>
  <c r="G114" i="2"/>
  <c r="K112" i="2"/>
  <c r="J112" i="2"/>
  <c r="I112" i="2"/>
  <c r="G112" i="2"/>
  <c r="K110" i="2"/>
  <c r="J110" i="2"/>
  <c r="I110" i="2"/>
  <c r="G110" i="2"/>
  <c r="K108" i="2"/>
  <c r="J108" i="2"/>
  <c r="I108" i="2"/>
  <c r="G108" i="2"/>
  <c r="K106" i="2"/>
  <c r="J106" i="2"/>
  <c r="I106" i="2"/>
  <c r="G106" i="2"/>
  <c r="K105" i="2"/>
  <c r="J105" i="2"/>
  <c r="I105" i="2"/>
  <c r="G105" i="2"/>
  <c r="K103" i="2"/>
  <c r="J103" i="2"/>
  <c r="I103" i="2"/>
  <c r="G103" i="2"/>
  <c r="K100" i="2"/>
  <c r="I100" i="2"/>
  <c r="G100" i="2"/>
  <c r="K99" i="2"/>
  <c r="J99" i="2"/>
  <c r="G99" i="2"/>
  <c r="K98" i="2"/>
  <c r="J98" i="2"/>
  <c r="I98" i="2"/>
  <c r="G98" i="2"/>
  <c r="K95" i="2"/>
  <c r="J95" i="2"/>
  <c r="I95" i="2"/>
  <c r="G95" i="2"/>
  <c r="K94" i="2"/>
  <c r="J94" i="2"/>
  <c r="I94" i="2"/>
  <c r="G94" i="2"/>
  <c r="K93" i="2"/>
  <c r="J93" i="2"/>
  <c r="I93" i="2"/>
  <c r="G93" i="2"/>
  <c r="K91" i="2"/>
  <c r="J91" i="2"/>
  <c r="I91" i="2"/>
  <c r="G91" i="2"/>
  <c r="K89" i="2"/>
  <c r="J89" i="2"/>
  <c r="I89" i="2"/>
  <c r="G89" i="2"/>
  <c r="K87" i="2"/>
  <c r="J87" i="2"/>
  <c r="I87" i="2"/>
  <c r="G87" i="2"/>
  <c r="K84" i="2"/>
  <c r="J84" i="2"/>
  <c r="I84" i="2"/>
  <c r="G84" i="2"/>
  <c r="K81" i="2"/>
  <c r="J81" i="2"/>
  <c r="I81" i="2"/>
  <c r="G81" i="2"/>
  <c r="K79" i="2"/>
  <c r="J79" i="2"/>
  <c r="I79" i="2"/>
  <c r="G79" i="2"/>
  <c r="K77" i="2"/>
  <c r="J77" i="2"/>
  <c r="I77" i="2"/>
  <c r="G77" i="2"/>
  <c r="K76" i="2"/>
  <c r="J76" i="2"/>
  <c r="I76" i="2"/>
  <c r="G76" i="2"/>
  <c r="K74" i="2"/>
  <c r="J74" i="2"/>
  <c r="I74" i="2"/>
  <c r="G74" i="2"/>
  <c r="K72" i="2"/>
  <c r="J72" i="2"/>
  <c r="I72" i="2"/>
  <c r="G72" i="2"/>
  <c r="K70" i="2"/>
  <c r="J70" i="2"/>
  <c r="I70" i="2"/>
  <c r="G70" i="2"/>
  <c r="K69" i="2"/>
  <c r="J69" i="2"/>
  <c r="I69" i="2"/>
  <c r="G69" i="2"/>
  <c r="K67" i="2"/>
  <c r="J67" i="2"/>
  <c r="I67" i="2"/>
  <c r="G67" i="2"/>
  <c r="K66" i="2"/>
  <c r="J66" i="2"/>
  <c r="I66" i="2"/>
  <c r="G66" i="2"/>
  <c r="K65" i="2"/>
  <c r="J65" i="2"/>
  <c r="I65" i="2"/>
  <c r="G65" i="2"/>
  <c r="K63" i="2"/>
  <c r="J63" i="2"/>
  <c r="I63" i="2"/>
  <c r="G63" i="2"/>
  <c r="K62" i="2"/>
  <c r="J62" i="2"/>
  <c r="I62" i="2"/>
  <c r="G62" i="2"/>
  <c r="K60" i="2"/>
  <c r="J60" i="2"/>
  <c r="I60" i="2"/>
  <c r="G60" i="2"/>
  <c r="K58" i="2"/>
  <c r="J58" i="2"/>
  <c r="I58" i="2"/>
  <c r="G58" i="2"/>
  <c r="K57" i="2"/>
  <c r="J57" i="2"/>
  <c r="I57" i="2"/>
  <c r="G57" i="2"/>
  <c r="K56" i="2"/>
  <c r="J56" i="2"/>
  <c r="I56" i="2"/>
  <c r="G56" i="2"/>
  <c r="K54" i="2"/>
  <c r="J54" i="2"/>
  <c r="I54" i="2"/>
  <c r="G54" i="2"/>
  <c r="K52" i="2"/>
  <c r="J52" i="2"/>
  <c r="I52" i="2"/>
  <c r="G52" i="2"/>
  <c r="K50" i="2"/>
  <c r="J50" i="2"/>
  <c r="I50" i="2"/>
  <c r="G50" i="2"/>
  <c r="K49" i="2"/>
  <c r="J49" i="2"/>
  <c r="I49" i="2"/>
  <c r="G49" i="2"/>
  <c r="K47" i="2"/>
  <c r="J47" i="2"/>
  <c r="I47" i="2"/>
  <c r="G47" i="2"/>
  <c r="K46" i="2"/>
  <c r="J46" i="2"/>
  <c r="I46" i="2"/>
  <c r="G46" i="2"/>
  <c r="K45" i="2"/>
  <c r="J45" i="2"/>
  <c r="I45" i="2"/>
  <c r="G45" i="2"/>
  <c r="K43" i="2"/>
  <c r="J43" i="2"/>
  <c r="I43" i="2"/>
  <c r="G43" i="2"/>
  <c r="K41" i="2"/>
  <c r="J41" i="2"/>
  <c r="I41" i="2"/>
  <c r="G41" i="2"/>
  <c r="K38" i="2"/>
  <c r="I38" i="2"/>
  <c r="G38" i="2"/>
  <c r="K37" i="2"/>
  <c r="J37" i="2"/>
  <c r="I37" i="2"/>
  <c r="G37" i="2"/>
  <c r="F37" i="2"/>
  <c r="K35" i="2"/>
  <c r="I35" i="2"/>
  <c r="G35" i="2"/>
  <c r="K34" i="2"/>
  <c r="J34" i="2"/>
  <c r="I34" i="2"/>
  <c r="G34" i="2"/>
  <c r="K33" i="2"/>
  <c r="J33" i="2"/>
  <c r="I33" i="2"/>
  <c r="G33" i="2"/>
  <c r="K31" i="2"/>
  <c r="J31" i="2"/>
  <c r="I31" i="2"/>
  <c r="G31" i="2"/>
  <c r="K29" i="2"/>
  <c r="J29" i="2"/>
  <c r="I29" i="2"/>
  <c r="G29" i="2"/>
  <c r="K27" i="2"/>
  <c r="J27" i="2"/>
  <c r="I27" i="2"/>
  <c r="G27" i="2"/>
  <c r="K25" i="2"/>
  <c r="J25" i="2"/>
  <c r="I25" i="2"/>
  <c r="G25" i="2"/>
  <c r="K23" i="2"/>
  <c r="J23" i="2"/>
  <c r="I23" i="2"/>
  <c r="G23" i="2"/>
  <c r="K21" i="2"/>
  <c r="J21" i="2"/>
  <c r="I21" i="2"/>
  <c r="G21" i="2"/>
  <c r="K19" i="2"/>
  <c r="J19" i="2"/>
  <c r="I19" i="2"/>
  <c r="G19" i="2"/>
  <c r="K18" i="2"/>
  <c r="J18" i="2"/>
  <c r="I18" i="2"/>
  <c r="G18" i="2"/>
  <c r="K17" i="2"/>
  <c r="J17" i="2"/>
  <c r="I17" i="2"/>
  <c r="G17" i="2"/>
  <c r="K15" i="2"/>
  <c r="J15" i="2"/>
  <c r="I15" i="2"/>
  <c r="G15" i="2"/>
  <c r="K14" i="2"/>
  <c r="J14" i="2"/>
  <c r="I14" i="2"/>
  <c r="G14" i="2"/>
  <c r="K12" i="2"/>
  <c r="J12" i="2"/>
  <c r="I12" i="2"/>
  <c r="G12" i="2"/>
  <c r="K10" i="2"/>
  <c r="J10" i="2"/>
  <c r="I10" i="2"/>
  <c r="G10" i="2"/>
  <c r="K8" i="2"/>
  <c r="J8" i="2"/>
  <c r="I8" i="2"/>
  <c r="G8" i="2"/>
  <c r="K6" i="2"/>
  <c r="J6" i="2"/>
  <c r="I6" i="2"/>
  <c r="G6" i="2"/>
  <c r="K5" i="2"/>
  <c r="J5" i="2"/>
  <c r="I5" i="2"/>
  <c r="G5" i="2"/>
</calcChain>
</file>

<file path=xl/sharedStrings.xml><?xml version="1.0" encoding="utf-8"?>
<sst xmlns="http://schemas.openxmlformats.org/spreadsheetml/2006/main" count="572" uniqueCount="280">
  <si>
    <t>Název</t>
  </si>
  <si>
    <t>Hodnota</t>
  </si>
  <si>
    <t>Nadpis rekapitulace</t>
  </si>
  <si>
    <t>Seznam prací a dodávek elektrotechnických zařízení</t>
  </si>
  <si>
    <t>Akce</t>
  </si>
  <si>
    <t>Víceúčelové hřiště v obci Rudice</t>
  </si>
  <si>
    <t>Projekt</t>
  </si>
  <si>
    <t>SO 02 Umělé osvětlení</t>
  </si>
  <si>
    <t>Investor</t>
  </si>
  <si>
    <t>Obec Rudice</t>
  </si>
  <si>
    <t>Z. č.</t>
  </si>
  <si>
    <t>11/2021</t>
  </si>
  <si>
    <t>A. č.</t>
  </si>
  <si>
    <t/>
  </si>
  <si>
    <t>Smlouva</t>
  </si>
  <si>
    <t>Vypracoval</t>
  </si>
  <si>
    <t>Kontroloval</t>
  </si>
  <si>
    <t>Datum</t>
  </si>
  <si>
    <t>29.11.2021</t>
  </si>
  <si>
    <t>Zpracovatel</t>
  </si>
  <si>
    <t>CÚ</t>
  </si>
  <si>
    <t>2021</t>
  </si>
  <si>
    <t>Poznámka</t>
  </si>
  <si>
    <t>Uvedené ceny jsou v Kč a nezahrnují DPH, pokud to není uvedeno.</t>
  </si>
  <si>
    <t>Doprava dodávek  (3,6) %</t>
  </si>
  <si>
    <t>3,60</t>
  </si>
  <si>
    <t>Přesun dodávek  (1) %</t>
  </si>
  <si>
    <t>1,00</t>
  </si>
  <si>
    <t>PPV  (1 nebo 6) %</t>
  </si>
  <si>
    <t>6,00</t>
  </si>
  <si>
    <t>PPV zemních prací, nátěrů  (1) %</t>
  </si>
  <si>
    <t>Dodavat. dokumentace  (1 - 1,5) %</t>
  </si>
  <si>
    <t>Rizika a pojištění  (1 - 1,5) %</t>
  </si>
  <si>
    <t>Opravy v záruce  (5 - 7) %</t>
  </si>
  <si>
    <t>0,00</t>
  </si>
  <si>
    <t>GZS  (3,25 nebo 8,4) %</t>
  </si>
  <si>
    <t>3,25</t>
  </si>
  <si>
    <t>Provozní vlivy  %</t>
  </si>
  <si>
    <t>Kompletační činnost - a</t>
  </si>
  <si>
    <t>Kompletační činnost - b</t>
  </si>
  <si>
    <t>0,952842</t>
  </si>
  <si>
    <t>Kompletační činnost - k1</t>
  </si>
  <si>
    <t>Kompletační činnost - k2</t>
  </si>
  <si>
    <t>Roční nárůst cen 1   %</t>
  </si>
  <si>
    <t>Roční nárůst cen 2   %</t>
  </si>
  <si>
    <t>1. sazba DPH %
- i pro přirážky rekapitulace</t>
  </si>
  <si>
    <t>21</t>
  </si>
  <si>
    <t>2. sazba DPH %</t>
  </si>
  <si>
    <t>15</t>
  </si>
  <si>
    <t>Procento PM % 1</t>
  </si>
  <si>
    <t>Procento PM % 2</t>
  </si>
  <si>
    <t>Procento PM % 3</t>
  </si>
  <si>
    <t>Věta</t>
  </si>
  <si>
    <t>Pozice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</si>
  <si>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</si>
  <si>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</si>
  <si>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</si>
  <si>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</si>
  <si>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</si>
  <si>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</si>
  <si>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</si>
  <si>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</si>
  <si>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Rozvaděč RS1</t>
  </si>
  <si>
    <t>1038-1787</t>
  </si>
  <si>
    <t>Skříně na pilíř</t>
  </si>
  <si>
    <t>1038-1788</t>
  </si>
  <si>
    <t>bez el. výzbroje</t>
  </si>
  <si>
    <t>1092-156</t>
  </si>
  <si>
    <t>Rozměr 600x400x240mm</t>
  </si>
  <si>
    <t>ks</t>
  </si>
  <si>
    <t>1038-1025</t>
  </si>
  <si>
    <t>FAB zámek do skříně</t>
  </si>
  <si>
    <t>1038-232</t>
  </si>
  <si>
    <t>Pilíře</t>
  </si>
  <si>
    <t>1038-235</t>
  </si>
  <si>
    <t>Pilíř rozměr  1330x400x240</t>
  </si>
  <si>
    <t>1092-150</t>
  </si>
  <si>
    <t>ROZV.PŘÍSLUŠENSTVÍ</t>
  </si>
  <si>
    <t>Nosná konstrukce s DIN lištama</t>
  </si>
  <si>
    <t>7004-19069</t>
  </si>
  <si>
    <t>PLASTOVÁ ROZVODNICE NA POVRCH PRŮHLEDNÉ  DVEŘE, IP65</t>
  </si>
  <si>
    <t>1182-16445</t>
  </si>
  <si>
    <t>RZI-N-3T54 Rozvodnicová skříň</t>
  </si>
  <si>
    <t>Ks</t>
  </si>
  <si>
    <t>1182-12909</t>
  </si>
  <si>
    <t>Páčkové výkonové spínače</t>
  </si>
  <si>
    <t>1182-16355</t>
  </si>
  <si>
    <t>MSN-40-3 Vypínač</t>
  </si>
  <si>
    <t>1182-16347</t>
  </si>
  <si>
    <t>Vypínač 16A/1</t>
  </si>
  <si>
    <t>1182-5197</t>
  </si>
  <si>
    <t>JISTIČ 3 PÓLOVÝ  CHAR. "B"</t>
  </si>
  <si>
    <t>1182-15627</t>
  </si>
  <si>
    <t>LTN-16B-1 Jistič</t>
  </si>
  <si>
    <t>1182-15756</t>
  </si>
  <si>
    <t>LTN-16B-3 Jistič</t>
  </si>
  <si>
    <t>1182-15774</t>
  </si>
  <si>
    <t>LTN-16C-3 Jistič</t>
  </si>
  <si>
    <t>1182-5438</t>
  </si>
  <si>
    <t>4-PÓLOVÝ PROUDOVÝ CHRÁNIČ</t>
  </si>
  <si>
    <t>1182-443</t>
  </si>
  <si>
    <t>40/4/030 40A</t>
  </si>
  <si>
    <t>1002-7128</t>
  </si>
  <si>
    <t>ZÁSUVKA PRŮMYSLOVÁ, VESTAVNÁ ŠIKMÁ - MIN. VELIKOST PŘÍRUBY, IP 44</t>
  </si>
  <si>
    <t>1002-7844</t>
  </si>
  <si>
    <t>Zásuvka průmyslová, šikmá, s minimální velikostí příruby, vestavná montáž; řazení 3P+N+PE; b. IP 44, 32 A</t>
  </si>
  <si>
    <t>1002-6689</t>
  </si>
  <si>
    <t>ZÁSUVKA VESTAVNÁ IP44</t>
  </si>
  <si>
    <t>1002-1061</t>
  </si>
  <si>
    <t>Zásuvka vestavná, s ochranným kolíkem, k upevnění na podložku; 1P+PE IP44</t>
  </si>
  <si>
    <t>1224-72</t>
  </si>
  <si>
    <t>UNIVERZÁLNÍ ŘADOVÉ SVORKOVNICE</t>
  </si>
  <si>
    <t>1224-78</t>
  </si>
  <si>
    <t>6035-50 do 95  mm2</t>
  </si>
  <si>
    <t>ŘADOVÉ SVORKOVNICE</t>
  </si>
  <si>
    <t>RVA16</t>
  </si>
  <si>
    <t>SVORKOVNICE PE, N</t>
  </si>
  <si>
    <t>6236-30 63A,500V</t>
  </si>
  <si>
    <t>1221-1</t>
  </si>
  <si>
    <t>VÝVODKY S MATICÍ</t>
  </si>
  <si>
    <t>1221-8</t>
  </si>
  <si>
    <t>Pg36 28-33 mm</t>
  </si>
  <si>
    <t>1221-6</t>
  </si>
  <si>
    <t>Pg21 15-17 mm</t>
  </si>
  <si>
    <t>Rozvaděč RS1 - celkem</t>
  </si>
  <si>
    <t>Dodávky</t>
  </si>
  <si>
    <t>Dodávky - celkem</t>
  </si>
  <si>
    <t>Elektromontáže</t>
  </si>
  <si>
    <t>9999-1235</t>
  </si>
  <si>
    <t>MONTÁŽ</t>
  </si>
  <si>
    <t>9999-1239</t>
  </si>
  <si>
    <t>Plastových skříní</t>
  </si>
  <si>
    <t>1182-15759</t>
  </si>
  <si>
    <t>LTN-32B-3 Jistič</t>
  </si>
  <si>
    <t>PRŮMYSLOVÁ SVÍTIDLA</t>
  </si>
  <si>
    <t>Recyklační poplatek svítidel</t>
  </si>
  <si>
    <t>TŘMEN PRO UCHYCENÍ SVÍTIDLA</t>
  </si>
  <si>
    <t>OSVĚLOVACÍ STOŽÁR</t>
  </si>
  <si>
    <t>OCELOVÝ ZINKOVANÝ TRUBKOVÝ  8m</t>
  </si>
  <si>
    <t>Výložník pro 2 svítidla</t>
  </si>
  <si>
    <t>1066-1</t>
  </si>
  <si>
    <t>STOŽÁROVÁ SVORKOVNICE</t>
  </si>
  <si>
    <t>1066-7</t>
  </si>
  <si>
    <t>stožárová svorkovnice</t>
  </si>
  <si>
    <t>OCEL.NOSNÉ KONSTR.PRO PŘÍSTROJE</t>
  </si>
  <si>
    <t>svítidla</t>
  </si>
  <si>
    <t>7004-8067</t>
  </si>
  <si>
    <t>KABEL SILOVÝ,IZOLACE PVC S VODIČEM PE</t>
  </si>
  <si>
    <t>7004-8081</t>
  </si>
  <si>
    <t xml:space="preserve">CYKY-J 5x6 mm2 </t>
  </si>
  <si>
    <t>m</t>
  </si>
  <si>
    <t>7004-8080</t>
  </si>
  <si>
    <t>CYKY-J 5x4 mm2</t>
  </si>
  <si>
    <t>7004-8068</t>
  </si>
  <si>
    <t>CYKY-J 3x1.5 mm2</t>
  </si>
  <si>
    <t>7004-8019</t>
  </si>
  <si>
    <t>VODIČ JEDNOŽILOVÝ OHEBNÝ (CYA)</t>
  </si>
  <si>
    <t>7004-8028</t>
  </si>
  <si>
    <t>H07V-K 25  mm2 , pevně</t>
  </si>
  <si>
    <t>1122-164</t>
  </si>
  <si>
    <t>CHRÁNIČKA PLASTOVÁ</t>
  </si>
  <si>
    <t>1123-596</t>
  </si>
  <si>
    <t>TRUBKA PVC 90</t>
  </si>
  <si>
    <t>1182-10253</t>
  </si>
  <si>
    <t>Příplatek na zatažení kabelu do trubky</t>
  </si>
  <si>
    <t>9999-412</t>
  </si>
  <si>
    <t>UKONČENÍ KABELŮ SMRŠŤOVACÍ ZÁKLOPKOU</t>
  </si>
  <si>
    <t>9999-414</t>
  </si>
  <si>
    <t>5x6  mm2</t>
  </si>
  <si>
    <t>9999-422</t>
  </si>
  <si>
    <t>5x4  mm2</t>
  </si>
  <si>
    <t>3x1,5  mm2</t>
  </si>
  <si>
    <t>9999-443</t>
  </si>
  <si>
    <t>UKONČENÍ  VODIČŮ V ROZVADĚČÍCH</t>
  </si>
  <si>
    <t>9999-2763</t>
  </si>
  <si>
    <t xml:space="preserve"> Do  16   mm2</t>
  </si>
  <si>
    <t>9999-445</t>
  </si>
  <si>
    <t xml:space="preserve"> Do   4   mm2</t>
  </si>
  <si>
    <t>9999-456</t>
  </si>
  <si>
    <t>UKONČENÍ VODIČŮ NA SVORKOVNICI</t>
  </si>
  <si>
    <t>9999-457</t>
  </si>
  <si>
    <t xml:space="preserve"> Do  16 mm2</t>
  </si>
  <si>
    <t>1244-1</t>
  </si>
  <si>
    <t>OCELOVÝ DRÁT POZINKOVANÝ</t>
  </si>
  <si>
    <t>1244-3</t>
  </si>
  <si>
    <t>Drát 10 drát o 10mm(0,62kg/m), pevně</t>
  </si>
  <si>
    <t>1244-199</t>
  </si>
  <si>
    <t>SVORKA HROMOSVODNÍ,UZEMŇOVACÍ</t>
  </si>
  <si>
    <t>1244-204</t>
  </si>
  <si>
    <t>SSp spojovací s příložkou</t>
  </si>
  <si>
    <t>SSp spojovací</t>
  </si>
  <si>
    <t>FOLIE VÝSTRAŽNÁ Z PVC</t>
  </si>
  <si>
    <t>šířka 33cm</t>
  </si>
  <si>
    <t>1002-8273</t>
  </si>
  <si>
    <t>LIŠTA HRANATÁ</t>
  </si>
  <si>
    <t>1123-4229</t>
  </si>
  <si>
    <t>LHD 30X25_HD LIŠTA HRANATÁ</t>
  </si>
  <si>
    <t>9999-1301</t>
  </si>
  <si>
    <t>VYBOURANI OTVORU VE ZDIVU</t>
  </si>
  <si>
    <t>9999-1302</t>
  </si>
  <si>
    <t>CIHELNEM DO PRUMERU 60mm</t>
  </si>
  <si>
    <t>9999-1304</t>
  </si>
  <si>
    <t xml:space="preserve"> Stena do 300mm</t>
  </si>
  <si>
    <t>9999-1469</t>
  </si>
  <si>
    <t>ZAZDIVKA OTVORU O PLOSE DO</t>
  </si>
  <si>
    <t>9999-1470</t>
  </si>
  <si>
    <t>2.25 dm2 VE ZDIVU</t>
  </si>
  <si>
    <t>9999-1471</t>
  </si>
  <si>
    <t>9999-1487</t>
  </si>
  <si>
    <t>OMITKA PLOCH VE STENACH MALTOU</t>
  </si>
  <si>
    <t>9999-1488</t>
  </si>
  <si>
    <t xml:space="preserve"> Do 9 dm2</t>
  </si>
  <si>
    <t>STATICKÝ VÝPOČET</t>
  </si>
  <si>
    <t>statický výpočet základu pro stožár</t>
  </si>
  <si>
    <t>9999-1280</t>
  </si>
  <si>
    <t>HODINOVE ZUCTOVACI SAZBY</t>
  </si>
  <si>
    <t>9999-1284</t>
  </si>
  <si>
    <t xml:space="preserve"> Uprava stavajiciho rozvadece R1</t>
  </si>
  <si>
    <t>hod</t>
  </si>
  <si>
    <t>Pronájem mobilní plošiny</t>
  </si>
  <si>
    <t>Pronájem jeřábu</t>
  </si>
  <si>
    <t>PROVEDENI REVIZNICH ZKOUSEK</t>
  </si>
  <si>
    <t>DLE CSN 331500</t>
  </si>
  <si>
    <t>Revizni technik</t>
  </si>
  <si>
    <t>Podružný materiál</t>
  </si>
  <si>
    <t>Elektromontáže - celkem</t>
  </si>
  <si>
    <t>Zemní práce</t>
  </si>
  <si>
    <t>JÁMA PRO STOŽÁRY</t>
  </si>
  <si>
    <t>Zemina třídy 3,ručně</t>
  </si>
  <si>
    <t>m3</t>
  </si>
  <si>
    <t>9999-985</t>
  </si>
  <si>
    <t>ODVOZ ZEMINY</t>
  </si>
  <si>
    <t>9999-986</t>
  </si>
  <si>
    <t>Naložení, odvoz do 10km</t>
  </si>
  <si>
    <t>Poplatek za uložení na skládce</t>
  </si>
  <si>
    <t>ZÁKL.PRO STOŽÁR</t>
  </si>
  <si>
    <t>D 1000x1000x1700 mm</t>
  </si>
  <si>
    <t>9999-997</t>
  </si>
  <si>
    <t>HLOUBENÍ KABELOVÉ RÝHY</t>
  </si>
  <si>
    <t>9999-999</t>
  </si>
  <si>
    <t xml:space="preserve"> Šíře 400mm,hloubka 800mm</t>
  </si>
  <si>
    <t>9999-987</t>
  </si>
  <si>
    <t>NÁSYP ZEMINY VČETNĚ DUSÁNÍ</t>
  </si>
  <si>
    <t>9999-990</t>
  </si>
  <si>
    <t xml:space="preserve"> Násyp v zemine třídy 5-7</t>
  </si>
  <si>
    <t>9999-1070</t>
  </si>
  <si>
    <t>ZŘÍZENÍ KABEL.LOŽE Z KOPANÉHO PÍSKU</t>
  </si>
  <si>
    <t>9999-1073</t>
  </si>
  <si>
    <t xml:space="preserve"> Šíře do 65cm,tloušťka 10cm</t>
  </si>
  <si>
    <t>9999-1179</t>
  </si>
  <si>
    <t>ZÁHOZ KABEL.RÝHY-ZEMINA TŘ.3</t>
  </si>
  <si>
    <t>9999-1180</t>
  </si>
  <si>
    <t>Příplatek za lepivost</t>
  </si>
  <si>
    <t>Zemní práce celkem</t>
  </si>
  <si>
    <t>Hodnota A</t>
  </si>
  <si>
    <t>Hodnota B</t>
  </si>
  <si>
    <t>Základní náklady</t>
  </si>
  <si>
    <t>Dodávka</t>
  </si>
  <si>
    <t>Doprava 3,60%, Přesun 1,00%</t>
  </si>
  <si>
    <t>Montáž - materiál</t>
  </si>
  <si>
    <t>Montáž - práce</t>
  </si>
  <si>
    <t>Mezisoučet 1</t>
  </si>
  <si>
    <t>PPV 6,00% z montáže: materiál + práce</t>
  </si>
  <si>
    <t>Nátěry</t>
  </si>
  <si>
    <t>PPV 1,00% z nátěrů a zemních prací</t>
  </si>
  <si>
    <t>Mezisoučet 2</t>
  </si>
  <si>
    <t>Dodav. dokumentace 1,00% z mezisoučtu 2</t>
  </si>
  <si>
    <t>Rizika a pojištění 1,00% z mezisoučtu 2</t>
  </si>
  <si>
    <t>Opravy v záruce 0,00% z mezisoučtu 1</t>
  </si>
  <si>
    <t>Základní náklady celkem</t>
  </si>
  <si>
    <t>Vedlejší náklady</t>
  </si>
  <si>
    <t>GZS 3,25% z pravé strany mezisoučtu 2</t>
  </si>
  <si>
    <t>Provozní vlivy 1,00% z pravé strany mezisoučtu 2</t>
  </si>
  <si>
    <t>Vedlejší náklady celkem</t>
  </si>
  <si>
    <t>Kompletační činnost</t>
  </si>
  <si>
    <t>Náklady celkem</t>
  </si>
  <si>
    <t>Základ a hodnota DPH 21%</t>
  </si>
  <si>
    <t>Základ a hodnota DPH 15%</t>
  </si>
  <si>
    <t>Náklady celkem s DPH</t>
  </si>
  <si>
    <t>Asymetrické LED svítidlo 1x273W, IP65, tělo svítidla je z tlakem litého hliníku, povrchová úprava šedá prášková barva, reflektor z vysoce leštěného hliníku, s asymetrickou vyzařovací charakteristikou, krycí tvrzené sklo je k tělu připevněné na odklápěcím závěsu a přidržují ho hliníkové klipsy.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</si>
</sst>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2"/>
      <color rgb="FF000000"/>
      <name val="敓潧⁥䥕ᬀ璾㟰j☸[_x0008_"/>
      <charset val="238"/>
    </font>
    <font>
      <b/>
      <sz val="14"/>
      <color rgb="FF000000"/>
      <name val="敓潧⁥䥕ᬀ璾㟰j☸[_x0008_"/>
      <charset val="238"/>
    </font>
    <font>
      <b/>
      <sz val="13"/>
      <color rgb="FF000000"/>
      <name val="敓潧⁥䥕ᬀ璾㟰j☸[_x0008_"/>
      <charset val="238"/>
    </font>
    <font>
      <b/>
      <sz val="12"/>
      <color rgb="FF000000"/>
      <name val="敓潧⁥䥕ᬀ璾㟰j☸[_x0008_"/>
      <charset val="238"/>
    </font>
    <font>
      <i/>
      <sz val="13"/>
      <color rgb="FF000000"/>
      <name val="敓潧⁥䥕ᬀ璾㟰j☸[_x0008_"/>
      <charset val="238"/>
    </font>
  </fonts>
  <fills count="8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FFE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0" fontId="0" fillId="0" borderId="0" xfId="0" applyProtection="1"/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9" fontId="5" fillId="7" borderId="1" xfId="0" applyNumberFormat="1" applyFont="1" applyFill="1" applyBorder="1" applyAlignment="1">
      <alignment horizontal="left"/>
    </xf>
    <xf numFmtId="4" fontId="5" fillId="7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" fontId="4" fillId="6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 wrapText="1"/>
    </xf>
    <xf numFmtId="49" fontId="5" fillId="7" borderId="1" xfId="0" applyNumberFormat="1" applyFont="1" applyFill="1" applyBorder="1" applyAlignment="1">
      <alignment horizontal="left" wrapText="1"/>
    </xf>
    <xf numFmtId="49" fontId="1" fillId="5" borderId="1" xfId="0" applyNumberFormat="1" applyFont="1" applyFill="1" applyBorder="1" applyAlignment="1">
      <alignment horizontal="left" wrapText="1"/>
    </xf>
    <xf numFmtId="49" fontId="0" fillId="0" borderId="0" xfId="0" applyNumberForma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5C63-2BF5-4EAC-9A0E-3DB25C41D9B0}">
  <dimension ref="A1:F27"/>
  <sheetViews>
    <sheetView workbookViewId="0"/>
  </sheetViews>
  <sheetFormatPr defaultRowHeight="15"/>
  <cols>
    <col min="1" max="1" width="50.28515625" style="1" bestFit="1" customWidth="1"/>
    <col min="2" max="3" width="11.85546875" style="10" bestFit="1" customWidth="1"/>
    <col min="6" max="6" width="0" style="9" hidden="1" customWidth="1"/>
  </cols>
  <sheetData>
    <row r="1" spans="1:4" ht="15.75">
      <c r="A1" s="2" t="s">
        <v>0</v>
      </c>
      <c r="B1" s="11" t="s">
        <v>254</v>
      </c>
      <c r="C1" s="11" t="s">
        <v>255</v>
      </c>
      <c r="D1" s="3"/>
    </row>
    <row r="2" spans="1:4" ht="16.5">
      <c r="A2" s="5" t="s">
        <v>256</v>
      </c>
      <c r="B2" s="16"/>
      <c r="C2" s="16"/>
      <c r="D2" s="3"/>
    </row>
    <row r="3" spans="1:4" ht="15.75">
      <c r="A3" s="6" t="s">
        <v>257</v>
      </c>
      <c r="B3" s="15">
        <f>(Rozpočet!G38)</f>
        <v>0</v>
      </c>
      <c r="C3" s="15"/>
      <c r="D3" s="3"/>
    </row>
    <row r="4" spans="1:4" ht="15.75">
      <c r="A4" s="6" t="s">
        <v>258</v>
      </c>
      <c r="B4" s="15">
        <f>B3 * Parametry!B16 / 100</f>
        <v>0</v>
      </c>
      <c r="C4" s="15">
        <f>B3 * Parametry!B17 / 100</f>
        <v>0</v>
      </c>
      <c r="D4" s="3"/>
    </row>
    <row r="5" spans="1:4" ht="15.75">
      <c r="A5" s="6" t="s">
        <v>259</v>
      </c>
      <c r="B5" s="15"/>
      <c r="C5" s="15">
        <f>(Rozpočet!G100) + 0</f>
        <v>0</v>
      </c>
      <c r="D5" s="3"/>
    </row>
    <row r="6" spans="1:4" ht="15.75">
      <c r="A6" s="6" t="s">
        <v>260</v>
      </c>
      <c r="B6" s="15"/>
      <c r="C6" s="15">
        <f>(Rozpočet!I38) + (Rozpočet!I100) + 0</f>
        <v>0</v>
      </c>
      <c r="D6" s="3"/>
    </row>
    <row r="7" spans="1:4" ht="15.75">
      <c r="A7" s="7" t="s">
        <v>261</v>
      </c>
      <c r="B7" s="17">
        <f>B3 + B4</f>
        <v>0</v>
      </c>
      <c r="C7" s="17">
        <f>C3 + C4 + C5 + C6</f>
        <v>0</v>
      </c>
      <c r="D7" s="3"/>
    </row>
    <row r="8" spans="1:4" ht="15.75">
      <c r="A8" s="6" t="s">
        <v>262</v>
      </c>
      <c r="B8" s="15"/>
      <c r="C8" s="15">
        <f>(C5 + C6) * Parametry!B18 / 100</f>
        <v>0</v>
      </c>
      <c r="D8" s="3"/>
    </row>
    <row r="9" spans="1:4" ht="15.75">
      <c r="A9" s="6" t="s">
        <v>263</v>
      </c>
      <c r="B9" s="15"/>
      <c r="C9" s="15">
        <f>0 + 0</f>
        <v>0</v>
      </c>
      <c r="D9" s="3"/>
    </row>
    <row r="10" spans="1:4" ht="15.75">
      <c r="A10" s="6" t="s">
        <v>226</v>
      </c>
      <c r="B10" s="15"/>
      <c r="C10" s="15">
        <f>(Rozpočet!G118) + (Rozpočet!I118)</f>
        <v>0</v>
      </c>
      <c r="D10" s="3"/>
    </row>
    <row r="11" spans="1:4" ht="15.75">
      <c r="A11" s="6" t="s">
        <v>264</v>
      </c>
      <c r="B11" s="15"/>
      <c r="C11" s="15">
        <f>(C9 + C10) * Parametry!B19 / 100</f>
        <v>0</v>
      </c>
      <c r="D11" s="3"/>
    </row>
    <row r="12" spans="1:4" ht="15.75">
      <c r="A12" s="7" t="s">
        <v>265</v>
      </c>
      <c r="B12" s="17">
        <f>B7</f>
        <v>0</v>
      </c>
      <c r="C12" s="17">
        <f>C7 + C8 + C9 + C10 + C11</f>
        <v>0</v>
      </c>
      <c r="D12" s="3"/>
    </row>
    <row r="13" spans="1:4" ht="15.75">
      <c r="A13" s="6" t="s">
        <v>266</v>
      </c>
      <c r="B13" s="15"/>
      <c r="C13" s="15">
        <f>(B12 + C12) * Parametry!B20 / 100</f>
        <v>0</v>
      </c>
      <c r="D13" s="3"/>
    </row>
    <row r="14" spans="1:4" ht="15.75">
      <c r="A14" s="6" t="s">
        <v>267</v>
      </c>
      <c r="B14" s="15"/>
      <c r="C14" s="15">
        <f>(B12 + C12) * Parametry!B21 / 100</f>
        <v>0</v>
      </c>
      <c r="D14" s="3"/>
    </row>
    <row r="15" spans="1:4" ht="15.75">
      <c r="A15" s="6" t="s">
        <v>268</v>
      </c>
      <c r="B15" s="15"/>
      <c r="C15" s="15">
        <f>(B7 + C7) * Parametry!B22 / 100</f>
        <v>0</v>
      </c>
      <c r="D15" s="3"/>
    </row>
    <row r="16" spans="1:4" ht="16.5">
      <c r="A16" s="5" t="s">
        <v>269</v>
      </c>
      <c r="B16" s="16"/>
      <c r="C16" s="16">
        <f>B12 + C12 + C13 + C14 + C15</f>
        <v>0</v>
      </c>
      <c r="D16" s="3"/>
    </row>
    <row r="17" spans="1:4" ht="15.75">
      <c r="A17" s="6" t="s">
        <v>13</v>
      </c>
      <c r="B17" s="15"/>
      <c r="C17" s="15"/>
      <c r="D17" s="3"/>
    </row>
    <row r="18" spans="1:4" ht="16.5">
      <c r="A18" s="5" t="s">
        <v>270</v>
      </c>
      <c r="B18" s="16"/>
      <c r="C18" s="16"/>
      <c r="D18" s="3"/>
    </row>
    <row r="19" spans="1:4" ht="15.75">
      <c r="A19" s="6" t="s">
        <v>271</v>
      </c>
      <c r="B19" s="15"/>
      <c r="C19" s="15">
        <f>C12 * Parametry!B23 / 100</f>
        <v>0</v>
      </c>
      <c r="D19" s="3"/>
    </row>
    <row r="20" spans="1:4" ht="15.75">
      <c r="A20" s="6" t="s">
        <v>272</v>
      </c>
      <c r="B20" s="15"/>
      <c r="C20" s="15">
        <f>C12 * Parametry!B24 / 100</f>
        <v>0</v>
      </c>
      <c r="D20" s="3"/>
    </row>
    <row r="21" spans="1:4" ht="16.5">
      <c r="A21" s="5" t="s">
        <v>273</v>
      </c>
      <c r="B21" s="16"/>
      <c r="C21" s="16">
        <f>C19 + C20</f>
        <v>0</v>
      </c>
      <c r="D21" s="3"/>
    </row>
    <row r="22" spans="1:4" ht="15.75">
      <c r="A22" s="6" t="s">
        <v>274</v>
      </c>
      <c r="B22" s="15"/>
      <c r="C22" s="15">
        <f>Parametry!B25 * Parametry!B28 * (C16 * Parametry!B27)^Parametry!B26</f>
        <v>0</v>
      </c>
      <c r="D22" s="3"/>
    </row>
    <row r="23" spans="1:4" ht="15.75">
      <c r="A23" s="6" t="s">
        <v>13</v>
      </c>
      <c r="B23" s="15"/>
      <c r="C23" s="15"/>
      <c r="D23" s="3"/>
    </row>
    <row r="24" spans="1:4" ht="18">
      <c r="A24" s="4" t="s">
        <v>275</v>
      </c>
      <c r="B24" s="12"/>
      <c r="C24" s="12">
        <f>C16 + C21 + C22</f>
        <v>0</v>
      </c>
      <c r="D24" s="3"/>
    </row>
    <row r="25" spans="1:4" ht="15.75">
      <c r="A25" s="6" t="s">
        <v>276</v>
      </c>
      <c r="B25" s="15">
        <f>(SUM(Rozpočet!G37)+SUM(Rozpočet!G40:G99)+SUM(Rozpočet!G102:G117)) + (SUM(Rozpočet!I37)+SUM(Rozpočet!I40:I99)+SUM(Rozpočet!I102:I117)) + B4 + C4 + C8 + C11 + C13 + C14 + C15 + C21 + C22</f>
        <v>0</v>
      </c>
      <c r="C25" s="15">
        <f>B25 * Parametry!B31 / 100</f>
        <v>0</v>
      </c>
      <c r="D25" s="3"/>
    </row>
    <row r="26" spans="1:4" ht="15.75">
      <c r="A26" s="6" t="s">
        <v>277</v>
      </c>
      <c r="B26" s="15">
        <f>(SUM(Rozpočet!G40,Rozpočet!G42,Rozpočet!G44,Rozpočet!G48,Rozpočet!G51,Rozpočet!G53,Rozpočet!G55,Rozpočet!G59,Rozpočet!G61,Rozpočet!G64,Rozpočet!G68,Rozpočet!G71,Rozpočet!G73,Rozpočet!G75,Rozpočet!G78,Rozpočet!G80,Rozpočet!G82:G83,Rozpočet!G85:G86,Rozpočet!G88,Rozpočet!G90,Rozpočet!G92,Rozpočet!G96:G97)+SUM(Rozpočet!G102,Rozpočet!G104,Rozpočet!G107,Rozpočet!G109,Rozpočet!G111,Rozpočet!G113,Rozpočet!G115)) + (SUM(Rozpočet!I40,Rozpočet!I42,Rozpočet!I44,Rozpočet!I48,Rozpočet!I51,Rozpočet!I53,Rozpočet!I55,Rozpočet!I59,Rozpočet!I61,Rozpočet!I64,Rozpočet!I68,Rozpočet!I71,Rozpočet!I73,Rozpočet!I75,Rozpočet!I78,Rozpočet!I80,Rozpočet!I82:I83,Rozpočet!I85:I86,Rozpočet!I88,Rozpočet!I90,Rozpočet!I92,Rozpočet!I96:I97)+SUM(Rozpočet!I102,Rozpočet!I104,Rozpočet!I107,Rozpočet!I109,Rozpočet!I111,Rozpočet!I113,Rozpočet!I115))</f>
        <v>0</v>
      </c>
      <c r="C26" s="15">
        <f>B26 * Parametry!B32 / 100</f>
        <v>0</v>
      </c>
      <c r="D26" s="3"/>
    </row>
    <row r="27" spans="1:4" ht="18">
      <c r="A27" s="4" t="s">
        <v>278</v>
      </c>
      <c r="B27" s="12"/>
      <c r="C27" s="12">
        <f>C24 + C25 + C26</f>
        <v>0</v>
      </c>
      <c r="D27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194E7-DD8D-47E9-BA45-9CDDB32D54B2}">
  <dimension ref="A1:N118"/>
  <sheetViews>
    <sheetView tabSelected="1" topLeftCell="C31" workbookViewId="0">
      <selection activeCell="C46" sqref="C46"/>
    </sheetView>
  </sheetViews>
  <sheetFormatPr defaultRowHeight="15"/>
  <cols>
    <col min="1" max="1" width="14.7109375" style="1" bestFit="1" customWidth="1"/>
    <col min="2" max="2" width="8.140625" style="1" bestFit="1" customWidth="1"/>
    <col min="3" max="3" width="106.7109375" style="21" customWidth="1"/>
    <col min="4" max="4" width="5" style="1" bestFit="1" customWidth="1"/>
    <col min="5" max="5" width="8.28515625" style="10" bestFit="1" customWidth="1"/>
    <col min="6" max="6" width="9.28515625" style="10" bestFit="1" customWidth="1"/>
    <col min="7" max="7" width="17.140625" style="10" bestFit="1" customWidth="1"/>
    <col min="8" max="8" width="8.42578125" style="10" bestFit="1" customWidth="1"/>
    <col min="9" max="9" width="16.28515625" style="10" bestFit="1" customWidth="1"/>
    <col min="10" max="10" width="6.7109375" style="10" bestFit="1" customWidth="1"/>
    <col min="11" max="11" width="14.5703125" style="10" bestFit="1" customWidth="1"/>
    <col min="14" max="14" width="0" style="9" hidden="1" customWidth="1"/>
  </cols>
  <sheetData>
    <row r="1" spans="1:13" ht="15.75">
      <c r="A1" s="2" t="s">
        <v>52</v>
      </c>
      <c r="B1" s="2" t="s">
        <v>53</v>
      </c>
      <c r="C1" s="8" t="s">
        <v>0</v>
      </c>
      <c r="D1" s="2" t="s">
        <v>54</v>
      </c>
      <c r="E1" s="11" t="s">
        <v>55</v>
      </c>
      <c r="F1" s="11" t="s">
        <v>56</v>
      </c>
      <c r="G1" s="11" t="s">
        <v>57</v>
      </c>
      <c r="H1" s="11" t="s">
        <v>58</v>
      </c>
      <c r="I1" s="11" t="s">
        <v>59</v>
      </c>
      <c r="J1" s="11" t="s">
        <v>60</v>
      </c>
      <c r="K1" s="11" t="s">
        <v>61</v>
      </c>
      <c r="L1" s="3"/>
      <c r="M1" s="3"/>
    </row>
    <row r="2" spans="1:13" ht="18">
      <c r="A2" s="4" t="s">
        <v>13</v>
      </c>
      <c r="B2" s="4" t="s">
        <v>13</v>
      </c>
      <c r="C2" s="18" t="s">
        <v>62</v>
      </c>
      <c r="D2" s="4" t="s">
        <v>13</v>
      </c>
      <c r="E2" s="12"/>
      <c r="F2" s="12"/>
      <c r="G2" s="12"/>
      <c r="H2" s="12"/>
      <c r="I2" s="12"/>
      <c r="J2" s="12"/>
      <c r="K2" s="12"/>
      <c r="L2" s="3"/>
      <c r="M2" s="3"/>
    </row>
    <row r="3" spans="1:13" ht="16.5">
      <c r="A3" s="13" t="s">
        <v>63</v>
      </c>
      <c r="B3" s="13" t="s">
        <v>13</v>
      </c>
      <c r="C3" s="19" t="s">
        <v>64</v>
      </c>
      <c r="D3" s="13" t="s">
        <v>13</v>
      </c>
      <c r="E3" s="14"/>
      <c r="F3" s="14"/>
      <c r="G3" s="14"/>
      <c r="H3" s="14"/>
      <c r="I3" s="14"/>
      <c r="J3" s="14"/>
      <c r="K3" s="14"/>
      <c r="L3" s="3"/>
      <c r="M3" s="3"/>
    </row>
    <row r="4" spans="1:13" ht="16.5">
      <c r="A4" s="13" t="s">
        <v>65</v>
      </c>
      <c r="B4" s="13" t="s">
        <v>13</v>
      </c>
      <c r="C4" s="19" t="s">
        <v>66</v>
      </c>
      <c r="D4" s="13" t="s">
        <v>13</v>
      </c>
      <c r="E4" s="14"/>
      <c r="F4" s="14"/>
      <c r="G4" s="14"/>
      <c r="H4" s="14"/>
      <c r="I4" s="14"/>
      <c r="J4" s="14"/>
      <c r="K4" s="14"/>
      <c r="L4" s="3"/>
      <c r="M4" s="3"/>
    </row>
    <row r="5" spans="1:13" ht="15.75">
      <c r="A5" s="6" t="s">
        <v>67</v>
      </c>
      <c r="B5" s="6" t="s">
        <v>13</v>
      </c>
      <c r="C5" s="20" t="s">
        <v>68</v>
      </c>
      <c r="D5" s="6" t="s">
        <v>69</v>
      </c>
      <c r="E5" s="15">
        <v>1</v>
      </c>
      <c r="F5" s="15"/>
      <c r="G5" s="15">
        <f>E5*F5</f>
        <v>0</v>
      </c>
      <c r="H5" s="15"/>
      <c r="I5" s="15">
        <f>E5*H5</f>
        <v>0</v>
      </c>
      <c r="J5" s="15">
        <f>F5+H5</f>
        <v>0</v>
      </c>
      <c r="K5" s="15">
        <f>G5+I5</f>
        <v>0</v>
      </c>
      <c r="L5" s="3"/>
      <c r="M5" s="3"/>
    </row>
    <row r="6" spans="1:13" ht="15.75">
      <c r="A6" s="6" t="s">
        <v>70</v>
      </c>
      <c r="B6" s="6" t="s">
        <v>13</v>
      </c>
      <c r="C6" s="20" t="s">
        <v>71</v>
      </c>
      <c r="D6" s="6" t="s">
        <v>69</v>
      </c>
      <c r="E6" s="15">
        <v>1</v>
      </c>
      <c r="F6" s="15"/>
      <c r="G6" s="15">
        <f>E6*F6</f>
        <v>0</v>
      </c>
      <c r="H6" s="15"/>
      <c r="I6" s="15">
        <f>E6*H6</f>
        <v>0</v>
      </c>
      <c r="J6" s="15">
        <f>F6+H6</f>
        <v>0</v>
      </c>
      <c r="K6" s="15">
        <f>G6+I6</f>
        <v>0</v>
      </c>
      <c r="L6" s="3"/>
      <c r="M6" s="3"/>
    </row>
    <row r="7" spans="1:13" ht="16.5">
      <c r="A7" s="13" t="s">
        <v>72</v>
      </c>
      <c r="B7" s="13" t="s">
        <v>13</v>
      </c>
      <c r="C7" s="19" t="s">
        <v>73</v>
      </c>
      <c r="D7" s="13" t="s">
        <v>13</v>
      </c>
      <c r="E7" s="14"/>
      <c r="F7" s="14"/>
      <c r="G7" s="14"/>
      <c r="H7" s="14"/>
      <c r="I7" s="14"/>
      <c r="J7" s="14"/>
      <c r="K7" s="14"/>
      <c r="L7" s="3"/>
      <c r="M7" s="3"/>
    </row>
    <row r="8" spans="1:13" ht="15.75">
      <c r="A8" s="6" t="s">
        <v>74</v>
      </c>
      <c r="B8" s="6" t="s">
        <v>13</v>
      </c>
      <c r="C8" s="20" t="s">
        <v>75</v>
      </c>
      <c r="D8" s="6" t="s">
        <v>69</v>
      </c>
      <c r="E8" s="15">
        <v>1</v>
      </c>
      <c r="F8" s="15"/>
      <c r="G8" s="15">
        <f>E8*F8</f>
        <v>0</v>
      </c>
      <c r="H8" s="15"/>
      <c r="I8" s="15">
        <f>E8*H8</f>
        <v>0</v>
      </c>
      <c r="J8" s="15">
        <f>F8+H8</f>
        <v>0</v>
      </c>
      <c r="K8" s="15">
        <f>G8+I8</f>
        <v>0</v>
      </c>
      <c r="L8" s="3"/>
      <c r="M8" s="3"/>
    </row>
    <row r="9" spans="1:13" ht="16.5">
      <c r="A9" s="13" t="s">
        <v>76</v>
      </c>
      <c r="B9" s="13" t="s">
        <v>13</v>
      </c>
      <c r="C9" s="19" t="s">
        <v>77</v>
      </c>
      <c r="D9" s="13" t="s">
        <v>13</v>
      </c>
      <c r="E9" s="14"/>
      <c r="F9" s="14"/>
      <c r="G9" s="14"/>
      <c r="H9" s="14"/>
      <c r="I9" s="14"/>
      <c r="J9" s="14"/>
      <c r="K9" s="14"/>
      <c r="L9" s="3"/>
      <c r="M9" s="3"/>
    </row>
    <row r="10" spans="1:13" ht="15.75">
      <c r="A10" s="6" t="s">
        <v>67</v>
      </c>
      <c r="B10" s="6" t="s">
        <v>13</v>
      </c>
      <c r="C10" s="20" t="s">
        <v>78</v>
      </c>
      <c r="D10" s="6" t="s">
        <v>69</v>
      </c>
      <c r="E10" s="15">
        <v>1</v>
      </c>
      <c r="F10" s="15"/>
      <c r="G10" s="15">
        <f>E10*F10</f>
        <v>0</v>
      </c>
      <c r="H10" s="15"/>
      <c r="I10" s="15">
        <f>E10*H10</f>
        <v>0</v>
      </c>
      <c r="J10" s="15">
        <f>F10+H10</f>
        <v>0</v>
      </c>
      <c r="K10" s="15">
        <f>G10+I10</f>
        <v>0</v>
      </c>
      <c r="L10" s="3"/>
      <c r="M10" s="3"/>
    </row>
    <row r="11" spans="1:13" ht="16.5">
      <c r="A11" s="13" t="s">
        <v>79</v>
      </c>
      <c r="B11" s="13" t="s">
        <v>13</v>
      </c>
      <c r="C11" s="19" t="s">
        <v>80</v>
      </c>
      <c r="D11" s="13" t="s">
        <v>13</v>
      </c>
      <c r="E11" s="14"/>
      <c r="F11" s="14"/>
      <c r="G11" s="14"/>
      <c r="H11" s="14"/>
      <c r="I11" s="14"/>
      <c r="J11" s="14"/>
      <c r="K11" s="14"/>
      <c r="L11" s="3"/>
      <c r="M11" s="3"/>
    </row>
    <row r="12" spans="1:13" ht="15.75">
      <c r="A12" s="6" t="s">
        <v>81</v>
      </c>
      <c r="B12" s="6" t="s">
        <v>13</v>
      </c>
      <c r="C12" s="20" t="s">
        <v>82</v>
      </c>
      <c r="D12" s="6" t="s">
        <v>83</v>
      </c>
      <c r="E12" s="15">
        <v>1</v>
      </c>
      <c r="F12" s="15"/>
      <c r="G12" s="15">
        <f>E12*F12</f>
        <v>0</v>
      </c>
      <c r="H12" s="15"/>
      <c r="I12" s="15">
        <f>E12*H12</f>
        <v>0</v>
      </c>
      <c r="J12" s="15">
        <f>F12+H12</f>
        <v>0</v>
      </c>
      <c r="K12" s="15">
        <f>G12+I12</f>
        <v>0</v>
      </c>
      <c r="L12" s="3"/>
      <c r="M12" s="3"/>
    </row>
    <row r="13" spans="1:13" ht="16.5">
      <c r="A13" s="13" t="s">
        <v>84</v>
      </c>
      <c r="B13" s="13" t="s">
        <v>13</v>
      </c>
      <c r="C13" s="19" t="s">
        <v>85</v>
      </c>
      <c r="D13" s="13" t="s">
        <v>13</v>
      </c>
      <c r="E13" s="14"/>
      <c r="F13" s="14"/>
      <c r="G13" s="14"/>
      <c r="H13" s="14"/>
      <c r="I13" s="14"/>
      <c r="J13" s="14"/>
      <c r="K13" s="14"/>
      <c r="L13" s="3"/>
      <c r="M13" s="3"/>
    </row>
    <row r="14" spans="1:13" ht="15.75">
      <c r="A14" s="6" t="s">
        <v>86</v>
      </c>
      <c r="B14" s="6" t="s">
        <v>13</v>
      </c>
      <c r="C14" s="20" t="s">
        <v>87</v>
      </c>
      <c r="D14" s="6" t="s">
        <v>83</v>
      </c>
      <c r="E14" s="15">
        <v>1</v>
      </c>
      <c r="F14" s="15"/>
      <c r="G14" s="15">
        <f>E14*F14</f>
        <v>0</v>
      </c>
      <c r="H14" s="15"/>
      <c r="I14" s="15">
        <f>E14*H14</f>
        <v>0</v>
      </c>
      <c r="J14" s="15">
        <f>F14+H14</f>
        <v>0</v>
      </c>
      <c r="K14" s="15">
        <f>G14+I14</f>
        <v>0</v>
      </c>
      <c r="L14" s="3"/>
      <c r="M14" s="3"/>
    </row>
    <row r="15" spans="1:13" ht="15.75">
      <c r="A15" s="6" t="s">
        <v>88</v>
      </c>
      <c r="B15" s="6" t="s">
        <v>13</v>
      </c>
      <c r="C15" s="20" t="s">
        <v>89</v>
      </c>
      <c r="D15" s="6" t="s">
        <v>83</v>
      </c>
      <c r="E15" s="15">
        <v>3</v>
      </c>
      <c r="F15" s="15"/>
      <c r="G15" s="15">
        <f>E15*F15</f>
        <v>0</v>
      </c>
      <c r="H15" s="15"/>
      <c r="I15" s="15">
        <f>E15*H15</f>
        <v>0</v>
      </c>
      <c r="J15" s="15">
        <f>F15+H15</f>
        <v>0</v>
      </c>
      <c r="K15" s="15">
        <f>G15+I15</f>
        <v>0</v>
      </c>
      <c r="L15" s="3"/>
      <c r="M15" s="3"/>
    </row>
    <row r="16" spans="1:13" ht="16.5">
      <c r="A16" s="13" t="s">
        <v>90</v>
      </c>
      <c r="B16" s="13" t="s">
        <v>13</v>
      </c>
      <c r="C16" s="19" t="s">
        <v>91</v>
      </c>
      <c r="D16" s="13" t="s">
        <v>13</v>
      </c>
      <c r="E16" s="14"/>
      <c r="F16" s="14"/>
      <c r="G16" s="14"/>
      <c r="H16" s="14"/>
      <c r="I16" s="14"/>
      <c r="J16" s="14"/>
      <c r="K16" s="14"/>
      <c r="L16" s="3"/>
      <c r="M16" s="3"/>
    </row>
    <row r="17" spans="1:13" ht="15.75">
      <c r="A17" s="6" t="s">
        <v>92</v>
      </c>
      <c r="B17" s="6" t="s">
        <v>13</v>
      </c>
      <c r="C17" s="20" t="s">
        <v>93</v>
      </c>
      <c r="D17" s="6" t="s">
        <v>83</v>
      </c>
      <c r="E17" s="15">
        <v>1</v>
      </c>
      <c r="F17" s="15"/>
      <c r="G17" s="15">
        <f>E17*F17</f>
        <v>0</v>
      </c>
      <c r="H17" s="15"/>
      <c r="I17" s="15">
        <f>E17*H17</f>
        <v>0</v>
      </c>
      <c r="J17" s="15">
        <f t="shared" ref="J17:K19" si="0">F17+H17</f>
        <v>0</v>
      </c>
      <c r="K17" s="15">
        <f t="shared" si="0"/>
        <v>0</v>
      </c>
      <c r="L17" s="3"/>
      <c r="M17" s="3"/>
    </row>
    <row r="18" spans="1:13" ht="15.75">
      <c r="A18" s="6" t="s">
        <v>94</v>
      </c>
      <c r="B18" s="6" t="s">
        <v>13</v>
      </c>
      <c r="C18" s="20" t="s">
        <v>95</v>
      </c>
      <c r="D18" s="6" t="s">
        <v>83</v>
      </c>
      <c r="E18" s="15">
        <v>1</v>
      </c>
      <c r="F18" s="15"/>
      <c r="G18" s="15">
        <f>E18*F18</f>
        <v>0</v>
      </c>
      <c r="H18" s="15"/>
      <c r="I18" s="15">
        <f>E18*H18</f>
        <v>0</v>
      </c>
      <c r="J18" s="15">
        <f t="shared" si="0"/>
        <v>0</v>
      </c>
      <c r="K18" s="15">
        <f t="shared" si="0"/>
        <v>0</v>
      </c>
      <c r="L18" s="3"/>
      <c r="M18" s="3"/>
    </row>
    <row r="19" spans="1:13" ht="15.75">
      <c r="A19" s="6" t="s">
        <v>96</v>
      </c>
      <c r="B19" s="6" t="s">
        <v>13</v>
      </c>
      <c r="C19" s="20" t="s">
        <v>97</v>
      </c>
      <c r="D19" s="6" t="s">
        <v>83</v>
      </c>
      <c r="E19" s="15">
        <v>2</v>
      </c>
      <c r="F19" s="15"/>
      <c r="G19" s="15">
        <f>E19*F19</f>
        <v>0</v>
      </c>
      <c r="H19" s="15"/>
      <c r="I19" s="15">
        <f>E19*H19</f>
        <v>0</v>
      </c>
      <c r="J19" s="15">
        <f t="shared" si="0"/>
        <v>0</v>
      </c>
      <c r="K19" s="15">
        <f t="shared" si="0"/>
        <v>0</v>
      </c>
      <c r="L19" s="3"/>
      <c r="M19" s="3"/>
    </row>
    <row r="20" spans="1:13" ht="16.5">
      <c r="A20" s="13" t="s">
        <v>98</v>
      </c>
      <c r="B20" s="13" t="s">
        <v>13</v>
      </c>
      <c r="C20" s="19" t="s">
        <v>99</v>
      </c>
      <c r="D20" s="13" t="s">
        <v>13</v>
      </c>
      <c r="E20" s="14"/>
      <c r="F20" s="14"/>
      <c r="G20" s="14"/>
      <c r="H20" s="14"/>
      <c r="I20" s="14"/>
      <c r="J20" s="14"/>
      <c r="K20" s="14"/>
      <c r="L20" s="3"/>
      <c r="M20" s="3"/>
    </row>
    <row r="21" spans="1:13" ht="15.75">
      <c r="A21" s="6" t="s">
        <v>100</v>
      </c>
      <c r="B21" s="6" t="s">
        <v>13</v>
      </c>
      <c r="C21" s="20" t="s">
        <v>101</v>
      </c>
      <c r="D21" s="6" t="s">
        <v>69</v>
      </c>
      <c r="E21" s="15">
        <v>1</v>
      </c>
      <c r="F21" s="15"/>
      <c r="G21" s="15">
        <f>E21*F21</f>
        <v>0</v>
      </c>
      <c r="H21" s="15"/>
      <c r="I21" s="15">
        <f>E21*H21</f>
        <v>0</v>
      </c>
      <c r="J21" s="15">
        <f>F21+H21</f>
        <v>0</v>
      </c>
      <c r="K21" s="15">
        <f>G21+I21</f>
        <v>0</v>
      </c>
      <c r="L21" s="3"/>
      <c r="M21" s="3"/>
    </row>
    <row r="22" spans="1:13" ht="16.5">
      <c r="A22" s="13" t="s">
        <v>102</v>
      </c>
      <c r="B22" s="13" t="s">
        <v>13</v>
      </c>
      <c r="C22" s="19" t="s">
        <v>103</v>
      </c>
      <c r="D22" s="13" t="s">
        <v>13</v>
      </c>
      <c r="E22" s="14"/>
      <c r="F22" s="14"/>
      <c r="G22" s="14"/>
      <c r="H22" s="14"/>
      <c r="I22" s="14"/>
      <c r="J22" s="14"/>
      <c r="K22" s="14"/>
      <c r="L22" s="3"/>
      <c r="M22" s="3"/>
    </row>
    <row r="23" spans="1:13" ht="30.75">
      <c r="A23" s="6" t="s">
        <v>104</v>
      </c>
      <c r="B23" s="6" t="s">
        <v>13</v>
      </c>
      <c r="C23" s="20" t="s">
        <v>105</v>
      </c>
      <c r="D23" s="6" t="s">
        <v>69</v>
      </c>
      <c r="E23" s="15">
        <v>1</v>
      </c>
      <c r="F23" s="15"/>
      <c r="G23" s="15">
        <f>E23*F23</f>
        <v>0</v>
      </c>
      <c r="H23" s="15"/>
      <c r="I23" s="15">
        <f>E23*H23</f>
        <v>0</v>
      </c>
      <c r="J23" s="15">
        <f>F23+H23</f>
        <v>0</v>
      </c>
      <c r="K23" s="15">
        <f>G23+I23</f>
        <v>0</v>
      </c>
      <c r="L23" s="3"/>
      <c r="M23" s="3"/>
    </row>
    <row r="24" spans="1:13" ht="16.5">
      <c r="A24" s="13" t="s">
        <v>106</v>
      </c>
      <c r="B24" s="13" t="s">
        <v>13</v>
      </c>
      <c r="C24" s="19" t="s">
        <v>107</v>
      </c>
      <c r="D24" s="13" t="s">
        <v>13</v>
      </c>
      <c r="E24" s="14"/>
      <c r="F24" s="14"/>
      <c r="G24" s="14"/>
      <c r="H24" s="14"/>
      <c r="I24" s="14"/>
      <c r="J24" s="14"/>
      <c r="K24" s="14"/>
      <c r="L24" s="3"/>
      <c r="M24" s="3"/>
    </row>
    <row r="25" spans="1:13" ht="15.75">
      <c r="A25" s="6" t="s">
        <v>108</v>
      </c>
      <c r="B25" s="6" t="s">
        <v>13</v>
      </c>
      <c r="C25" s="20" t="s">
        <v>109</v>
      </c>
      <c r="D25" s="6" t="s">
        <v>69</v>
      </c>
      <c r="E25" s="15">
        <v>1</v>
      </c>
      <c r="F25" s="15"/>
      <c r="G25" s="15">
        <f>E25*F25</f>
        <v>0</v>
      </c>
      <c r="H25" s="15"/>
      <c r="I25" s="15">
        <f>E25*H25</f>
        <v>0</v>
      </c>
      <c r="J25" s="15">
        <f>F25+H25</f>
        <v>0</v>
      </c>
      <c r="K25" s="15">
        <f>G25+I25</f>
        <v>0</v>
      </c>
      <c r="L25" s="3"/>
      <c r="M25" s="3"/>
    </row>
    <row r="26" spans="1:13" ht="16.5">
      <c r="A26" s="13" t="s">
        <v>110</v>
      </c>
      <c r="B26" s="13" t="s">
        <v>13</v>
      </c>
      <c r="C26" s="19" t="s">
        <v>111</v>
      </c>
      <c r="D26" s="13" t="s">
        <v>13</v>
      </c>
      <c r="E26" s="14"/>
      <c r="F26" s="14"/>
      <c r="G26" s="14"/>
      <c r="H26" s="14"/>
      <c r="I26" s="14"/>
      <c r="J26" s="14"/>
      <c r="K26" s="14"/>
      <c r="L26" s="3"/>
      <c r="M26" s="3"/>
    </row>
    <row r="27" spans="1:13" ht="15.75">
      <c r="A27" s="6" t="s">
        <v>112</v>
      </c>
      <c r="B27" s="6" t="s">
        <v>13</v>
      </c>
      <c r="C27" s="20" t="s">
        <v>113</v>
      </c>
      <c r="D27" s="6" t="s">
        <v>69</v>
      </c>
      <c r="E27" s="15">
        <v>5</v>
      </c>
      <c r="F27" s="15"/>
      <c r="G27" s="15">
        <f>E27*F27</f>
        <v>0</v>
      </c>
      <c r="H27" s="15"/>
      <c r="I27" s="15">
        <f>E27*H27</f>
        <v>0</v>
      </c>
      <c r="J27" s="15">
        <f>F27+H27</f>
        <v>0</v>
      </c>
      <c r="K27" s="15">
        <f>G27+I27</f>
        <v>0</v>
      </c>
      <c r="L27" s="3"/>
      <c r="M27" s="3"/>
    </row>
    <row r="28" spans="1:13" ht="16.5">
      <c r="A28" s="13" t="s">
        <v>13</v>
      </c>
      <c r="B28" s="13" t="s">
        <v>13</v>
      </c>
      <c r="C28" s="19" t="s">
        <v>114</v>
      </c>
      <c r="D28" s="13" t="s">
        <v>13</v>
      </c>
      <c r="E28" s="14"/>
      <c r="F28" s="14"/>
      <c r="G28" s="14"/>
      <c r="H28" s="14"/>
      <c r="I28" s="14"/>
      <c r="J28" s="14"/>
      <c r="K28" s="14"/>
      <c r="L28" s="3"/>
      <c r="M28" s="3"/>
    </row>
    <row r="29" spans="1:13" ht="15.75">
      <c r="A29" s="6" t="s">
        <v>13</v>
      </c>
      <c r="B29" s="6" t="s">
        <v>13</v>
      </c>
      <c r="C29" s="20" t="s">
        <v>115</v>
      </c>
      <c r="D29" s="6" t="s">
        <v>69</v>
      </c>
      <c r="E29" s="15">
        <v>20</v>
      </c>
      <c r="F29" s="15"/>
      <c r="G29" s="15">
        <f>E29*F29</f>
        <v>0</v>
      </c>
      <c r="H29" s="15"/>
      <c r="I29" s="15">
        <f>E29*H29</f>
        <v>0</v>
      </c>
      <c r="J29" s="15">
        <f>F29+H29</f>
        <v>0</v>
      </c>
      <c r="K29" s="15">
        <f>G29+I29</f>
        <v>0</v>
      </c>
      <c r="L29" s="3"/>
      <c r="M29" s="3"/>
    </row>
    <row r="30" spans="1:13" ht="16.5">
      <c r="A30" s="13" t="s">
        <v>13</v>
      </c>
      <c r="B30" s="13" t="s">
        <v>13</v>
      </c>
      <c r="C30" s="19" t="s">
        <v>116</v>
      </c>
      <c r="D30" s="13" t="s">
        <v>13</v>
      </c>
      <c r="E30" s="14"/>
      <c r="F30" s="14"/>
      <c r="G30" s="14"/>
      <c r="H30" s="14"/>
      <c r="I30" s="14"/>
      <c r="J30" s="14"/>
      <c r="K30" s="14"/>
      <c r="L30" s="3"/>
      <c r="M30" s="3"/>
    </row>
    <row r="31" spans="1:13" ht="15.75">
      <c r="A31" s="6" t="s">
        <v>13</v>
      </c>
      <c r="B31" s="6" t="s">
        <v>13</v>
      </c>
      <c r="C31" s="20" t="s">
        <v>117</v>
      </c>
      <c r="D31" s="6" t="s">
        <v>69</v>
      </c>
      <c r="E31" s="15">
        <v>2</v>
      </c>
      <c r="F31" s="15"/>
      <c r="G31" s="15">
        <f>E31*F31</f>
        <v>0</v>
      </c>
      <c r="H31" s="15"/>
      <c r="I31" s="15">
        <f>E31*H31</f>
        <v>0</v>
      </c>
      <c r="J31" s="15">
        <f>F31+H31</f>
        <v>0</v>
      </c>
      <c r="K31" s="15">
        <f>G31+I31</f>
        <v>0</v>
      </c>
      <c r="L31" s="3"/>
      <c r="M31" s="3"/>
    </row>
    <row r="32" spans="1:13" ht="16.5">
      <c r="A32" s="13" t="s">
        <v>118</v>
      </c>
      <c r="B32" s="13" t="s">
        <v>13</v>
      </c>
      <c r="C32" s="19" t="s">
        <v>119</v>
      </c>
      <c r="D32" s="13" t="s">
        <v>13</v>
      </c>
      <c r="E32" s="14"/>
      <c r="F32" s="14"/>
      <c r="G32" s="14"/>
      <c r="H32" s="14"/>
      <c r="I32" s="14"/>
      <c r="J32" s="14"/>
      <c r="K32" s="14"/>
      <c r="L32" s="3"/>
      <c r="M32" s="3"/>
    </row>
    <row r="33" spans="1:13" ht="15.75">
      <c r="A33" s="6" t="s">
        <v>120</v>
      </c>
      <c r="B33" s="6" t="s">
        <v>13</v>
      </c>
      <c r="C33" s="20" t="s">
        <v>121</v>
      </c>
      <c r="D33" s="6" t="s">
        <v>69</v>
      </c>
      <c r="E33" s="15">
        <v>1</v>
      </c>
      <c r="F33" s="15"/>
      <c r="G33" s="15">
        <f>E33*F33</f>
        <v>0</v>
      </c>
      <c r="H33" s="15"/>
      <c r="I33" s="15">
        <f>E33*H33</f>
        <v>0</v>
      </c>
      <c r="J33" s="15">
        <f>F33+H33</f>
        <v>0</v>
      </c>
      <c r="K33" s="15">
        <f>G33+I33</f>
        <v>0</v>
      </c>
      <c r="L33" s="3"/>
      <c r="M33" s="3"/>
    </row>
    <row r="34" spans="1:13" ht="15.75">
      <c r="A34" s="6" t="s">
        <v>122</v>
      </c>
      <c r="B34" s="6" t="s">
        <v>13</v>
      </c>
      <c r="C34" s="20" t="s">
        <v>123</v>
      </c>
      <c r="D34" s="6" t="s">
        <v>69</v>
      </c>
      <c r="E34" s="15">
        <v>4</v>
      </c>
      <c r="F34" s="15"/>
      <c r="G34" s="15">
        <f>E34*F34</f>
        <v>0</v>
      </c>
      <c r="H34" s="15"/>
      <c r="I34" s="15">
        <f>E34*H34</f>
        <v>0</v>
      </c>
      <c r="J34" s="15">
        <f>F34+H34</f>
        <v>0</v>
      </c>
      <c r="K34" s="15">
        <f>G34+I34</f>
        <v>0</v>
      </c>
      <c r="L34" s="3"/>
      <c r="M34" s="3"/>
    </row>
    <row r="35" spans="1:13" ht="18">
      <c r="A35" s="4" t="s">
        <v>13</v>
      </c>
      <c r="B35" s="4" t="s">
        <v>13</v>
      </c>
      <c r="C35" s="18" t="s">
        <v>124</v>
      </c>
      <c r="D35" s="4" t="s">
        <v>13</v>
      </c>
      <c r="E35" s="12"/>
      <c r="F35" s="12"/>
      <c r="G35" s="12">
        <f>SUM(G3:G34)</f>
        <v>0</v>
      </c>
      <c r="H35" s="12"/>
      <c r="I35" s="12">
        <f>SUM(I3:I34)</f>
        <v>0</v>
      </c>
      <c r="J35" s="12"/>
      <c r="K35" s="12">
        <f>SUM(K3:K34)</f>
        <v>0</v>
      </c>
      <c r="L35" s="3"/>
      <c r="M35" s="3"/>
    </row>
    <row r="36" spans="1:13" ht="18">
      <c r="A36" s="4" t="s">
        <v>13</v>
      </c>
      <c r="B36" s="4" t="s">
        <v>13</v>
      </c>
      <c r="C36" s="18" t="s">
        <v>125</v>
      </c>
      <c r="D36" s="4" t="s">
        <v>13</v>
      </c>
      <c r="E36" s="12"/>
      <c r="F36" s="12"/>
      <c r="G36" s="12"/>
      <c r="H36" s="12"/>
      <c r="I36" s="12"/>
      <c r="J36" s="12"/>
      <c r="K36" s="12"/>
      <c r="L36" s="3"/>
      <c r="M36" s="3"/>
    </row>
    <row r="37" spans="1:13" ht="15.75">
      <c r="A37" s="6" t="s">
        <v>13</v>
      </c>
      <c r="B37" s="6" t="s">
        <v>13</v>
      </c>
      <c r="C37" s="20" t="s">
        <v>62</v>
      </c>
      <c r="D37" s="6" t="s">
        <v>69</v>
      </c>
      <c r="E37" s="15">
        <v>1</v>
      </c>
      <c r="F37" s="15">
        <f>K35</f>
        <v>0</v>
      </c>
      <c r="G37" s="15">
        <f>E37*F37</f>
        <v>0</v>
      </c>
      <c r="H37" s="15"/>
      <c r="I37" s="15">
        <f>E37*H37</f>
        <v>0</v>
      </c>
      <c r="J37" s="15">
        <f>F37+H37</f>
        <v>0</v>
      </c>
      <c r="K37" s="15">
        <f>G37+I37</f>
        <v>0</v>
      </c>
      <c r="L37" s="3"/>
      <c r="M37" s="3"/>
    </row>
    <row r="38" spans="1:13" ht="18">
      <c r="A38" s="4" t="s">
        <v>13</v>
      </c>
      <c r="B38" s="4" t="s">
        <v>13</v>
      </c>
      <c r="C38" s="18" t="s">
        <v>126</v>
      </c>
      <c r="D38" s="4" t="s">
        <v>13</v>
      </c>
      <c r="E38" s="12"/>
      <c r="F38" s="12"/>
      <c r="G38" s="12">
        <f>SUM(G37:G37)</f>
        <v>0</v>
      </c>
      <c r="H38" s="12"/>
      <c r="I38" s="12">
        <f>SUM(I37:I37)</f>
        <v>0</v>
      </c>
      <c r="J38" s="12"/>
      <c r="K38" s="12">
        <f>SUM(K37:K37)</f>
        <v>0</v>
      </c>
      <c r="L38" s="3"/>
      <c r="M38" s="3"/>
    </row>
    <row r="39" spans="1:13" ht="18">
      <c r="A39" s="4" t="s">
        <v>13</v>
      </c>
      <c r="B39" s="4" t="s">
        <v>13</v>
      </c>
      <c r="C39" s="18" t="s">
        <v>127</v>
      </c>
      <c r="D39" s="4" t="s">
        <v>13</v>
      </c>
      <c r="E39" s="12"/>
      <c r="F39" s="12"/>
      <c r="G39" s="12"/>
      <c r="H39" s="12"/>
      <c r="I39" s="12"/>
      <c r="J39" s="12"/>
      <c r="K39" s="12"/>
      <c r="L39" s="3"/>
      <c r="M39" s="3"/>
    </row>
    <row r="40" spans="1:13" ht="16.5">
      <c r="A40" s="13" t="s">
        <v>128</v>
      </c>
      <c r="B40" s="13" t="s">
        <v>13</v>
      </c>
      <c r="C40" s="19" t="s">
        <v>129</v>
      </c>
      <c r="D40" s="13" t="s">
        <v>13</v>
      </c>
      <c r="E40" s="14"/>
      <c r="F40" s="14"/>
      <c r="G40" s="14"/>
      <c r="H40" s="14"/>
      <c r="I40" s="14"/>
      <c r="J40" s="14"/>
      <c r="K40" s="14"/>
      <c r="L40" s="3"/>
      <c r="M40" s="3"/>
    </row>
    <row r="41" spans="1:13" ht="15.75">
      <c r="A41" s="6" t="s">
        <v>130</v>
      </c>
      <c r="B41" s="6" t="s">
        <v>13</v>
      </c>
      <c r="C41" s="20" t="s">
        <v>131</v>
      </c>
      <c r="D41" s="6" t="s">
        <v>69</v>
      </c>
      <c r="E41" s="15">
        <v>1</v>
      </c>
      <c r="F41" s="15"/>
      <c r="G41" s="15">
        <f>E41*F41</f>
        <v>0</v>
      </c>
      <c r="H41" s="15"/>
      <c r="I41" s="15">
        <f>E41*H41</f>
        <v>0</v>
      </c>
      <c r="J41" s="15">
        <f>F41+H41</f>
        <v>0</v>
      </c>
      <c r="K41" s="15">
        <f>G41+I41</f>
        <v>0</v>
      </c>
      <c r="L41" s="3"/>
      <c r="M41" s="3"/>
    </row>
    <row r="42" spans="1:13" ht="16.5">
      <c r="A42" s="13" t="s">
        <v>90</v>
      </c>
      <c r="B42" s="13" t="s">
        <v>13</v>
      </c>
      <c r="C42" s="19" t="s">
        <v>91</v>
      </c>
      <c r="D42" s="13" t="s">
        <v>13</v>
      </c>
      <c r="E42" s="14"/>
      <c r="F42" s="14"/>
      <c r="G42" s="14"/>
      <c r="H42" s="14"/>
      <c r="I42" s="14"/>
      <c r="J42" s="14"/>
      <c r="K42" s="14"/>
      <c r="L42" s="3"/>
      <c r="M42" s="3"/>
    </row>
    <row r="43" spans="1:13" ht="15.75">
      <c r="A43" s="6" t="s">
        <v>132</v>
      </c>
      <c r="B43" s="6" t="s">
        <v>13</v>
      </c>
      <c r="C43" s="20" t="s">
        <v>133</v>
      </c>
      <c r="D43" s="6" t="s">
        <v>83</v>
      </c>
      <c r="E43" s="15">
        <v>1</v>
      </c>
      <c r="F43" s="15"/>
      <c r="G43" s="15">
        <f>E43*F43</f>
        <v>0</v>
      </c>
      <c r="H43" s="15"/>
      <c r="I43" s="15">
        <f>E43*H43</f>
        <v>0</v>
      </c>
      <c r="J43" s="15">
        <f>F43+H43</f>
        <v>0</v>
      </c>
      <c r="K43" s="15">
        <f>G43+I43</f>
        <v>0</v>
      </c>
      <c r="L43" s="3"/>
      <c r="M43" s="3"/>
    </row>
    <row r="44" spans="1:13" ht="16.5">
      <c r="A44" s="13" t="s">
        <v>13</v>
      </c>
      <c r="B44" s="13" t="s">
        <v>13</v>
      </c>
      <c r="C44" s="19" t="s">
        <v>134</v>
      </c>
      <c r="D44" s="13" t="s">
        <v>13</v>
      </c>
      <c r="E44" s="14"/>
      <c r="F44" s="14"/>
      <c r="G44" s="14"/>
      <c r="H44" s="14"/>
      <c r="I44" s="14"/>
      <c r="J44" s="14"/>
      <c r="K44" s="14"/>
      <c r="L44" s="3"/>
      <c r="M44" s="3"/>
    </row>
    <row r="45" spans="1:13" ht="45.75">
      <c r="A45" s="6" t="s">
        <v>13</v>
      </c>
      <c r="B45" s="6" t="s">
        <v>13</v>
      </c>
      <c r="C45" s="20" t="s">
        <v>279</v>
      </c>
      <c r="D45" s="6" t="s">
        <v>69</v>
      </c>
      <c r="E45" s="15">
        <v>8</v>
      </c>
      <c r="F45" s="15"/>
      <c r="G45" s="15">
        <f>E45*F45</f>
        <v>0</v>
      </c>
      <c r="H45" s="15"/>
      <c r="I45" s="15">
        <f>E45*H45</f>
        <v>0</v>
      </c>
      <c r="J45" s="15">
        <f t="shared" ref="J45:K47" si="1">F45+H45</f>
        <v>0</v>
      </c>
      <c r="K45" s="15">
        <f t="shared" si="1"/>
        <v>0</v>
      </c>
      <c r="L45" s="3"/>
      <c r="M45" s="3"/>
    </row>
    <row r="46" spans="1:13" ht="15.75">
      <c r="A46" s="6" t="s">
        <v>13</v>
      </c>
      <c r="B46" s="6" t="s">
        <v>13</v>
      </c>
      <c r="C46" s="20" t="s">
        <v>135</v>
      </c>
      <c r="D46" s="6" t="s">
        <v>69</v>
      </c>
      <c r="E46" s="15">
        <v>8</v>
      </c>
      <c r="F46" s="15"/>
      <c r="G46" s="15">
        <f>E46*F46</f>
        <v>0</v>
      </c>
      <c r="H46" s="15"/>
      <c r="I46" s="15">
        <f>E46*H46</f>
        <v>0</v>
      </c>
      <c r="J46" s="15">
        <f t="shared" si="1"/>
        <v>0</v>
      </c>
      <c r="K46" s="15">
        <f t="shared" si="1"/>
        <v>0</v>
      </c>
      <c r="L46" s="3"/>
      <c r="M46" s="3"/>
    </row>
    <row r="47" spans="1:13" ht="15.75">
      <c r="A47" s="6" t="s">
        <v>13</v>
      </c>
      <c r="B47" s="6" t="s">
        <v>13</v>
      </c>
      <c r="C47" s="20" t="s">
        <v>136</v>
      </c>
      <c r="D47" s="6" t="s">
        <v>69</v>
      </c>
      <c r="E47" s="15">
        <v>8</v>
      </c>
      <c r="F47" s="15"/>
      <c r="G47" s="15">
        <f>E47*F47</f>
        <v>0</v>
      </c>
      <c r="H47" s="15"/>
      <c r="I47" s="15">
        <f>E47*H47</f>
        <v>0</v>
      </c>
      <c r="J47" s="15">
        <f t="shared" si="1"/>
        <v>0</v>
      </c>
      <c r="K47" s="15">
        <f t="shared" si="1"/>
        <v>0</v>
      </c>
      <c r="L47" s="3"/>
      <c r="M47" s="3"/>
    </row>
    <row r="48" spans="1:13" ht="16.5">
      <c r="A48" s="13" t="s">
        <v>13</v>
      </c>
      <c r="B48" s="13" t="s">
        <v>13</v>
      </c>
      <c r="C48" s="19" t="s">
        <v>137</v>
      </c>
      <c r="D48" s="13" t="s">
        <v>13</v>
      </c>
      <c r="E48" s="14"/>
      <c r="F48" s="14"/>
      <c r="G48" s="14"/>
      <c r="H48" s="14"/>
      <c r="I48" s="14"/>
      <c r="J48" s="14"/>
      <c r="K48" s="14"/>
      <c r="L48" s="3"/>
      <c r="M48" s="3"/>
    </row>
    <row r="49" spans="1:13" ht="15.75">
      <c r="A49" s="6" t="s">
        <v>13</v>
      </c>
      <c r="B49" s="6" t="s">
        <v>13</v>
      </c>
      <c r="C49" s="20" t="s">
        <v>138</v>
      </c>
      <c r="D49" s="6" t="s">
        <v>69</v>
      </c>
      <c r="E49" s="15">
        <v>4</v>
      </c>
      <c r="F49" s="15"/>
      <c r="G49" s="15">
        <f>E49*F49</f>
        <v>0</v>
      </c>
      <c r="H49" s="15"/>
      <c r="I49" s="15">
        <f>E49*H49</f>
        <v>0</v>
      </c>
      <c r="J49" s="15">
        <f>F49+H49</f>
        <v>0</v>
      </c>
      <c r="K49" s="15">
        <f>G49+I49</f>
        <v>0</v>
      </c>
      <c r="L49" s="3"/>
      <c r="M49" s="3"/>
    </row>
    <row r="50" spans="1:13" ht="15.75">
      <c r="A50" s="6" t="s">
        <v>13</v>
      </c>
      <c r="B50" s="6" t="s">
        <v>13</v>
      </c>
      <c r="C50" s="20" t="s">
        <v>139</v>
      </c>
      <c r="D50" s="6" t="s">
        <v>69</v>
      </c>
      <c r="E50" s="15">
        <v>4</v>
      </c>
      <c r="F50" s="15"/>
      <c r="G50" s="15">
        <f>E50*F50</f>
        <v>0</v>
      </c>
      <c r="H50" s="15"/>
      <c r="I50" s="15">
        <f>E50*H50</f>
        <v>0</v>
      </c>
      <c r="J50" s="15">
        <f>F50+H50</f>
        <v>0</v>
      </c>
      <c r="K50" s="15">
        <f>G50+I50</f>
        <v>0</v>
      </c>
      <c r="L50" s="3"/>
      <c r="M50" s="3"/>
    </row>
    <row r="51" spans="1:13" ht="16.5">
      <c r="A51" s="13" t="s">
        <v>140</v>
      </c>
      <c r="B51" s="13" t="s">
        <v>13</v>
      </c>
      <c r="C51" s="19" t="s">
        <v>141</v>
      </c>
      <c r="D51" s="13" t="s">
        <v>13</v>
      </c>
      <c r="E51" s="14"/>
      <c r="F51" s="14"/>
      <c r="G51" s="14"/>
      <c r="H51" s="14"/>
      <c r="I51" s="14"/>
      <c r="J51" s="14"/>
      <c r="K51" s="14"/>
      <c r="L51" s="3"/>
      <c r="M51" s="3"/>
    </row>
    <row r="52" spans="1:13" ht="15.75">
      <c r="A52" s="6" t="s">
        <v>142</v>
      </c>
      <c r="B52" s="6" t="s">
        <v>13</v>
      </c>
      <c r="C52" s="20" t="s">
        <v>143</v>
      </c>
      <c r="D52" s="6" t="s">
        <v>69</v>
      </c>
      <c r="E52" s="15">
        <v>4</v>
      </c>
      <c r="F52" s="15"/>
      <c r="G52" s="15">
        <f>E52*F52</f>
        <v>0</v>
      </c>
      <c r="H52" s="15"/>
      <c r="I52" s="15">
        <f>E52*H52</f>
        <v>0</v>
      </c>
      <c r="J52" s="15">
        <f>F52+H52</f>
        <v>0</v>
      </c>
      <c r="K52" s="15">
        <f>G52+I52</f>
        <v>0</v>
      </c>
      <c r="L52" s="3"/>
      <c r="M52" s="3"/>
    </row>
    <row r="53" spans="1:13" ht="16.5">
      <c r="A53" s="13" t="s">
        <v>13</v>
      </c>
      <c r="B53" s="13" t="s">
        <v>13</v>
      </c>
      <c r="C53" s="19" t="s">
        <v>144</v>
      </c>
      <c r="D53" s="13" t="s">
        <v>13</v>
      </c>
      <c r="E53" s="14"/>
      <c r="F53" s="14"/>
      <c r="G53" s="14"/>
      <c r="H53" s="14"/>
      <c r="I53" s="14"/>
      <c r="J53" s="14"/>
      <c r="K53" s="14"/>
      <c r="L53" s="3"/>
      <c r="M53" s="3"/>
    </row>
    <row r="54" spans="1:13" ht="15.75">
      <c r="A54" s="6" t="s">
        <v>13</v>
      </c>
      <c r="B54" s="6" t="s">
        <v>13</v>
      </c>
      <c r="C54" s="20" t="s">
        <v>145</v>
      </c>
      <c r="D54" s="6" t="s">
        <v>69</v>
      </c>
      <c r="E54" s="15">
        <v>8</v>
      </c>
      <c r="F54" s="15"/>
      <c r="G54" s="15">
        <f>E54*F54</f>
        <v>0</v>
      </c>
      <c r="H54" s="15"/>
      <c r="I54" s="15">
        <f>E54*H54</f>
        <v>0</v>
      </c>
      <c r="J54" s="15">
        <f>F54+H54</f>
        <v>0</v>
      </c>
      <c r="K54" s="15">
        <f>G54+I54</f>
        <v>0</v>
      </c>
      <c r="L54" s="3"/>
      <c r="M54" s="3"/>
    </row>
    <row r="55" spans="1:13" ht="16.5">
      <c r="A55" s="13" t="s">
        <v>146</v>
      </c>
      <c r="B55" s="13" t="s">
        <v>13</v>
      </c>
      <c r="C55" s="19" t="s">
        <v>147</v>
      </c>
      <c r="D55" s="13" t="s">
        <v>13</v>
      </c>
      <c r="E55" s="14"/>
      <c r="F55" s="14"/>
      <c r="G55" s="14"/>
      <c r="H55" s="14"/>
      <c r="I55" s="14"/>
      <c r="J55" s="14"/>
      <c r="K55" s="14"/>
      <c r="L55" s="3"/>
      <c r="M55" s="3"/>
    </row>
    <row r="56" spans="1:13" ht="15.75">
      <c r="A56" s="6" t="s">
        <v>148</v>
      </c>
      <c r="B56" s="6" t="s">
        <v>13</v>
      </c>
      <c r="C56" s="20" t="s">
        <v>149</v>
      </c>
      <c r="D56" s="6" t="s">
        <v>150</v>
      </c>
      <c r="E56" s="15">
        <v>80</v>
      </c>
      <c r="F56" s="15"/>
      <c r="G56" s="15">
        <f>E56*F56</f>
        <v>0</v>
      </c>
      <c r="H56" s="15"/>
      <c r="I56" s="15">
        <f>E56*H56</f>
        <v>0</v>
      </c>
      <c r="J56" s="15">
        <f t="shared" ref="J56:K58" si="2">F56+H56</f>
        <v>0</v>
      </c>
      <c r="K56" s="15">
        <f t="shared" si="2"/>
        <v>0</v>
      </c>
      <c r="L56" s="3"/>
      <c r="M56" s="3"/>
    </row>
    <row r="57" spans="1:13" ht="15.75">
      <c r="A57" s="6" t="s">
        <v>151</v>
      </c>
      <c r="B57" s="6" t="s">
        <v>13</v>
      </c>
      <c r="C57" s="20" t="s">
        <v>152</v>
      </c>
      <c r="D57" s="6" t="s">
        <v>150</v>
      </c>
      <c r="E57" s="15">
        <v>130</v>
      </c>
      <c r="F57" s="15"/>
      <c r="G57" s="15">
        <f>E57*F57</f>
        <v>0</v>
      </c>
      <c r="H57" s="15"/>
      <c r="I57" s="15">
        <f>E57*H57</f>
        <v>0</v>
      </c>
      <c r="J57" s="15">
        <f t="shared" si="2"/>
        <v>0</v>
      </c>
      <c r="K57" s="15">
        <f t="shared" si="2"/>
        <v>0</v>
      </c>
      <c r="L57" s="3"/>
      <c r="M57" s="3"/>
    </row>
    <row r="58" spans="1:13" ht="15.75">
      <c r="A58" s="6" t="s">
        <v>153</v>
      </c>
      <c r="B58" s="6" t="s">
        <v>13</v>
      </c>
      <c r="C58" s="20" t="s">
        <v>154</v>
      </c>
      <c r="D58" s="6" t="s">
        <v>150</v>
      </c>
      <c r="E58" s="15">
        <v>80</v>
      </c>
      <c r="F58" s="15"/>
      <c r="G58" s="15">
        <f>E58*F58</f>
        <v>0</v>
      </c>
      <c r="H58" s="15"/>
      <c r="I58" s="15">
        <f>E58*H58</f>
        <v>0</v>
      </c>
      <c r="J58" s="15">
        <f t="shared" si="2"/>
        <v>0</v>
      </c>
      <c r="K58" s="15">
        <f t="shared" si="2"/>
        <v>0</v>
      </c>
      <c r="L58" s="3"/>
      <c r="M58" s="3"/>
    </row>
    <row r="59" spans="1:13" ht="16.5">
      <c r="A59" s="13" t="s">
        <v>155</v>
      </c>
      <c r="B59" s="13" t="s">
        <v>13</v>
      </c>
      <c r="C59" s="19" t="s">
        <v>156</v>
      </c>
      <c r="D59" s="13" t="s">
        <v>13</v>
      </c>
      <c r="E59" s="14"/>
      <c r="F59" s="14"/>
      <c r="G59" s="14"/>
      <c r="H59" s="14"/>
      <c r="I59" s="14"/>
      <c r="J59" s="14"/>
      <c r="K59" s="14"/>
      <c r="L59" s="3"/>
      <c r="M59" s="3"/>
    </row>
    <row r="60" spans="1:13" ht="15.75">
      <c r="A60" s="6" t="s">
        <v>157</v>
      </c>
      <c r="B60" s="6" t="s">
        <v>13</v>
      </c>
      <c r="C60" s="20" t="s">
        <v>158</v>
      </c>
      <c r="D60" s="6" t="s">
        <v>150</v>
      </c>
      <c r="E60" s="15">
        <v>5</v>
      </c>
      <c r="F60" s="15"/>
      <c r="G60" s="15">
        <f>E60*F60</f>
        <v>0</v>
      </c>
      <c r="H60" s="15"/>
      <c r="I60" s="15">
        <f>E60*H60</f>
        <v>0</v>
      </c>
      <c r="J60" s="15">
        <f>F60+H60</f>
        <v>0</v>
      </c>
      <c r="K60" s="15">
        <f>G60+I60</f>
        <v>0</v>
      </c>
      <c r="L60" s="3"/>
      <c r="M60" s="3"/>
    </row>
    <row r="61" spans="1:13" ht="16.5">
      <c r="A61" s="13" t="s">
        <v>159</v>
      </c>
      <c r="B61" s="13" t="s">
        <v>13</v>
      </c>
      <c r="C61" s="19" t="s">
        <v>160</v>
      </c>
      <c r="D61" s="13" t="s">
        <v>13</v>
      </c>
      <c r="E61" s="14"/>
      <c r="F61" s="14"/>
      <c r="G61" s="14"/>
      <c r="H61" s="14"/>
      <c r="I61" s="14"/>
      <c r="J61" s="14"/>
      <c r="K61" s="14"/>
      <c r="L61" s="3"/>
      <c r="M61" s="3"/>
    </row>
    <row r="62" spans="1:13" ht="15.75">
      <c r="A62" s="6" t="s">
        <v>161</v>
      </c>
      <c r="B62" s="6" t="s">
        <v>13</v>
      </c>
      <c r="C62" s="20" t="s">
        <v>162</v>
      </c>
      <c r="D62" s="6" t="s">
        <v>150</v>
      </c>
      <c r="E62" s="15">
        <v>195</v>
      </c>
      <c r="F62" s="15"/>
      <c r="G62" s="15">
        <f>E62*F62</f>
        <v>0</v>
      </c>
      <c r="H62" s="15"/>
      <c r="I62" s="15">
        <f>E62*H62</f>
        <v>0</v>
      </c>
      <c r="J62" s="15">
        <f>F62+H62</f>
        <v>0</v>
      </c>
      <c r="K62" s="15">
        <f>G62+I62</f>
        <v>0</v>
      </c>
      <c r="L62" s="3"/>
      <c r="M62" s="3"/>
    </row>
    <row r="63" spans="1:13" ht="15.75">
      <c r="A63" s="6" t="s">
        <v>163</v>
      </c>
      <c r="B63" s="6" t="s">
        <v>13</v>
      </c>
      <c r="C63" s="20" t="s">
        <v>164</v>
      </c>
      <c r="D63" s="6" t="s">
        <v>150</v>
      </c>
      <c r="E63" s="15">
        <v>195</v>
      </c>
      <c r="F63" s="15"/>
      <c r="G63" s="15">
        <f>E63*F63</f>
        <v>0</v>
      </c>
      <c r="H63" s="15"/>
      <c r="I63" s="15">
        <f>E63*H63</f>
        <v>0</v>
      </c>
      <c r="J63" s="15">
        <f>F63+H63</f>
        <v>0</v>
      </c>
      <c r="K63" s="15">
        <f>G63+I63</f>
        <v>0</v>
      </c>
      <c r="L63" s="3"/>
      <c r="M63" s="3"/>
    </row>
    <row r="64" spans="1:13" ht="16.5">
      <c r="A64" s="13" t="s">
        <v>165</v>
      </c>
      <c r="B64" s="13" t="s">
        <v>13</v>
      </c>
      <c r="C64" s="19" t="s">
        <v>166</v>
      </c>
      <c r="D64" s="13" t="s">
        <v>13</v>
      </c>
      <c r="E64" s="14"/>
      <c r="F64" s="14"/>
      <c r="G64" s="14"/>
      <c r="H64" s="14"/>
      <c r="I64" s="14"/>
      <c r="J64" s="14"/>
      <c r="K64" s="14"/>
      <c r="L64" s="3"/>
      <c r="M64" s="3"/>
    </row>
    <row r="65" spans="1:13" ht="15.75">
      <c r="A65" s="6" t="s">
        <v>167</v>
      </c>
      <c r="B65" s="6" t="s">
        <v>13</v>
      </c>
      <c r="C65" s="20" t="s">
        <v>168</v>
      </c>
      <c r="D65" s="6" t="s">
        <v>69</v>
      </c>
      <c r="E65" s="15">
        <v>2</v>
      </c>
      <c r="F65" s="15"/>
      <c r="G65" s="15">
        <f>E65*F65</f>
        <v>0</v>
      </c>
      <c r="H65" s="15"/>
      <c r="I65" s="15">
        <f>E65*H65</f>
        <v>0</v>
      </c>
      <c r="J65" s="15">
        <f t="shared" ref="J65:K67" si="3">F65+H65</f>
        <v>0</v>
      </c>
      <c r="K65" s="15">
        <f t="shared" si="3"/>
        <v>0</v>
      </c>
      <c r="L65" s="3"/>
      <c r="M65" s="3"/>
    </row>
    <row r="66" spans="1:13" ht="15.75">
      <c r="A66" s="6" t="s">
        <v>169</v>
      </c>
      <c r="B66" s="6" t="s">
        <v>13</v>
      </c>
      <c r="C66" s="20" t="s">
        <v>170</v>
      </c>
      <c r="D66" s="6" t="s">
        <v>69</v>
      </c>
      <c r="E66" s="15">
        <v>8</v>
      </c>
      <c r="F66" s="15"/>
      <c r="G66" s="15">
        <f>E66*F66</f>
        <v>0</v>
      </c>
      <c r="H66" s="15"/>
      <c r="I66" s="15">
        <f>E66*H66</f>
        <v>0</v>
      </c>
      <c r="J66" s="15">
        <f t="shared" si="3"/>
        <v>0</v>
      </c>
      <c r="K66" s="15">
        <f t="shared" si="3"/>
        <v>0</v>
      </c>
      <c r="L66" s="3"/>
      <c r="M66" s="3"/>
    </row>
    <row r="67" spans="1:13" ht="15.75">
      <c r="A67" s="6" t="s">
        <v>167</v>
      </c>
      <c r="B67" s="6" t="s">
        <v>13</v>
      </c>
      <c r="C67" s="20" t="s">
        <v>171</v>
      </c>
      <c r="D67" s="6" t="s">
        <v>69</v>
      </c>
      <c r="E67" s="15">
        <v>24</v>
      </c>
      <c r="F67" s="15"/>
      <c r="G67" s="15">
        <f>E67*F67</f>
        <v>0</v>
      </c>
      <c r="H67" s="15"/>
      <c r="I67" s="15">
        <f>E67*H67</f>
        <v>0</v>
      </c>
      <c r="J67" s="15">
        <f t="shared" si="3"/>
        <v>0</v>
      </c>
      <c r="K67" s="15">
        <f t="shared" si="3"/>
        <v>0</v>
      </c>
      <c r="L67" s="3"/>
      <c r="M67" s="3"/>
    </row>
    <row r="68" spans="1:13" ht="16.5">
      <c r="A68" s="13" t="s">
        <v>172</v>
      </c>
      <c r="B68" s="13" t="s">
        <v>13</v>
      </c>
      <c r="C68" s="19" t="s">
        <v>173</v>
      </c>
      <c r="D68" s="13" t="s">
        <v>13</v>
      </c>
      <c r="E68" s="14"/>
      <c r="F68" s="14"/>
      <c r="G68" s="14"/>
      <c r="H68" s="14"/>
      <c r="I68" s="14"/>
      <c r="J68" s="14"/>
      <c r="K68" s="14"/>
      <c r="L68" s="3"/>
      <c r="M68" s="3"/>
    </row>
    <row r="69" spans="1:13" ht="15.75">
      <c r="A69" s="6" t="s">
        <v>174</v>
      </c>
      <c r="B69" s="6" t="s">
        <v>13</v>
      </c>
      <c r="C69" s="20" t="s">
        <v>175</v>
      </c>
      <c r="D69" s="6" t="s">
        <v>69</v>
      </c>
      <c r="E69" s="15">
        <v>8</v>
      </c>
      <c r="F69" s="15"/>
      <c r="G69" s="15">
        <f>E69*F69</f>
        <v>0</v>
      </c>
      <c r="H69" s="15"/>
      <c r="I69" s="15">
        <f>E69*H69</f>
        <v>0</v>
      </c>
      <c r="J69" s="15">
        <f>F69+H69</f>
        <v>0</v>
      </c>
      <c r="K69" s="15">
        <f>G69+I69</f>
        <v>0</v>
      </c>
      <c r="L69" s="3"/>
      <c r="M69" s="3"/>
    </row>
    <row r="70" spans="1:13" ht="15.75">
      <c r="A70" s="6" t="s">
        <v>176</v>
      </c>
      <c r="B70" s="6" t="s">
        <v>13</v>
      </c>
      <c r="C70" s="20" t="s">
        <v>177</v>
      </c>
      <c r="D70" s="6" t="s">
        <v>69</v>
      </c>
      <c r="E70" s="15">
        <v>15</v>
      </c>
      <c r="F70" s="15"/>
      <c r="G70" s="15">
        <f>E70*F70</f>
        <v>0</v>
      </c>
      <c r="H70" s="15"/>
      <c r="I70" s="15">
        <f>E70*H70</f>
        <v>0</v>
      </c>
      <c r="J70" s="15">
        <f>F70+H70</f>
        <v>0</v>
      </c>
      <c r="K70" s="15">
        <f>G70+I70</f>
        <v>0</v>
      </c>
      <c r="L70" s="3"/>
      <c r="M70" s="3"/>
    </row>
    <row r="71" spans="1:13" ht="16.5">
      <c r="A71" s="13" t="s">
        <v>178</v>
      </c>
      <c r="B71" s="13" t="s">
        <v>13</v>
      </c>
      <c r="C71" s="19" t="s">
        <v>179</v>
      </c>
      <c r="D71" s="13" t="s">
        <v>13</v>
      </c>
      <c r="E71" s="14"/>
      <c r="F71" s="14"/>
      <c r="G71" s="14"/>
      <c r="H71" s="14"/>
      <c r="I71" s="14"/>
      <c r="J71" s="14"/>
      <c r="K71" s="14"/>
      <c r="L71" s="3"/>
      <c r="M71" s="3"/>
    </row>
    <row r="72" spans="1:13" ht="15.75">
      <c r="A72" s="6" t="s">
        <v>180</v>
      </c>
      <c r="B72" s="6" t="s">
        <v>13</v>
      </c>
      <c r="C72" s="20" t="s">
        <v>181</v>
      </c>
      <c r="D72" s="6" t="s">
        <v>69</v>
      </c>
      <c r="E72" s="15">
        <v>130</v>
      </c>
      <c r="F72" s="15"/>
      <c r="G72" s="15">
        <f>E72*F72</f>
        <v>0</v>
      </c>
      <c r="H72" s="15"/>
      <c r="I72" s="15">
        <f>E72*H72</f>
        <v>0</v>
      </c>
      <c r="J72" s="15">
        <f>F72+H72</f>
        <v>0</v>
      </c>
      <c r="K72" s="15">
        <f>G72+I72</f>
        <v>0</v>
      </c>
      <c r="L72" s="3"/>
      <c r="M72" s="3"/>
    </row>
    <row r="73" spans="1:13" ht="16.5">
      <c r="A73" s="13" t="s">
        <v>182</v>
      </c>
      <c r="B73" s="13" t="s">
        <v>13</v>
      </c>
      <c r="C73" s="19" t="s">
        <v>183</v>
      </c>
      <c r="D73" s="13" t="s">
        <v>13</v>
      </c>
      <c r="E73" s="14"/>
      <c r="F73" s="14"/>
      <c r="G73" s="14"/>
      <c r="H73" s="14"/>
      <c r="I73" s="14"/>
      <c r="J73" s="14"/>
      <c r="K73" s="14"/>
      <c r="L73" s="3"/>
      <c r="M73" s="3"/>
    </row>
    <row r="74" spans="1:13" ht="15.75">
      <c r="A74" s="6" t="s">
        <v>184</v>
      </c>
      <c r="B74" s="6" t="s">
        <v>13</v>
      </c>
      <c r="C74" s="20" t="s">
        <v>185</v>
      </c>
      <c r="D74" s="6" t="s">
        <v>150</v>
      </c>
      <c r="E74" s="15">
        <v>75</v>
      </c>
      <c r="F74" s="15"/>
      <c r="G74" s="15">
        <f>E74*F74</f>
        <v>0</v>
      </c>
      <c r="H74" s="15"/>
      <c r="I74" s="15">
        <f>E74*H74</f>
        <v>0</v>
      </c>
      <c r="J74" s="15">
        <f>F74+H74</f>
        <v>0</v>
      </c>
      <c r="K74" s="15">
        <f>G74+I74</f>
        <v>0</v>
      </c>
      <c r="L74" s="3"/>
      <c r="M74" s="3"/>
    </row>
    <row r="75" spans="1:13" ht="16.5">
      <c r="A75" s="13" t="s">
        <v>186</v>
      </c>
      <c r="B75" s="13" t="s">
        <v>13</v>
      </c>
      <c r="C75" s="19" t="s">
        <v>187</v>
      </c>
      <c r="D75" s="13" t="s">
        <v>13</v>
      </c>
      <c r="E75" s="14"/>
      <c r="F75" s="14"/>
      <c r="G75" s="14"/>
      <c r="H75" s="14"/>
      <c r="I75" s="14"/>
      <c r="J75" s="14"/>
      <c r="K75" s="14"/>
      <c r="L75" s="3"/>
      <c r="M75" s="3"/>
    </row>
    <row r="76" spans="1:13" ht="15.75">
      <c r="A76" s="6" t="s">
        <v>188</v>
      </c>
      <c r="B76" s="6" t="s">
        <v>13</v>
      </c>
      <c r="C76" s="20" t="s">
        <v>189</v>
      </c>
      <c r="D76" s="6" t="s">
        <v>69</v>
      </c>
      <c r="E76" s="15">
        <v>4</v>
      </c>
      <c r="F76" s="15"/>
      <c r="G76" s="15">
        <f>E76*F76</f>
        <v>0</v>
      </c>
      <c r="H76" s="15"/>
      <c r="I76" s="15">
        <f>E76*H76</f>
        <v>0</v>
      </c>
      <c r="J76" s="15">
        <f>F76+H76</f>
        <v>0</v>
      </c>
      <c r="K76" s="15">
        <f>G76+I76</f>
        <v>0</v>
      </c>
      <c r="L76" s="3"/>
      <c r="M76" s="3"/>
    </row>
    <row r="77" spans="1:13" ht="15.75">
      <c r="A77" s="6" t="s">
        <v>188</v>
      </c>
      <c r="B77" s="6" t="s">
        <v>13</v>
      </c>
      <c r="C77" s="20" t="s">
        <v>190</v>
      </c>
      <c r="D77" s="6" t="s">
        <v>69</v>
      </c>
      <c r="E77" s="15">
        <v>8</v>
      </c>
      <c r="F77" s="15"/>
      <c r="G77" s="15">
        <f>E77*F77</f>
        <v>0</v>
      </c>
      <c r="H77" s="15"/>
      <c r="I77" s="15">
        <f>E77*H77</f>
        <v>0</v>
      </c>
      <c r="J77" s="15">
        <f>F77+H77</f>
        <v>0</v>
      </c>
      <c r="K77" s="15">
        <f>G77+I77</f>
        <v>0</v>
      </c>
      <c r="L77" s="3"/>
      <c r="M77" s="3"/>
    </row>
    <row r="78" spans="1:13" ht="16.5">
      <c r="A78" s="13" t="s">
        <v>13</v>
      </c>
      <c r="B78" s="13" t="s">
        <v>13</v>
      </c>
      <c r="C78" s="19" t="s">
        <v>191</v>
      </c>
      <c r="D78" s="13" t="s">
        <v>13</v>
      </c>
      <c r="E78" s="14"/>
      <c r="F78" s="14"/>
      <c r="G78" s="14"/>
      <c r="H78" s="14"/>
      <c r="I78" s="14"/>
      <c r="J78" s="14"/>
      <c r="K78" s="14"/>
      <c r="L78" s="3"/>
      <c r="M78" s="3"/>
    </row>
    <row r="79" spans="1:13" ht="15.75">
      <c r="A79" s="6" t="s">
        <v>13</v>
      </c>
      <c r="B79" s="6" t="s">
        <v>13</v>
      </c>
      <c r="C79" s="20" t="s">
        <v>192</v>
      </c>
      <c r="D79" s="6" t="s">
        <v>150</v>
      </c>
      <c r="E79" s="15">
        <v>130</v>
      </c>
      <c r="F79" s="15"/>
      <c r="G79" s="15">
        <f>E79*F79</f>
        <v>0</v>
      </c>
      <c r="H79" s="15"/>
      <c r="I79" s="15">
        <f>E79*H79</f>
        <v>0</v>
      </c>
      <c r="J79" s="15">
        <f>F79+H79</f>
        <v>0</v>
      </c>
      <c r="K79" s="15">
        <f>G79+I79</f>
        <v>0</v>
      </c>
      <c r="L79" s="3"/>
      <c r="M79" s="3"/>
    </row>
    <row r="80" spans="1:13" ht="16.5">
      <c r="A80" s="13" t="s">
        <v>193</v>
      </c>
      <c r="B80" s="13" t="s">
        <v>13</v>
      </c>
      <c r="C80" s="19" t="s">
        <v>194</v>
      </c>
      <c r="D80" s="13" t="s">
        <v>13</v>
      </c>
      <c r="E80" s="14"/>
      <c r="F80" s="14"/>
      <c r="G80" s="14"/>
      <c r="H80" s="14"/>
      <c r="I80" s="14"/>
      <c r="J80" s="14"/>
      <c r="K80" s="14"/>
      <c r="L80" s="3"/>
      <c r="M80" s="3"/>
    </row>
    <row r="81" spans="1:13" ht="15.75">
      <c r="A81" s="6" t="s">
        <v>195</v>
      </c>
      <c r="B81" s="6" t="s">
        <v>13</v>
      </c>
      <c r="C81" s="20" t="s">
        <v>196</v>
      </c>
      <c r="D81" s="6" t="s">
        <v>150</v>
      </c>
      <c r="E81" s="15">
        <v>15</v>
      </c>
      <c r="F81" s="15"/>
      <c r="G81" s="15">
        <f>E81*F81</f>
        <v>0</v>
      </c>
      <c r="H81" s="15"/>
      <c r="I81" s="15">
        <f>E81*H81</f>
        <v>0</v>
      </c>
      <c r="J81" s="15">
        <f>F81+H81</f>
        <v>0</v>
      </c>
      <c r="K81" s="15">
        <f>G81+I81</f>
        <v>0</v>
      </c>
      <c r="L81" s="3"/>
      <c r="M81" s="3"/>
    </row>
    <row r="82" spans="1:13" ht="16.5">
      <c r="A82" s="13" t="s">
        <v>197</v>
      </c>
      <c r="B82" s="13" t="s">
        <v>13</v>
      </c>
      <c r="C82" s="19" t="s">
        <v>198</v>
      </c>
      <c r="D82" s="13" t="s">
        <v>13</v>
      </c>
      <c r="E82" s="14"/>
      <c r="F82" s="14"/>
      <c r="G82" s="14"/>
      <c r="H82" s="14"/>
      <c r="I82" s="14"/>
      <c r="J82" s="14"/>
      <c r="K82" s="14"/>
      <c r="L82" s="3"/>
      <c r="M82" s="3"/>
    </row>
    <row r="83" spans="1:13" ht="16.5">
      <c r="A83" s="13" t="s">
        <v>199</v>
      </c>
      <c r="B83" s="13" t="s">
        <v>13</v>
      </c>
      <c r="C83" s="19" t="s">
        <v>200</v>
      </c>
      <c r="D83" s="13" t="s">
        <v>13</v>
      </c>
      <c r="E83" s="14"/>
      <c r="F83" s="14"/>
      <c r="G83" s="14"/>
      <c r="H83" s="14"/>
      <c r="I83" s="14"/>
      <c r="J83" s="14"/>
      <c r="K83" s="14"/>
      <c r="L83" s="3"/>
      <c r="M83" s="3"/>
    </row>
    <row r="84" spans="1:13" ht="15.75">
      <c r="A84" s="6" t="s">
        <v>201</v>
      </c>
      <c r="B84" s="6" t="s">
        <v>13</v>
      </c>
      <c r="C84" s="20" t="s">
        <v>202</v>
      </c>
      <c r="D84" s="6" t="s">
        <v>69</v>
      </c>
      <c r="E84" s="15">
        <v>1</v>
      </c>
      <c r="F84" s="15"/>
      <c r="G84" s="15">
        <f>E84*F84</f>
        <v>0</v>
      </c>
      <c r="H84" s="15"/>
      <c r="I84" s="15">
        <f>E84*H84</f>
        <v>0</v>
      </c>
      <c r="J84" s="15">
        <f>F84+H84</f>
        <v>0</v>
      </c>
      <c r="K84" s="15">
        <f>G84+I84</f>
        <v>0</v>
      </c>
      <c r="L84" s="3"/>
      <c r="M84" s="3"/>
    </row>
    <row r="85" spans="1:13" ht="16.5">
      <c r="A85" s="13" t="s">
        <v>203</v>
      </c>
      <c r="B85" s="13" t="s">
        <v>13</v>
      </c>
      <c r="C85" s="19" t="s">
        <v>204</v>
      </c>
      <c r="D85" s="13" t="s">
        <v>13</v>
      </c>
      <c r="E85" s="14"/>
      <c r="F85" s="14"/>
      <c r="G85" s="14"/>
      <c r="H85" s="14"/>
      <c r="I85" s="14"/>
      <c r="J85" s="14"/>
      <c r="K85" s="14"/>
      <c r="L85" s="3"/>
      <c r="M85" s="3"/>
    </row>
    <row r="86" spans="1:13" ht="16.5">
      <c r="A86" s="13" t="s">
        <v>205</v>
      </c>
      <c r="B86" s="13" t="s">
        <v>13</v>
      </c>
      <c r="C86" s="19" t="s">
        <v>206</v>
      </c>
      <c r="D86" s="13" t="s">
        <v>13</v>
      </c>
      <c r="E86" s="14"/>
      <c r="F86" s="14"/>
      <c r="G86" s="14"/>
      <c r="H86" s="14"/>
      <c r="I86" s="14"/>
      <c r="J86" s="14"/>
      <c r="K86" s="14"/>
      <c r="L86" s="3"/>
      <c r="M86" s="3"/>
    </row>
    <row r="87" spans="1:13" ht="15.75">
      <c r="A87" s="6" t="s">
        <v>207</v>
      </c>
      <c r="B87" s="6" t="s">
        <v>13</v>
      </c>
      <c r="C87" s="20" t="s">
        <v>202</v>
      </c>
      <c r="D87" s="6" t="s">
        <v>69</v>
      </c>
      <c r="E87" s="15">
        <v>1</v>
      </c>
      <c r="F87" s="15"/>
      <c r="G87" s="15">
        <f>E87*F87</f>
        <v>0</v>
      </c>
      <c r="H87" s="15"/>
      <c r="I87" s="15">
        <f>E87*H87</f>
        <v>0</v>
      </c>
      <c r="J87" s="15">
        <f>F87+H87</f>
        <v>0</v>
      </c>
      <c r="K87" s="15">
        <f>G87+I87</f>
        <v>0</v>
      </c>
      <c r="L87" s="3"/>
      <c r="M87" s="3"/>
    </row>
    <row r="88" spans="1:13" ht="16.5">
      <c r="A88" s="13" t="s">
        <v>208</v>
      </c>
      <c r="B88" s="13" t="s">
        <v>13</v>
      </c>
      <c r="C88" s="19" t="s">
        <v>209</v>
      </c>
      <c r="D88" s="13" t="s">
        <v>13</v>
      </c>
      <c r="E88" s="14"/>
      <c r="F88" s="14"/>
      <c r="G88" s="14"/>
      <c r="H88" s="14"/>
      <c r="I88" s="14"/>
      <c r="J88" s="14"/>
      <c r="K88" s="14"/>
      <c r="L88" s="3"/>
      <c r="M88" s="3"/>
    </row>
    <row r="89" spans="1:13" ht="15.75">
      <c r="A89" s="6" t="s">
        <v>210</v>
      </c>
      <c r="B89" s="6" t="s">
        <v>13</v>
      </c>
      <c r="C89" s="20" t="s">
        <v>211</v>
      </c>
      <c r="D89" s="6" t="s">
        <v>69</v>
      </c>
      <c r="E89" s="15">
        <v>1</v>
      </c>
      <c r="F89" s="15"/>
      <c r="G89" s="15">
        <f>E89*F89</f>
        <v>0</v>
      </c>
      <c r="H89" s="15"/>
      <c r="I89" s="15">
        <f>E89*H89</f>
        <v>0</v>
      </c>
      <c r="J89" s="15">
        <f>F89+H89</f>
        <v>0</v>
      </c>
      <c r="K89" s="15">
        <f>G89+I89</f>
        <v>0</v>
      </c>
      <c r="L89" s="3"/>
      <c r="M89" s="3"/>
    </row>
    <row r="90" spans="1:13" ht="16.5">
      <c r="A90" s="13" t="s">
        <v>13</v>
      </c>
      <c r="B90" s="13" t="s">
        <v>13</v>
      </c>
      <c r="C90" s="19" t="s">
        <v>212</v>
      </c>
      <c r="D90" s="13" t="s">
        <v>13</v>
      </c>
      <c r="E90" s="14"/>
      <c r="F90" s="14"/>
      <c r="G90" s="14"/>
      <c r="H90" s="14"/>
      <c r="I90" s="14"/>
      <c r="J90" s="14"/>
      <c r="K90" s="14"/>
      <c r="L90" s="3"/>
      <c r="M90" s="3"/>
    </row>
    <row r="91" spans="1:13" ht="15.75">
      <c r="A91" s="6" t="s">
        <v>13</v>
      </c>
      <c r="B91" s="6" t="s">
        <v>13</v>
      </c>
      <c r="C91" s="20" t="s">
        <v>213</v>
      </c>
      <c r="D91" s="6" t="s">
        <v>69</v>
      </c>
      <c r="E91" s="15">
        <v>1</v>
      </c>
      <c r="F91" s="15"/>
      <c r="G91" s="15">
        <f>E91*F91</f>
        <v>0</v>
      </c>
      <c r="H91" s="15"/>
      <c r="I91" s="15">
        <f>E91*H91</f>
        <v>0</v>
      </c>
      <c r="J91" s="15">
        <f>F91+H91</f>
        <v>0</v>
      </c>
      <c r="K91" s="15">
        <f>G91+I91</f>
        <v>0</v>
      </c>
      <c r="L91" s="3"/>
      <c r="M91" s="3"/>
    </row>
    <row r="92" spans="1:13" ht="16.5">
      <c r="A92" s="13" t="s">
        <v>214</v>
      </c>
      <c r="B92" s="13" t="s">
        <v>13</v>
      </c>
      <c r="C92" s="19" t="s">
        <v>215</v>
      </c>
      <c r="D92" s="13" t="s">
        <v>13</v>
      </c>
      <c r="E92" s="14"/>
      <c r="F92" s="14"/>
      <c r="G92" s="14"/>
      <c r="H92" s="14"/>
      <c r="I92" s="14"/>
      <c r="J92" s="14"/>
      <c r="K92" s="14"/>
      <c r="L92" s="3"/>
      <c r="M92" s="3"/>
    </row>
    <row r="93" spans="1:13" ht="15.75">
      <c r="A93" s="6" t="s">
        <v>216</v>
      </c>
      <c r="B93" s="6" t="s">
        <v>13</v>
      </c>
      <c r="C93" s="20" t="s">
        <v>217</v>
      </c>
      <c r="D93" s="6" t="s">
        <v>218</v>
      </c>
      <c r="E93" s="15">
        <v>6</v>
      </c>
      <c r="F93" s="15"/>
      <c r="G93" s="15">
        <f>E93*F93</f>
        <v>0</v>
      </c>
      <c r="H93" s="15"/>
      <c r="I93" s="15">
        <f>E93*H93</f>
        <v>0</v>
      </c>
      <c r="J93" s="15">
        <f t="shared" ref="J93:K95" si="4">F93+H93</f>
        <v>0</v>
      </c>
      <c r="K93" s="15">
        <f t="shared" si="4"/>
        <v>0</v>
      </c>
      <c r="L93" s="3"/>
      <c r="M93" s="3"/>
    </row>
    <row r="94" spans="1:13" ht="15.75">
      <c r="A94" s="6" t="s">
        <v>13</v>
      </c>
      <c r="B94" s="6" t="s">
        <v>13</v>
      </c>
      <c r="C94" s="20" t="s">
        <v>219</v>
      </c>
      <c r="D94" s="6" t="s">
        <v>218</v>
      </c>
      <c r="E94" s="15">
        <v>12</v>
      </c>
      <c r="F94" s="15"/>
      <c r="G94" s="15">
        <f>E94*F94</f>
        <v>0</v>
      </c>
      <c r="H94" s="15"/>
      <c r="I94" s="15">
        <f>E94*H94</f>
        <v>0</v>
      </c>
      <c r="J94" s="15">
        <f t="shared" si="4"/>
        <v>0</v>
      </c>
      <c r="K94" s="15">
        <f t="shared" si="4"/>
        <v>0</v>
      </c>
      <c r="L94" s="3"/>
      <c r="M94" s="3"/>
    </row>
    <row r="95" spans="1:13" ht="15.75">
      <c r="A95" s="6" t="s">
        <v>13</v>
      </c>
      <c r="B95" s="6" t="s">
        <v>13</v>
      </c>
      <c r="C95" s="20" t="s">
        <v>220</v>
      </c>
      <c r="D95" s="6" t="s">
        <v>218</v>
      </c>
      <c r="E95" s="15">
        <v>8</v>
      </c>
      <c r="F95" s="15"/>
      <c r="G95" s="15">
        <f>E95*F95</f>
        <v>0</v>
      </c>
      <c r="H95" s="15"/>
      <c r="I95" s="15">
        <f>E95*H95</f>
        <v>0</v>
      </c>
      <c r="J95" s="15">
        <f t="shared" si="4"/>
        <v>0</v>
      </c>
      <c r="K95" s="15">
        <f t="shared" si="4"/>
        <v>0</v>
      </c>
      <c r="L95" s="3"/>
      <c r="M95" s="3"/>
    </row>
    <row r="96" spans="1:13" ht="16.5">
      <c r="A96" s="13" t="s">
        <v>13</v>
      </c>
      <c r="B96" s="13" t="s">
        <v>13</v>
      </c>
      <c r="C96" s="19" t="s">
        <v>221</v>
      </c>
      <c r="D96" s="13" t="s">
        <v>13</v>
      </c>
      <c r="E96" s="14"/>
      <c r="F96" s="14"/>
      <c r="G96" s="14"/>
      <c r="H96" s="14"/>
      <c r="I96" s="14"/>
      <c r="J96" s="14"/>
      <c r="K96" s="14"/>
      <c r="L96" s="3"/>
      <c r="M96" s="3"/>
    </row>
    <row r="97" spans="1:13" ht="16.5">
      <c r="A97" s="13" t="s">
        <v>13</v>
      </c>
      <c r="B97" s="13" t="s">
        <v>13</v>
      </c>
      <c r="C97" s="19" t="s">
        <v>222</v>
      </c>
      <c r="D97" s="13" t="s">
        <v>13</v>
      </c>
      <c r="E97" s="14"/>
      <c r="F97" s="14"/>
      <c r="G97" s="14"/>
      <c r="H97" s="14"/>
      <c r="I97" s="14"/>
      <c r="J97" s="14"/>
      <c r="K97" s="14"/>
      <c r="L97" s="3"/>
      <c r="M97" s="3"/>
    </row>
    <row r="98" spans="1:13" ht="15.75">
      <c r="A98" s="6" t="s">
        <v>13</v>
      </c>
      <c r="B98" s="6" t="s">
        <v>13</v>
      </c>
      <c r="C98" s="20" t="s">
        <v>223</v>
      </c>
      <c r="D98" s="6" t="s">
        <v>218</v>
      </c>
      <c r="E98" s="15">
        <v>10</v>
      </c>
      <c r="F98" s="15"/>
      <c r="G98" s="15">
        <f>E98*F98</f>
        <v>0</v>
      </c>
      <c r="H98" s="15"/>
      <c r="I98" s="15">
        <f>E98*H98</f>
        <v>0</v>
      </c>
      <c r="J98" s="15">
        <f>F98+H98</f>
        <v>0</v>
      </c>
      <c r="K98" s="15">
        <f>G98+I98</f>
        <v>0</v>
      </c>
      <c r="L98" s="3"/>
      <c r="M98" s="3"/>
    </row>
    <row r="99" spans="1:13" ht="15.75">
      <c r="A99" s="6" t="s">
        <v>13</v>
      </c>
      <c r="B99" s="6" t="s">
        <v>13</v>
      </c>
      <c r="C99" s="20" t="s">
        <v>224</v>
      </c>
      <c r="D99" s="6" t="s">
        <v>13</v>
      </c>
      <c r="E99" s="15"/>
      <c r="F99" s="15"/>
      <c r="G99" s="15">
        <f>Parametry!B33/100*G41+Parametry!B34/100*G43+Parametry!B35/100*G52+Parametry!B34/100*G56+Parametry!B35/100*G57+Parametry!B35/100*G58+Parametry!B34/100*G60+Parametry!B33/100*G62+Parametry!B35/100*G65+Parametry!B33/100*G66+Parametry!B33/100*G67+Parametry!B35/100*G69+Parametry!B33/100*G70+Parametry!B33/100*G72+Parametry!B33/100*G74+Parametry!B33/100*G76+Parametry!B33/100*G77+Parametry!B34/100*G81+Parametry!B35/100*G84+Parametry!B34/100*G87+Parametry!B34/100*G89+Parametry!B35/100*G93</f>
        <v>0</v>
      </c>
      <c r="H99" s="15"/>
      <c r="I99" s="15"/>
      <c r="J99" s="15">
        <f>F99+H99</f>
        <v>0</v>
      </c>
      <c r="K99" s="15">
        <f>G99+I99</f>
        <v>0</v>
      </c>
      <c r="L99" s="3"/>
      <c r="M99" s="3"/>
    </row>
    <row r="100" spans="1:13" ht="18">
      <c r="A100" s="4" t="s">
        <v>13</v>
      </c>
      <c r="B100" s="4" t="s">
        <v>13</v>
      </c>
      <c r="C100" s="18" t="s">
        <v>225</v>
      </c>
      <c r="D100" s="4" t="s">
        <v>13</v>
      </c>
      <c r="E100" s="12"/>
      <c r="F100" s="12"/>
      <c r="G100" s="12">
        <f>SUM(G40:G99)</f>
        <v>0</v>
      </c>
      <c r="H100" s="12"/>
      <c r="I100" s="12">
        <f>SUM(I40:I99)</f>
        <v>0</v>
      </c>
      <c r="J100" s="12"/>
      <c r="K100" s="12">
        <f>SUM(K40:K99)</f>
        <v>0</v>
      </c>
      <c r="L100" s="3"/>
      <c r="M100" s="3"/>
    </row>
    <row r="101" spans="1:13" ht="18">
      <c r="A101" s="4" t="s">
        <v>13</v>
      </c>
      <c r="B101" s="4" t="s">
        <v>13</v>
      </c>
      <c r="C101" s="18" t="s">
        <v>226</v>
      </c>
      <c r="D101" s="4" t="s">
        <v>13</v>
      </c>
      <c r="E101" s="12"/>
      <c r="F101" s="12"/>
      <c r="G101" s="12"/>
      <c r="H101" s="12"/>
      <c r="I101" s="12"/>
      <c r="J101" s="12"/>
      <c r="K101" s="12"/>
      <c r="L101" s="3"/>
      <c r="M101" s="3"/>
    </row>
    <row r="102" spans="1:13" ht="16.5">
      <c r="A102" s="13" t="s">
        <v>13</v>
      </c>
      <c r="B102" s="13" t="s">
        <v>13</v>
      </c>
      <c r="C102" s="19" t="s">
        <v>227</v>
      </c>
      <c r="D102" s="13" t="s">
        <v>13</v>
      </c>
      <c r="E102" s="14"/>
      <c r="F102" s="14"/>
      <c r="G102" s="14"/>
      <c r="H102" s="14"/>
      <c r="I102" s="14"/>
      <c r="J102" s="14"/>
      <c r="K102" s="14"/>
      <c r="L102" s="3"/>
      <c r="M102" s="3"/>
    </row>
    <row r="103" spans="1:13" ht="15.75">
      <c r="A103" s="6" t="s">
        <v>13</v>
      </c>
      <c r="B103" s="6" t="s">
        <v>13</v>
      </c>
      <c r="C103" s="20" t="s">
        <v>228</v>
      </c>
      <c r="D103" s="6" t="s">
        <v>229</v>
      </c>
      <c r="E103" s="15">
        <v>7</v>
      </c>
      <c r="F103" s="15"/>
      <c r="G103" s="15">
        <f>E103*F103</f>
        <v>0</v>
      </c>
      <c r="H103" s="15"/>
      <c r="I103" s="15">
        <f>E103*H103</f>
        <v>0</v>
      </c>
      <c r="J103" s="15">
        <f>F103+H103</f>
        <v>0</v>
      </c>
      <c r="K103" s="15">
        <f>G103+I103</f>
        <v>0</v>
      </c>
      <c r="L103" s="3"/>
      <c r="M103" s="3"/>
    </row>
    <row r="104" spans="1:13" ht="16.5">
      <c r="A104" s="13" t="s">
        <v>230</v>
      </c>
      <c r="B104" s="13" t="s">
        <v>13</v>
      </c>
      <c r="C104" s="19" t="s">
        <v>231</v>
      </c>
      <c r="D104" s="13" t="s">
        <v>13</v>
      </c>
      <c r="E104" s="14"/>
      <c r="F104" s="14"/>
      <c r="G104" s="14"/>
      <c r="H104" s="14"/>
      <c r="I104" s="14"/>
      <c r="J104" s="14"/>
      <c r="K104" s="14"/>
      <c r="L104" s="3"/>
      <c r="M104" s="3"/>
    </row>
    <row r="105" spans="1:13" ht="15.75">
      <c r="A105" s="6" t="s">
        <v>232</v>
      </c>
      <c r="B105" s="6" t="s">
        <v>13</v>
      </c>
      <c r="C105" s="20" t="s">
        <v>233</v>
      </c>
      <c r="D105" s="6" t="s">
        <v>229</v>
      </c>
      <c r="E105" s="15">
        <v>7</v>
      </c>
      <c r="F105" s="15"/>
      <c r="G105" s="15">
        <f>E105*F105</f>
        <v>0</v>
      </c>
      <c r="H105" s="15"/>
      <c r="I105" s="15">
        <f>E105*H105</f>
        <v>0</v>
      </c>
      <c r="J105" s="15">
        <f>F105+H105</f>
        <v>0</v>
      </c>
      <c r="K105" s="15">
        <f>G105+I105</f>
        <v>0</v>
      </c>
      <c r="L105" s="3"/>
      <c r="M105" s="3"/>
    </row>
    <row r="106" spans="1:13" ht="15.75">
      <c r="A106" s="6" t="s">
        <v>232</v>
      </c>
      <c r="B106" s="6" t="s">
        <v>13</v>
      </c>
      <c r="C106" s="20" t="s">
        <v>234</v>
      </c>
      <c r="D106" s="6" t="s">
        <v>229</v>
      </c>
      <c r="E106" s="15">
        <v>7</v>
      </c>
      <c r="F106" s="15"/>
      <c r="G106" s="15">
        <f>E106*F106</f>
        <v>0</v>
      </c>
      <c r="H106" s="15"/>
      <c r="I106" s="15">
        <f>E106*H106</f>
        <v>0</v>
      </c>
      <c r="J106" s="15">
        <f>F106+H106</f>
        <v>0</v>
      </c>
      <c r="K106" s="15">
        <f>G106+I106</f>
        <v>0</v>
      </c>
      <c r="L106" s="3"/>
      <c r="M106" s="3"/>
    </row>
    <row r="107" spans="1:13" ht="16.5">
      <c r="A107" s="13" t="s">
        <v>13</v>
      </c>
      <c r="B107" s="13" t="s">
        <v>13</v>
      </c>
      <c r="C107" s="19" t="s">
        <v>235</v>
      </c>
      <c r="D107" s="13" t="s">
        <v>13</v>
      </c>
      <c r="E107" s="14"/>
      <c r="F107" s="14"/>
      <c r="G107" s="14"/>
      <c r="H107" s="14"/>
      <c r="I107" s="14"/>
      <c r="J107" s="14"/>
      <c r="K107" s="14"/>
      <c r="L107" s="3"/>
      <c r="M107" s="3"/>
    </row>
    <row r="108" spans="1:13" ht="15.75">
      <c r="A108" s="6" t="s">
        <v>13</v>
      </c>
      <c r="B108" s="6" t="s">
        <v>13</v>
      </c>
      <c r="C108" s="20" t="s">
        <v>236</v>
      </c>
      <c r="D108" s="6" t="s">
        <v>69</v>
      </c>
      <c r="E108" s="15">
        <v>4</v>
      </c>
      <c r="F108" s="15"/>
      <c r="G108" s="15">
        <f>E108*F108</f>
        <v>0</v>
      </c>
      <c r="H108" s="15"/>
      <c r="I108" s="15">
        <f>E108*H108</f>
        <v>0</v>
      </c>
      <c r="J108" s="15">
        <f>F108+H108</f>
        <v>0</v>
      </c>
      <c r="K108" s="15">
        <f>G108+I108</f>
        <v>0</v>
      </c>
      <c r="L108" s="3"/>
      <c r="M108" s="3"/>
    </row>
    <row r="109" spans="1:13" ht="16.5">
      <c r="A109" s="13" t="s">
        <v>237</v>
      </c>
      <c r="B109" s="13" t="s">
        <v>13</v>
      </c>
      <c r="C109" s="19" t="s">
        <v>238</v>
      </c>
      <c r="D109" s="13" t="s">
        <v>13</v>
      </c>
      <c r="E109" s="14"/>
      <c r="F109" s="14"/>
      <c r="G109" s="14"/>
      <c r="H109" s="14"/>
      <c r="I109" s="14"/>
      <c r="J109" s="14"/>
      <c r="K109" s="14"/>
      <c r="L109" s="3"/>
      <c r="M109" s="3"/>
    </row>
    <row r="110" spans="1:13" ht="15.75">
      <c r="A110" s="6" t="s">
        <v>239</v>
      </c>
      <c r="B110" s="6" t="s">
        <v>13</v>
      </c>
      <c r="C110" s="20" t="s">
        <v>240</v>
      </c>
      <c r="D110" s="6" t="s">
        <v>150</v>
      </c>
      <c r="E110" s="15">
        <v>130</v>
      </c>
      <c r="F110" s="15"/>
      <c r="G110" s="15">
        <f>E110*F110</f>
        <v>0</v>
      </c>
      <c r="H110" s="15"/>
      <c r="I110" s="15">
        <f>E110*H110</f>
        <v>0</v>
      </c>
      <c r="J110" s="15">
        <f>F110+H110</f>
        <v>0</v>
      </c>
      <c r="K110" s="15">
        <f>G110+I110</f>
        <v>0</v>
      </c>
      <c r="L110" s="3"/>
      <c r="M110" s="3"/>
    </row>
    <row r="111" spans="1:13" ht="16.5">
      <c r="A111" s="13" t="s">
        <v>241</v>
      </c>
      <c r="B111" s="13" t="s">
        <v>13</v>
      </c>
      <c r="C111" s="19" t="s">
        <v>242</v>
      </c>
      <c r="D111" s="13" t="s">
        <v>13</v>
      </c>
      <c r="E111" s="14"/>
      <c r="F111" s="14"/>
      <c r="G111" s="14"/>
      <c r="H111" s="14"/>
      <c r="I111" s="14"/>
      <c r="J111" s="14"/>
      <c r="K111" s="14"/>
      <c r="L111" s="3"/>
      <c r="M111" s="3"/>
    </row>
    <row r="112" spans="1:13" ht="15.75">
      <c r="A112" s="6" t="s">
        <v>243</v>
      </c>
      <c r="B112" s="6" t="s">
        <v>13</v>
      </c>
      <c r="C112" s="20" t="s">
        <v>244</v>
      </c>
      <c r="D112" s="6" t="s">
        <v>229</v>
      </c>
      <c r="E112" s="15">
        <v>42</v>
      </c>
      <c r="F112" s="15"/>
      <c r="G112" s="15">
        <f>E112*F112</f>
        <v>0</v>
      </c>
      <c r="H112" s="15"/>
      <c r="I112" s="15">
        <f>E112*H112</f>
        <v>0</v>
      </c>
      <c r="J112" s="15">
        <f>F112+H112</f>
        <v>0</v>
      </c>
      <c r="K112" s="15">
        <f>G112+I112</f>
        <v>0</v>
      </c>
      <c r="L112" s="3"/>
      <c r="M112" s="3"/>
    </row>
    <row r="113" spans="1:13" ht="16.5">
      <c r="A113" s="13" t="s">
        <v>245</v>
      </c>
      <c r="B113" s="13" t="s">
        <v>13</v>
      </c>
      <c r="C113" s="19" t="s">
        <v>246</v>
      </c>
      <c r="D113" s="13" t="s">
        <v>13</v>
      </c>
      <c r="E113" s="14"/>
      <c r="F113" s="14"/>
      <c r="G113" s="14"/>
      <c r="H113" s="14"/>
      <c r="I113" s="14"/>
      <c r="J113" s="14"/>
      <c r="K113" s="14"/>
      <c r="L113" s="3"/>
      <c r="M113" s="3"/>
    </row>
    <row r="114" spans="1:13" ht="15.75">
      <c r="A114" s="6" t="s">
        <v>247</v>
      </c>
      <c r="B114" s="6" t="s">
        <v>13</v>
      </c>
      <c r="C114" s="20" t="s">
        <v>248</v>
      </c>
      <c r="D114" s="6" t="s">
        <v>150</v>
      </c>
      <c r="E114" s="15">
        <v>130</v>
      </c>
      <c r="F114" s="15"/>
      <c r="G114" s="15">
        <f>E114*F114</f>
        <v>0</v>
      </c>
      <c r="H114" s="15"/>
      <c r="I114" s="15">
        <f>E114*H114</f>
        <v>0</v>
      </c>
      <c r="J114" s="15">
        <f>F114+H114</f>
        <v>0</v>
      </c>
      <c r="K114" s="15">
        <f>G114+I114</f>
        <v>0</v>
      </c>
      <c r="L114" s="3"/>
      <c r="M114" s="3"/>
    </row>
    <row r="115" spans="1:13" ht="16.5">
      <c r="A115" s="13" t="s">
        <v>249</v>
      </c>
      <c r="B115" s="13" t="s">
        <v>13</v>
      </c>
      <c r="C115" s="19" t="s">
        <v>250</v>
      </c>
      <c r="D115" s="13" t="s">
        <v>13</v>
      </c>
      <c r="E115" s="14"/>
      <c r="F115" s="14"/>
      <c r="G115" s="14"/>
      <c r="H115" s="14"/>
      <c r="I115" s="14"/>
      <c r="J115" s="14"/>
      <c r="K115" s="14"/>
      <c r="L115" s="3"/>
      <c r="M115" s="3"/>
    </row>
    <row r="116" spans="1:13" ht="15.75">
      <c r="A116" s="6" t="s">
        <v>251</v>
      </c>
      <c r="B116" s="6" t="s">
        <v>13</v>
      </c>
      <c r="C116" s="20" t="s">
        <v>240</v>
      </c>
      <c r="D116" s="6" t="s">
        <v>150</v>
      </c>
      <c r="E116" s="15">
        <v>130</v>
      </c>
      <c r="F116" s="15"/>
      <c r="G116" s="15">
        <f>E116*F116</f>
        <v>0</v>
      </c>
      <c r="H116" s="15"/>
      <c r="I116" s="15">
        <f>E116*H116</f>
        <v>0</v>
      </c>
      <c r="J116" s="15">
        <f>F116+H116</f>
        <v>0</v>
      </c>
      <c r="K116" s="15">
        <f>G116+I116</f>
        <v>0</v>
      </c>
      <c r="L116" s="3"/>
      <c r="M116" s="3"/>
    </row>
    <row r="117" spans="1:13" ht="15.75">
      <c r="A117" s="6" t="s">
        <v>232</v>
      </c>
      <c r="B117" s="6" t="s">
        <v>13</v>
      </c>
      <c r="C117" s="20" t="s">
        <v>252</v>
      </c>
      <c r="D117" s="6" t="s">
        <v>229</v>
      </c>
      <c r="E117" s="15">
        <v>49</v>
      </c>
      <c r="F117" s="15"/>
      <c r="G117" s="15">
        <f>E117*F117</f>
        <v>0</v>
      </c>
      <c r="H117" s="15"/>
      <c r="I117" s="15">
        <f>E117*H117</f>
        <v>0</v>
      </c>
      <c r="J117" s="15">
        <f>F117+H117</f>
        <v>0</v>
      </c>
      <c r="K117" s="15">
        <f>G117+I117</f>
        <v>0</v>
      </c>
      <c r="L117" s="3"/>
      <c r="M117" s="3"/>
    </row>
    <row r="118" spans="1:13" ht="18">
      <c r="A118" s="4" t="s">
        <v>13</v>
      </c>
      <c r="B118" s="4" t="s">
        <v>13</v>
      </c>
      <c r="C118" s="18" t="s">
        <v>253</v>
      </c>
      <c r="D118" s="4" t="s">
        <v>13</v>
      </c>
      <c r="E118" s="12"/>
      <c r="F118" s="12"/>
      <c r="G118" s="12">
        <f>SUM(G102:G117)</f>
        <v>0</v>
      </c>
      <c r="H118" s="12"/>
      <c r="I118" s="12">
        <f>SUM(I102:I117)</f>
        <v>0</v>
      </c>
      <c r="J118" s="12"/>
      <c r="K118" s="12">
        <f>SUM(K102:K117)</f>
        <v>0</v>
      </c>
      <c r="L118" s="3"/>
      <c r="M118" s="3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E9486-A3F1-4D20-AB41-84C8AE7A2FD4}">
  <dimension ref="A1:D35"/>
  <sheetViews>
    <sheetView workbookViewId="0">
      <selection activeCell="J12" sqref="J11:J12"/>
    </sheetView>
  </sheetViews>
  <sheetFormatPr defaultRowHeight="15"/>
  <cols>
    <col min="1" max="1" width="36.5703125" style="1" bestFit="1" customWidth="1"/>
    <col min="2" max="2" width="78.42578125" style="1" bestFit="1" customWidth="1"/>
    <col min="4" max="4" width="0" style="9" hidden="1" customWidth="1"/>
  </cols>
  <sheetData>
    <row r="1" spans="1:3" ht="15.75">
      <c r="A1" s="2" t="s">
        <v>0</v>
      </c>
      <c r="B1" s="2" t="s">
        <v>1</v>
      </c>
      <c r="C1" s="3"/>
    </row>
    <row r="2" spans="1:3" ht="18">
      <c r="A2" s="2" t="s">
        <v>2</v>
      </c>
      <c r="B2" s="4" t="s">
        <v>3</v>
      </c>
      <c r="C2" s="3"/>
    </row>
    <row r="3" spans="1:3" ht="16.5">
      <c r="A3" s="2" t="s">
        <v>4</v>
      </c>
      <c r="B3" s="5" t="s">
        <v>5</v>
      </c>
      <c r="C3" s="3"/>
    </row>
    <row r="4" spans="1:3" ht="16.5">
      <c r="A4" s="2" t="s">
        <v>6</v>
      </c>
      <c r="B4" s="5" t="s">
        <v>7</v>
      </c>
      <c r="C4" s="3"/>
    </row>
    <row r="5" spans="1:3" ht="16.5">
      <c r="A5" s="2" t="s">
        <v>8</v>
      </c>
      <c r="B5" s="5" t="s">
        <v>9</v>
      </c>
      <c r="C5" s="3"/>
    </row>
    <row r="6" spans="1:3" ht="16.5">
      <c r="A6" s="2" t="s">
        <v>10</v>
      </c>
      <c r="B6" s="5" t="s">
        <v>11</v>
      </c>
      <c r="C6" s="3"/>
    </row>
    <row r="7" spans="1:3" ht="16.5">
      <c r="A7" s="2" t="s">
        <v>12</v>
      </c>
      <c r="B7" s="5" t="s">
        <v>13</v>
      </c>
      <c r="C7" s="3"/>
    </row>
    <row r="8" spans="1:3" ht="16.5">
      <c r="A8" s="2" t="s">
        <v>14</v>
      </c>
      <c r="B8" s="5" t="s">
        <v>13</v>
      </c>
      <c r="C8" s="3"/>
    </row>
    <row r="9" spans="1:3" ht="16.5">
      <c r="A9" s="2" t="s">
        <v>15</v>
      </c>
      <c r="B9" s="5"/>
      <c r="C9" s="3"/>
    </row>
    <row r="10" spans="1:3" ht="16.5">
      <c r="A10" s="2" t="s">
        <v>16</v>
      </c>
      <c r="B10" s="5"/>
      <c r="C10" s="3"/>
    </row>
    <row r="11" spans="1:3" ht="16.5">
      <c r="A11" s="2" t="s">
        <v>17</v>
      </c>
      <c r="B11" s="5" t="s">
        <v>18</v>
      </c>
      <c r="C11" s="3"/>
    </row>
    <row r="12" spans="1:3" ht="16.5">
      <c r="A12" s="2" t="s">
        <v>19</v>
      </c>
      <c r="B12" s="5"/>
      <c r="C12" s="3"/>
    </row>
    <row r="13" spans="1:3" ht="16.5">
      <c r="A13" s="2" t="s">
        <v>20</v>
      </c>
      <c r="B13" s="5" t="s">
        <v>21</v>
      </c>
      <c r="C13" s="3"/>
    </row>
    <row r="14" spans="1:3" ht="16.5">
      <c r="A14" s="2" t="s">
        <v>22</v>
      </c>
      <c r="B14" s="5" t="s">
        <v>23</v>
      </c>
      <c r="C14" s="3"/>
    </row>
    <row r="15" spans="1:3" ht="15.75">
      <c r="A15" s="2" t="s">
        <v>13</v>
      </c>
      <c r="B15" s="6" t="s">
        <v>13</v>
      </c>
      <c r="C15" s="3"/>
    </row>
    <row r="16" spans="1:3" ht="15.75">
      <c r="A16" s="2" t="s">
        <v>24</v>
      </c>
      <c r="B16" s="7" t="s">
        <v>25</v>
      </c>
      <c r="C16" s="3"/>
    </row>
    <row r="17" spans="1:3" ht="15.75">
      <c r="A17" s="2" t="s">
        <v>26</v>
      </c>
      <c r="B17" s="7" t="s">
        <v>27</v>
      </c>
      <c r="C17" s="3"/>
    </row>
    <row r="18" spans="1:3" ht="15.75">
      <c r="A18" s="2" t="s">
        <v>28</v>
      </c>
      <c r="B18" s="7" t="s">
        <v>29</v>
      </c>
      <c r="C18" s="3"/>
    </row>
    <row r="19" spans="1:3" ht="15.75">
      <c r="A19" s="2" t="s">
        <v>30</v>
      </c>
      <c r="B19" s="7" t="s">
        <v>27</v>
      </c>
      <c r="C19" s="3"/>
    </row>
    <row r="20" spans="1:3" ht="15.75">
      <c r="A20" s="2" t="s">
        <v>31</v>
      </c>
      <c r="B20" s="7" t="s">
        <v>27</v>
      </c>
      <c r="C20" s="3"/>
    </row>
    <row r="21" spans="1:3" ht="15.75">
      <c r="A21" s="2" t="s">
        <v>32</v>
      </c>
      <c r="B21" s="7" t="s">
        <v>27</v>
      </c>
      <c r="C21" s="3"/>
    </row>
    <row r="22" spans="1:3" ht="15.75">
      <c r="A22" s="2" t="s">
        <v>33</v>
      </c>
      <c r="B22" s="7" t="s">
        <v>34</v>
      </c>
      <c r="C22" s="3"/>
    </row>
    <row r="23" spans="1:3" ht="15.75">
      <c r="A23" s="2" t="s">
        <v>35</v>
      </c>
      <c r="B23" s="7" t="s">
        <v>36</v>
      </c>
      <c r="C23" s="3"/>
    </row>
    <row r="24" spans="1:3" ht="15.75">
      <c r="A24" s="2" t="s">
        <v>37</v>
      </c>
      <c r="B24" s="7" t="s">
        <v>27</v>
      </c>
      <c r="C24" s="3"/>
    </row>
    <row r="25" spans="1:3" ht="15.75">
      <c r="A25" s="2" t="s">
        <v>38</v>
      </c>
      <c r="B25" s="7" t="s">
        <v>34</v>
      </c>
      <c r="C25" s="3"/>
    </row>
    <row r="26" spans="1:3" ht="15.75">
      <c r="A26" s="2" t="s">
        <v>39</v>
      </c>
      <c r="B26" s="7" t="s">
        <v>40</v>
      </c>
      <c r="C26" s="3"/>
    </row>
    <row r="27" spans="1:3" ht="15.75">
      <c r="A27" s="2" t="s">
        <v>41</v>
      </c>
      <c r="B27" s="7" t="s">
        <v>34</v>
      </c>
      <c r="C27" s="3"/>
    </row>
    <row r="28" spans="1:3" ht="15.75">
      <c r="A28" s="2" t="s">
        <v>42</v>
      </c>
      <c r="B28" s="7" t="s">
        <v>34</v>
      </c>
      <c r="C28" s="3"/>
    </row>
    <row r="29" spans="1:3" ht="15.75">
      <c r="A29" s="2" t="s">
        <v>43</v>
      </c>
      <c r="B29" s="7" t="s">
        <v>34</v>
      </c>
      <c r="C29" s="3"/>
    </row>
    <row r="30" spans="1:3" ht="15.75">
      <c r="A30" s="2" t="s">
        <v>44</v>
      </c>
      <c r="B30" s="7" t="s">
        <v>34</v>
      </c>
      <c r="C30" s="3"/>
    </row>
    <row r="31" spans="1:3" ht="30.75">
      <c r="A31" s="8" t="s">
        <v>45</v>
      </c>
      <c r="B31" s="7" t="s">
        <v>46</v>
      </c>
      <c r="C31" s="3"/>
    </row>
    <row r="32" spans="1:3" ht="15.75">
      <c r="A32" s="2" t="s">
        <v>47</v>
      </c>
      <c r="B32" s="7" t="s">
        <v>48</v>
      </c>
      <c r="C32" s="3"/>
    </row>
    <row r="33" spans="1:2">
      <c r="A33" s="1" t="s">
        <v>49</v>
      </c>
      <c r="B33" s="1">
        <v>10</v>
      </c>
    </row>
    <row r="34" spans="1:2">
      <c r="A34" s="1" t="s">
        <v>50</v>
      </c>
      <c r="B34" s="1">
        <v>20</v>
      </c>
    </row>
    <row r="35" spans="1:2">
      <c r="A35" s="1" t="s">
        <v>51</v>
      </c>
      <c r="B35" s="1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Rozpočet</vt:lpstr>
      <vt:lpstr>Parametry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Pleva</dc:creator>
  <cp:lastModifiedBy>Petr Hudík</cp:lastModifiedBy>
  <dcterms:created xsi:type="dcterms:W3CDTF">2021-12-01T06:29:53Z</dcterms:created>
  <dcterms:modified xsi:type="dcterms:W3CDTF">2021-12-09T07:57:43Z</dcterms:modified>
</cp:coreProperties>
</file>