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E:\A-práce-leden 2023\A-PRÁCE\2017\škola dub+učebna\2024-výběrové řízení\e-mail-od nás\17-06-2024 - OPRAVA\"/>
    </mc:Choice>
  </mc:AlternateContent>
  <xr:revisionPtr revIDLastSave="0" documentId="8_{558AB5A8-6856-4A85-B772-FF1061959B38}" xr6:coauthVersionLast="47" xr6:coauthVersionMax="47" xr10:uidLastSave="{00000000-0000-0000-0000-000000000000}"/>
  <workbookProtection workbookAlgorithmName="SHA-512" workbookHashValue="DmYOLO+LXXfovLdCBsjrMrVYIwmsZuNglzLEYt2D9jcWIw1xHGiP7yo9/kgiuIhpL7z9VR/7ednn5C6FclWvqg==" workbookSaltValue="CZRAnnPcDYG93C3qInhtXw==" workbookSpinCount="100000" lockStructure="1"/>
  <bookViews>
    <workbookView xWindow="22995" yWindow="300" windowWidth="21840" windowHeight="20775" firstSheet="5" activeTab="5" xr2:uid="{00000000-000D-0000-FFFF-FFFF00000000}"/>
  </bookViews>
  <sheets>
    <sheet name="Rekapitulace stavby" sheetId="1" r:id="rId1"/>
    <sheet name="D.1.1 - Architektonicko-s..." sheetId="2" r:id="rId2"/>
    <sheet name="D.1.4a - Vzduchotechnika" sheetId="3" r:id="rId3"/>
    <sheet name="D.1.4b - Zařízení zdravot..." sheetId="4" r:id="rId4"/>
    <sheet name="D.1.4c - Zařízení pro vyt..." sheetId="5" r:id="rId5"/>
    <sheet name="01 - Zařízení silnoprodé ..." sheetId="6" r:id="rId6"/>
    <sheet name="02 - Uzemnění a ochrana p..." sheetId="7" r:id="rId7"/>
    <sheet name="03 - Dodatek č.1 ze dne 3..." sheetId="8" r:id="rId8"/>
    <sheet name="VRN - Vedlejší rozpočtové..." sheetId="9" r:id="rId9"/>
    <sheet name="Pokyny pro vyplnění" sheetId="10" r:id="rId10"/>
  </sheets>
  <definedNames>
    <definedName name="_xlnm._FilterDatabase" localSheetId="5" hidden="1">'01 - Zařízení silnoprodé ...'!$C$98:$K$527</definedName>
    <definedName name="_xlnm._FilterDatabase" localSheetId="6" hidden="1">'02 - Uzemnění a ochrana p...'!$C$97:$K$252</definedName>
    <definedName name="_xlnm._FilterDatabase" localSheetId="7" hidden="1">'03 - Dodatek č.1 ze dne 3...'!$C$87:$K$101</definedName>
    <definedName name="_xlnm._FilterDatabase" localSheetId="1" hidden="1">'D.1.1 - Architektonicko-s...'!$C$103:$K$2205</definedName>
    <definedName name="_xlnm._FilterDatabase" localSheetId="2" hidden="1">'D.1.4a - Vzduchotechnika'!$C$83:$K$278</definedName>
    <definedName name="_xlnm._FilterDatabase" localSheetId="3" hidden="1">'D.1.4b - Zařízení zdravot...'!$C$83:$K$215</definedName>
    <definedName name="_xlnm._FilterDatabase" localSheetId="4" hidden="1">'D.1.4c - Zařízení pro vyt...'!$C$82:$K$289</definedName>
    <definedName name="_xlnm._FilterDatabase" localSheetId="8" hidden="1">'VRN - Vedlejší rozpočtové...'!$C$82:$K$104</definedName>
    <definedName name="_xlnm.Print_Titles" localSheetId="5">'01 - Zařízení silnoprodé ...'!$98:$98</definedName>
    <definedName name="_xlnm.Print_Titles" localSheetId="6">'02 - Uzemnění a ochrana p...'!$97:$97</definedName>
    <definedName name="_xlnm.Print_Titles" localSheetId="7">'03 - Dodatek č.1 ze dne 3...'!$87:$87</definedName>
    <definedName name="_xlnm.Print_Titles" localSheetId="1">'D.1.1 - Architektonicko-s...'!$103:$103</definedName>
    <definedName name="_xlnm.Print_Titles" localSheetId="2">'D.1.4a - Vzduchotechnika'!$83:$83</definedName>
    <definedName name="_xlnm.Print_Titles" localSheetId="3">'D.1.4b - Zařízení zdravot...'!$83:$83</definedName>
    <definedName name="_xlnm.Print_Titles" localSheetId="4">'D.1.4c - Zařízení pro vyt...'!$82:$82</definedName>
    <definedName name="_xlnm.Print_Titles" localSheetId="0">'Rekapitulace stavby'!$52:$52</definedName>
    <definedName name="_xlnm.Print_Titles" localSheetId="8">'VRN - Vedlejší rozpočtové...'!$82:$82</definedName>
    <definedName name="_xlnm.Print_Area" localSheetId="5">'01 - Zařízení silnoprodé ...'!$C$4:$J$41,'01 - Zařízení silnoprodé ...'!$C$47:$J$78,'01 - Zařízení silnoprodé ...'!$C$84:$K$527</definedName>
    <definedName name="_xlnm.Print_Area" localSheetId="6">'02 - Uzemnění a ochrana p...'!$C$4:$J$41,'02 - Uzemnění a ochrana p...'!$C$47:$J$77,'02 - Uzemnění a ochrana p...'!$C$83:$K$252</definedName>
    <definedName name="_xlnm.Print_Area" localSheetId="7">'03 - Dodatek č.1 ze dne 3...'!$C$4:$J$41,'03 - Dodatek č.1 ze dne 3...'!$C$47:$J$67,'03 - Dodatek č.1 ze dne 3...'!$C$73:$K$101</definedName>
    <definedName name="_xlnm.Print_Area" localSheetId="1">'D.1.1 - Architektonicko-s...'!$C$4:$J$39,'D.1.1 - Architektonicko-s...'!$C$45:$J$85,'D.1.1 - Architektonicko-s...'!$C$91:$K$2205</definedName>
    <definedName name="_xlnm.Print_Area" localSheetId="2">'D.1.4a - Vzduchotechnika'!$C$4:$J$39,'D.1.4a - Vzduchotechnika'!$C$45:$J$65,'D.1.4a - Vzduchotechnika'!$C$71:$K$278</definedName>
    <definedName name="_xlnm.Print_Area" localSheetId="3">'D.1.4b - Zařízení zdravot...'!$C$4:$J$39,'D.1.4b - Zařízení zdravot...'!$C$45:$J$65,'D.1.4b - Zařízení zdravot...'!$C$71:$K$215</definedName>
    <definedName name="_xlnm.Print_Area" localSheetId="4">'D.1.4c - Zařízení pro vyt...'!$C$4:$J$39,'D.1.4c - Zařízení pro vyt...'!$C$45:$J$64,'D.1.4c - Zařízení pro vyt...'!$C$70:$K$289</definedName>
    <definedName name="_xlnm.Print_Area" localSheetId="9">'Pokyny pro vyplnění'!$B$2:$K$71,'Pokyny pro vyplnění'!$B$74:$K$118,'Pokyny pro vyplnění'!$B$121:$K$161,'Pokyny pro vyplnění'!$B$164:$K$219</definedName>
    <definedName name="_xlnm.Print_Area" localSheetId="0">'Rekapitulace stavby'!$D$4:$AO$36,'Rekapitulace stavby'!$C$42:$AQ$64</definedName>
    <definedName name="_xlnm.Print_Area" localSheetId="8">'VRN - Vedlejší rozpočtové...'!$C$4:$J$39,'VRN - Vedlejší rozpočtové...'!$C$45:$J$64,'VRN - Vedlejší rozpočtové...'!$C$70:$K$104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9" l="1"/>
  <c r="J36" i="9"/>
  <c r="AY63" i="1" s="1"/>
  <c r="J35" i="9"/>
  <c r="AX63" i="1"/>
  <c r="BI103" i="9"/>
  <c r="BH103" i="9"/>
  <c r="BG103" i="9"/>
  <c r="BF103" i="9"/>
  <c r="T103" i="9"/>
  <c r="R103" i="9"/>
  <c r="P103" i="9"/>
  <c r="BI101" i="9"/>
  <c r="BH101" i="9"/>
  <c r="BG101" i="9"/>
  <c r="BF101" i="9"/>
  <c r="T101" i="9"/>
  <c r="R101" i="9"/>
  <c r="P101" i="9"/>
  <c r="BI97" i="9"/>
  <c r="BH97" i="9"/>
  <c r="BG97" i="9"/>
  <c r="BF97" i="9"/>
  <c r="T97" i="9"/>
  <c r="R97" i="9"/>
  <c r="P97" i="9"/>
  <c r="BI94" i="9"/>
  <c r="BH94" i="9"/>
  <c r="BG94" i="9"/>
  <c r="BF94" i="9"/>
  <c r="T94" i="9"/>
  <c r="R94" i="9"/>
  <c r="P94" i="9"/>
  <c r="BI90" i="9"/>
  <c r="BH90" i="9"/>
  <c r="BG90" i="9"/>
  <c r="BF90" i="9"/>
  <c r="T90" i="9"/>
  <c r="T89" i="9"/>
  <c r="R90" i="9"/>
  <c r="R89" i="9"/>
  <c r="P90" i="9"/>
  <c r="P89" i="9"/>
  <c r="BI86" i="9"/>
  <c r="BH86" i="9"/>
  <c r="BG86" i="9"/>
  <c r="BF86" i="9"/>
  <c r="T86" i="9"/>
  <c r="T85" i="9" s="1"/>
  <c r="R86" i="9"/>
  <c r="R85" i="9"/>
  <c r="P86" i="9"/>
  <c r="P85" i="9"/>
  <c r="J80" i="9"/>
  <c r="J79" i="9"/>
  <c r="F79" i="9"/>
  <c r="F77" i="9"/>
  <c r="E75" i="9"/>
  <c r="J55" i="9"/>
  <c r="J54" i="9"/>
  <c r="F54" i="9"/>
  <c r="F52" i="9"/>
  <c r="E50" i="9"/>
  <c r="J18" i="9"/>
  <c r="E18" i="9"/>
  <c r="F55" i="9" s="1"/>
  <c r="J17" i="9"/>
  <c r="J12" i="9"/>
  <c r="J77" i="9" s="1"/>
  <c r="E7" i="9"/>
  <c r="E73" i="9" s="1"/>
  <c r="J39" i="8"/>
  <c r="J38" i="8"/>
  <c r="AY62" i="1"/>
  <c r="J37" i="8"/>
  <c r="AX62" i="1" s="1"/>
  <c r="BI100" i="8"/>
  <c r="BH100" i="8"/>
  <c r="BG100" i="8"/>
  <c r="BF100" i="8"/>
  <c r="T100" i="8"/>
  <c r="T99" i="8" s="1"/>
  <c r="R100" i="8"/>
  <c r="R99" i="8"/>
  <c r="P100" i="8"/>
  <c r="P99" i="8"/>
  <c r="BI97" i="8"/>
  <c r="BH97" i="8"/>
  <c r="BG97" i="8"/>
  <c r="BF97" i="8"/>
  <c r="T97" i="8"/>
  <c r="R97" i="8"/>
  <c r="P97" i="8"/>
  <c r="BI94" i="8"/>
  <c r="BH94" i="8"/>
  <c r="BG94" i="8"/>
  <c r="BF94" i="8"/>
  <c r="T94" i="8"/>
  <c r="R94" i="8"/>
  <c r="P94" i="8"/>
  <c r="BI91" i="8"/>
  <c r="BH91" i="8"/>
  <c r="BG91" i="8"/>
  <c r="BF91" i="8"/>
  <c r="T91" i="8"/>
  <c r="R91" i="8"/>
  <c r="P91" i="8"/>
  <c r="J85" i="8"/>
  <c r="J84" i="8"/>
  <c r="F84" i="8"/>
  <c r="F82" i="8"/>
  <c r="E80" i="8"/>
  <c r="J59" i="8"/>
  <c r="J58" i="8"/>
  <c r="F58" i="8"/>
  <c r="F56" i="8"/>
  <c r="E54" i="8"/>
  <c r="J20" i="8"/>
  <c r="E20" i="8"/>
  <c r="F85" i="8" s="1"/>
  <c r="J19" i="8"/>
  <c r="J14" i="8"/>
  <c r="J82" i="8"/>
  <c r="E7" i="8"/>
  <c r="E50" i="8"/>
  <c r="J39" i="7"/>
  <c r="J38" i="7"/>
  <c r="AY61" i="1" s="1"/>
  <c r="J37" i="7"/>
  <c r="AX61" i="1" s="1"/>
  <c r="BI251" i="7"/>
  <c r="BH251" i="7"/>
  <c r="BG251" i="7"/>
  <c r="BF251" i="7"/>
  <c r="T251" i="7"/>
  <c r="T250" i="7" s="1"/>
  <c r="R251" i="7"/>
  <c r="R250" i="7"/>
  <c r="P251" i="7"/>
  <c r="P250" i="7" s="1"/>
  <c r="BI247" i="7"/>
  <c r="BH247" i="7"/>
  <c r="BG247" i="7"/>
  <c r="BF247" i="7"/>
  <c r="T247" i="7"/>
  <c r="T246" i="7" s="1"/>
  <c r="R247" i="7"/>
  <c r="R246" i="7"/>
  <c r="P247" i="7"/>
  <c r="P246" i="7" s="1"/>
  <c r="BI243" i="7"/>
  <c r="BH243" i="7"/>
  <c r="BG243" i="7"/>
  <c r="BF243" i="7"/>
  <c r="T243" i="7"/>
  <c r="T242" i="7" s="1"/>
  <c r="R243" i="7"/>
  <c r="R242" i="7" s="1"/>
  <c r="P243" i="7"/>
  <c r="P242" i="7" s="1"/>
  <c r="BI235" i="7"/>
  <c r="BH235" i="7"/>
  <c r="BG235" i="7"/>
  <c r="BF235" i="7"/>
  <c r="T235" i="7"/>
  <c r="R235" i="7"/>
  <c r="P235" i="7"/>
  <c r="BI233" i="7"/>
  <c r="BH233" i="7"/>
  <c r="BG233" i="7"/>
  <c r="BF233" i="7"/>
  <c r="T233" i="7"/>
  <c r="R233" i="7"/>
  <c r="P233" i="7"/>
  <c r="BI231" i="7"/>
  <c r="BH231" i="7"/>
  <c r="BG231" i="7"/>
  <c r="BF231" i="7"/>
  <c r="T231" i="7"/>
  <c r="R231" i="7"/>
  <c r="P231" i="7"/>
  <c r="BI229" i="7"/>
  <c r="BH229" i="7"/>
  <c r="BG229" i="7"/>
  <c r="BF229" i="7"/>
  <c r="T229" i="7"/>
  <c r="R229" i="7"/>
  <c r="P229" i="7"/>
  <c r="BI227" i="7"/>
  <c r="BH227" i="7"/>
  <c r="BG227" i="7"/>
  <c r="BF227" i="7"/>
  <c r="T227" i="7"/>
  <c r="R227" i="7"/>
  <c r="P227" i="7"/>
  <c r="BI225" i="7"/>
  <c r="BH225" i="7"/>
  <c r="BG225" i="7"/>
  <c r="BF225" i="7"/>
  <c r="T225" i="7"/>
  <c r="R225" i="7"/>
  <c r="P225" i="7"/>
  <c r="BI223" i="7"/>
  <c r="BH223" i="7"/>
  <c r="BG223" i="7"/>
  <c r="BF223" i="7"/>
  <c r="T223" i="7"/>
  <c r="R223" i="7"/>
  <c r="P223" i="7"/>
  <c r="BI220" i="7"/>
  <c r="BH220" i="7"/>
  <c r="BG220" i="7"/>
  <c r="BF220" i="7"/>
  <c r="T220" i="7"/>
  <c r="R220" i="7"/>
  <c r="P220" i="7"/>
  <c r="BI218" i="7"/>
  <c r="BH218" i="7"/>
  <c r="BG218" i="7"/>
  <c r="BF218" i="7"/>
  <c r="T218" i="7"/>
  <c r="R218" i="7"/>
  <c r="P218" i="7"/>
  <c r="BI216" i="7"/>
  <c r="BH216" i="7"/>
  <c r="BG216" i="7"/>
  <c r="BF216" i="7"/>
  <c r="T216" i="7"/>
  <c r="R216" i="7"/>
  <c r="P216" i="7"/>
  <c r="BI213" i="7"/>
  <c r="BH213" i="7"/>
  <c r="BG213" i="7"/>
  <c r="BF213" i="7"/>
  <c r="T213" i="7"/>
  <c r="R213" i="7"/>
  <c r="P213" i="7"/>
  <c r="BI210" i="7"/>
  <c r="BH210" i="7"/>
  <c r="BG210" i="7"/>
  <c r="BF210" i="7"/>
  <c r="T210" i="7"/>
  <c r="R210" i="7"/>
  <c r="P210" i="7"/>
  <c r="BI207" i="7"/>
  <c r="BH207" i="7"/>
  <c r="BG207" i="7"/>
  <c r="BF207" i="7"/>
  <c r="T207" i="7"/>
  <c r="R207" i="7"/>
  <c r="P207" i="7"/>
  <c r="BI203" i="7"/>
  <c r="BH203" i="7"/>
  <c r="BG203" i="7"/>
  <c r="BF203" i="7"/>
  <c r="T203" i="7"/>
  <c r="R203" i="7"/>
  <c r="P203" i="7"/>
  <c r="BI200" i="7"/>
  <c r="BH200" i="7"/>
  <c r="BG200" i="7"/>
  <c r="BF200" i="7"/>
  <c r="T200" i="7"/>
  <c r="R200" i="7"/>
  <c r="P200" i="7"/>
  <c r="BI196" i="7"/>
  <c r="BH196" i="7"/>
  <c r="BG196" i="7"/>
  <c r="BF196" i="7"/>
  <c r="T196" i="7"/>
  <c r="R196" i="7"/>
  <c r="P196" i="7"/>
  <c r="BI193" i="7"/>
  <c r="BH193" i="7"/>
  <c r="BG193" i="7"/>
  <c r="BF193" i="7"/>
  <c r="T193" i="7"/>
  <c r="R193" i="7"/>
  <c r="P193" i="7"/>
  <c r="BI190" i="7"/>
  <c r="BH190" i="7"/>
  <c r="BG190" i="7"/>
  <c r="BF190" i="7"/>
  <c r="T190" i="7"/>
  <c r="R190" i="7"/>
  <c r="P190" i="7"/>
  <c r="BI187" i="7"/>
  <c r="BH187" i="7"/>
  <c r="BG187" i="7"/>
  <c r="BF187" i="7"/>
  <c r="T187" i="7"/>
  <c r="R187" i="7"/>
  <c r="P187" i="7"/>
  <c r="BI184" i="7"/>
  <c r="BH184" i="7"/>
  <c r="BG184" i="7"/>
  <c r="BF184" i="7"/>
  <c r="T184" i="7"/>
  <c r="R184" i="7"/>
  <c r="P184" i="7"/>
  <c r="BI182" i="7"/>
  <c r="BH182" i="7"/>
  <c r="BG182" i="7"/>
  <c r="BF182" i="7"/>
  <c r="T182" i="7"/>
  <c r="R182" i="7"/>
  <c r="P182" i="7"/>
  <c r="BI180" i="7"/>
  <c r="BH180" i="7"/>
  <c r="BG180" i="7"/>
  <c r="BF180" i="7"/>
  <c r="T180" i="7"/>
  <c r="R180" i="7"/>
  <c r="P180" i="7"/>
  <c r="BI178" i="7"/>
  <c r="BH178" i="7"/>
  <c r="BG178" i="7"/>
  <c r="BF178" i="7"/>
  <c r="T178" i="7"/>
  <c r="R178" i="7"/>
  <c r="P178" i="7"/>
  <c r="BI175" i="7"/>
  <c r="BH175" i="7"/>
  <c r="BG175" i="7"/>
  <c r="BF175" i="7"/>
  <c r="T175" i="7"/>
  <c r="R175" i="7"/>
  <c r="P175" i="7"/>
  <c r="BI173" i="7"/>
  <c r="BH173" i="7"/>
  <c r="BG173" i="7"/>
  <c r="BF173" i="7"/>
  <c r="T173" i="7"/>
  <c r="R173" i="7"/>
  <c r="P173" i="7"/>
  <c r="BI171" i="7"/>
  <c r="BH171" i="7"/>
  <c r="BG171" i="7"/>
  <c r="BF171" i="7"/>
  <c r="T171" i="7"/>
  <c r="R171" i="7"/>
  <c r="P171" i="7"/>
  <c r="BI169" i="7"/>
  <c r="BH169" i="7"/>
  <c r="BG169" i="7"/>
  <c r="BF169" i="7"/>
  <c r="T169" i="7"/>
  <c r="R169" i="7"/>
  <c r="P169" i="7"/>
  <c r="BI167" i="7"/>
  <c r="BH167" i="7"/>
  <c r="BG167" i="7"/>
  <c r="BF167" i="7"/>
  <c r="T167" i="7"/>
  <c r="R167" i="7"/>
  <c r="P167" i="7"/>
  <c r="BI165" i="7"/>
  <c r="BH165" i="7"/>
  <c r="BG165" i="7"/>
  <c r="BF165" i="7"/>
  <c r="T165" i="7"/>
  <c r="R165" i="7"/>
  <c r="P165" i="7"/>
  <c r="BI162" i="7"/>
  <c r="BH162" i="7"/>
  <c r="BG162" i="7"/>
  <c r="BF162" i="7"/>
  <c r="T162" i="7"/>
  <c r="R162" i="7"/>
  <c r="P162" i="7"/>
  <c r="BI159" i="7"/>
  <c r="BH159" i="7"/>
  <c r="BG159" i="7"/>
  <c r="BF159" i="7"/>
  <c r="T159" i="7"/>
  <c r="R159" i="7"/>
  <c r="P159" i="7"/>
  <c r="BI157" i="7"/>
  <c r="BH157" i="7"/>
  <c r="BG157" i="7"/>
  <c r="BF157" i="7"/>
  <c r="T157" i="7"/>
  <c r="R157" i="7"/>
  <c r="P157" i="7"/>
  <c r="BI154" i="7"/>
  <c r="BH154" i="7"/>
  <c r="BG154" i="7"/>
  <c r="BF154" i="7"/>
  <c r="T154" i="7"/>
  <c r="R154" i="7"/>
  <c r="P154" i="7"/>
  <c r="BI152" i="7"/>
  <c r="BH152" i="7"/>
  <c r="BG152" i="7"/>
  <c r="BF152" i="7"/>
  <c r="T152" i="7"/>
  <c r="R152" i="7"/>
  <c r="P152" i="7"/>
  <c r="BI150" i="7"/>
  <c r="BH150" i="7"/>
  <c r="BG150" i="7"/>
  <c r="BF150" i="7"/>
  <c r="T150" i="7"/>
  <c r="R150" i="7"/>
  <c r="P150" i="7"/>
  <c r="BI148" i="7"/>
  <c r="BH148" i="7"/>
  <c r="BG148" i="7"/>
  <c r="BF148" i="7"/>
  <c r="T148" i="7"/>
  <c r="R148" i="7"/>
  <c r="P148" i="7"/>
  <c r="BI144" i="7"/>
  <c r="BH144" i="7"/>
  <c r="BG144" i="7"/>
  <c r="BF144" i="7"/>
  <c r="T144" i="7"/>
  <c r="R144" i="7"/>
  <c r="P144" i="7"/>
  <c r="BI142" i="7"/>
  <c r="BH142" i="7"/>
  <c r="BG142" i="7"/>
  <c r="BF142" i="7"/>
  <c r="T142" i="7"/>
  <c r="R142" i="7"/>
  <c r="P142" i="7"/>
  <c r="BI140" i="7"/>
  <c r="BH140" i="7"/>
  <c r="BG140" i="7"/>
  <c r="BF140" i="7"/>
  <c r="T140" i="7"/>
  <c r="R140" i="7"/>
  <c r="P140" i="7"/>
  <c r="BI138" i="7"/>
  <c r="BH138" i="7"/>
  <c r="BG138" i="7"/>
  <c r="BF138" i="7"/>
  <c r="T138" i="7"/>
  <c r="R138" i="7"/>
  <c r="P138" i="7"/>
  <c r="BI134" i="7"/>
  <c r="BH134" i="7"/>
  <c r="BG134" i="7"/>
  <c r="BF134" i="7"/>
  <c r="T134" i="7"/>
  <c r="R134" i="7"/>
  <c r="P134" i="7"/>
  <c r="BI132" i="7"/>
  <c r="BH132" i="7"/>
  <c r="BG132" i="7"/>
  <c r="BF132" i="7"/>
  <c r="T132" i="7"/>
  <c r="R132" i="7"/>
  <c r="P132" i="7"/>
  <c r="BI130" i="7"/>
  <c r="BH130" i="7"/>
  <c r="BG130" i="7"/>
  <c r="BF130" i="7"/>
  <c r="T130" i="7"/>
  <c r="R130" i="7"/>
  <c r="P130" i="7"/>
  <c r="BI128" i="7"/>
  <c r="BH128" i="7"/>
  <c r="BG128" i="7"/>
  <c r="BF128" i="7"/>
  <c r="T128" i="7"/>
  <c r="R128" i="7"/>
  <c r="P128" i="7"/>
  <c r="BI125" i="7"/>
  <c r="BH125" i="7"/>
  <c r="BG125" i="7"/>
  <c r="BF125" i="7"/>
  <c r="T125" i="7"/>
  <c r="R125" i="7"/>
  <c r="P125" i="7"/>
  <c r="BI122" i="7"/>
  <c r="BH122" i="7"/>
  <c r="BG122" i="7"/>
  <c r="BF122" i="7"/>
  <c r="T122" i="7"/>
  <c r="R122" i="7"/>
  <c r="P122" i="7"/>
  <c r="BI120" i="7"/>
  <c r="BH120" i="7"/>
  <c r="BG120" i="7"/>
  <c r="BF120" i="7"/>
  <c r="T120" i="7"/>
  <c r="R120" i="7"/>
  <c r="P120" i="7"/>
  <c r="BI117" i="7"/>
  <c r="BH117" i="7"/>
  <c r="BG117" i="7"/>
  <c r="BF117" i="7"/>
  <c r="T117" i="7"/>
  <c r="R117" i="7"/>
  <c r="P117" i="7"/>
  <c r="BI114" i="7"/>
  <c r="BH114" i="7"/>
  <c r="BG114" i="7"/>
  <c r="BF114" i="7"/>
  <c r="T114" i="7"/>
  <c r="R114" i="7"/>
  <c r="P114" i="7"/>
  <c r="BI111" i="7"/>
  <c r="BH111" i="7"/>
  <c r="BG111" i="7"/>
  <c r="BF111" i="7"/>
  <c r="T111" i="7"/>
  <c r="R111" i="7"/>
  <c r="P111" i="7"/>
  <c r="BI106" i="7"/>
  <c r="BH106" i="7"/>
  <c r="BG106" i="7"/>
  <c r="BF106" i="7"/>
  <c r="T106" i="7"/>
  <c r="T105" i="7" s="1"/>
  <c r="R106" i="7"/>
  <c r="R105" i="7" s="1"/>
  <c r="P106" i="7"/>
  <c r="P105" i="7" s="1"/>
  <c r="BI101" i="7"/>
  <c r="BH101" i="7"/>
  <c r="BG101" i="7"/>
  <c r="BF101" i="7"/>
  <c r="T101" i="7"/>
  <c r="T100" i="7" s="1"/>
  <c r="T99" i="7" s="1"/>
  <c r="R101" i="7"/>
  <c r="R100" i="7" s="1"/>
  <c r="R99" i="7" s="1"/>
  <c r="P101" i="7"/>
  <c r="P100" i="7" s="1"/>
  <c r="P99" i="7" s="1"/>
  <c r="J95" i="7"/>
  <c r="J94" i="7"/>
  <c r="F94" i="7"/>
  <c r="F92" i="7"/>
  <c r="E90" i="7"/>
  <c r="J59" i="7"/>
  <c r="J58" i="7"/>
  <c r="F58" i="7"/>
  <c r="F56" i="7"/>
  <c r="E54" i="7"/>
  <c r="J20" i="7"/>
  <c r="E20" i="7"/>
  <c r="F59" i="7" s="1"/>
  <c r="J19" i="7"/>
  <c r="J14" i="7"/>
  <c r="J56" i="7" s="1"/>
  <c r="E7" i="7"/>
  <c r="E86" i="7" s="1"/>
  <c r="J39" i="6"/>
  <c r="J38" i="6"/>
  <c r="AY60" i="1" s="1"/>
  <c r="J37" i="6"/>
  <c r="AX60" i="1" s="1"/>
  <c r="BI526" i="6"/>
  <c r="BH526" i="6"/>
  <c r="BG526" i="6"/>
  <c r="BF526" i="6"/>
  <c r="T526" i="6"/>
  <c r="R526" i="6"/>
  <c r="P526" i="6"/>
  <c r="BI524" i="6"/>
  <c r="BH524" i="6"/>
  <c r="BG524" i="6"/>
  <c r="BF524" i="6"/>
  <c r="T524" i="6"/>
  <c r="R524" i="6"/>
  <c r="P524" i="6"/>
  <c r="BI522" i="6"/>
  <c r="BH522" i="6"/>
  <c r="BG522" i="6"/>
  <c r="BF522" i="6"/>
  <c r="T522" i="6"/>
  <c r="R522" i="6"/>
  <c r="P522" i="6"/>
  <c r="BI520" i="6"/>
  <c r="BH520" i="6"/>
  <c r="BG520" i="6"/>
  <c r="BF520" i="6"/>
  <c r="T520" i="6"/>
  <c r="R520" i="6"/>
  <c r="P520" i="6"/>
  <c r="BI518" i="6"/>
  <c r="BH518" i="6"/>
  <c r="BG518" i="6"/>
  <c r="BF518" i="6"/>
  <c r="T518" i="6"/>
  <c r="R518" i="6"/>
  <c r="P518" i="6"/>
  <c r="BI515" i="6"/>
  <c r="BH515" i="6"/>
  <c r="BG515" i="6"/>
  <c r="BF515" i="6"/>
  <c r="T515" i="6"/>
  <c r="T514" i="6" s="1"/>
  <c r="R515" i="6"/>
  <c r="R514" i="6" s="1"/>
  <c r="P515" i="6"/>
  <c r="P514" i="6" s="1"/>
  <c r="BI512" i="6"/>
  <c r="BH512" i="6"/>
  <c r="BG512" i="6"/>
  <c r="BF512" i="6"/>
  <c r="T512" i="6"/>
  <c r="T511" i="6" s="1"/>
  <c r="R512" i="6"/>
  <c r="R511" i="6" s="1"/>
  <c r="P512" i="6"/>
  <c r="P511" i="6"/>
  <c r="BI509" i="6"/>
  <c r="BH509" i="6"/>
  <c r="BG509" i="6"/>
  <c r="BF509" i="6"/>
  <c r="T509" i="6"/>
  <c r="R509" i="6"/>
  <c r="P509" i="6"/>
  <c r="BI503" i="6"/>
  <c r="BH503" i="6"/>
  <c r="BG503" i="6"/>
  <c r="BF503" i="6"/>
  <c r="T503" i="6"/>
  <c r="R503" i="6"/>
  <c r="P503" i="6"/>
  <c r="BI501" i="6"/>
  <c r="BH501" i="6"/>
  <c r="BG501" i="6"/>
  <c r="BF501" i="6"/>
  <c r="T501" i="6"/>
  <c r="R501" i="6"/>
  <c r="P501" i="6"/>
  <c r="BI499" i="6"/>
  <c r="BH499" i="6"/>
  <c r="BG499" i="6"/>
  <c r="BF499" i="6"/>
  <c r="T499" i="6"/>
  <c r="R499" i="6"/>
  <c r="P499" i="6"/>
  <c r="BI497" i="6"/>
  <c r="BH497" i="6"/>
  <c r="BG497" i="6"/>
  <c r="BF497" i="6"/>
  <c r="T497" i="6"/>
  <c r="R497" i="6"/>
  <c r="P497" i="6"/>
  <c r="BI495" i="6"/>
  <c r="BH495" i="6"/>
  <c r="BG495" i="6"/>
  <c r="BF495" i="6"/>
  <c r="T495" i="6"/>
  <c r="R495" i="6"/>
  <c r="P495" i="6"/>
  <c r="BI493" i="6"/>
  <c r="BH493" i="6"/>
  <c r="BG493" i="6"/>
  <c r="BF493" i="6"/>
  <c r="T493" i="6"/>
  <c r="R493" i="6"/>
  <c r="P493" i="6"/>
  <c r="BI491" i="6"/>
  <c r="BH491" i="6"/>
  <c r="BG491" i="6"/>
  <c r="BF491" i="6"/>
  <c r="T491" i="6"/>
  <c r="R491" i="6"/>
  <c r="P491" i="6"/>
  <c r="BI489" i="6"/>
  <c r="BH489" i="6"/>
  <c r="BG489" i="6"/>
  <c r="BF489" i="6"/>
  <c r="T489" i="6"/>
  <c r="R489" i="6"/>
  <c r="P489" i="6"/>
  <c r="BI486" i="6"/>
  <c r="BH486" i="6"/>
  <c r="BG486" i="6"/>
  <c r="BF486" i="6"/>
  <c r="T486" i="6"/>
  <c r="R486" i="6"/>
  <c r="P486" i="6"/>
  <c r="BI484" i="6"/>
  <c r="BH484" i="6"/>
  <c r="BG484" i="6"/>
  <c r="BF484" i="6"/>
  <c r="T484" i="6"/>
  <c r="R484" i="6"/>
  <c r="P484" i="6"/>
  <c r="BI482" i="6"/>
  <c r="BH482" i="6"/>
  <c r="BG482" i="6"/>
  <c r="BF482" i="6"/>
  <c r="T482" i="6"/>
  <c r="R482" i="6"/>
  <c r="P482" i="6"/>
  <c r="BI480" i="6"/>
  <c r="BH480" i="6"/>
  <c r="BG480" i="6"/>
  <c r="BF480" i="6"/>
  <c r="T480" i="6"/>
  <c r="R480" i="6"/>
  <c r="P480" i="6"/>
  <c r="BI478" i="6"/>
  <c r="BH478" i="6"/>
  <c r="BG478" i="6"/>
  <c r="BF478" i="6"/>
  <c r="T478" i="6"/>
  <c r="R478" i="6"/>
  <c r="P478" i="6"/>
  <c r="BI476" i="6"/>
  <c r="BH476" i="6"/>
  <c r="BG476" i="6"/>
  <c r="BF476" i="6"/>
  <c r="T476" i="6"/>
  <c r="R476" i="6"/>
  <c r="P476" i="6"/>
  <c r="BI474" i="6"/>
  <c r="BH474" i="6"/>
  <c r="BG474" i="6"/>
  <c r="BF474" i="6"/>
  <c r="T474" i="6"/>
  <c r="R474" i="6"/>
  <c r="P474" i="6"/>
  <c r="BI472" i="6"/>
  <c r="BH472" i="6"/>
  <c r="BG472" i="6"/>
  <c r="BF472" i="6"/>
  <c r="T472" i="6"/>
  <c r="R472" i="6"/>
  <c r="P472" i="6"/>
  <c r="BI470" i="6"/>
  <c r="BH470" i="6"/>
  <c r="BG470" i="6"/>
  <c r="BF470" i="6"/>
  <c r="T470" i="6"/>
  <c r="R470" i="6"/>
  <c r="P470" i="6"/>
  <c r="BI468" i="6"/>
  <c r="BH468" i="6"/>
  <c r="BG468" i="6"/>
  <c r="BF468" i="6"/>
  <c r="T468" i="6"/>
  <c r="R468" i="6"/>
  <c r="P468" i="6"/>
  <c r="BI466" i="6"/>
  <c r="BH466" i="6"/>
  <c r="BG466" i="6"/>
  <c r="BF466" i="6"/>
  <c r="T466" i="6"/>
  <c r="R466" i="6"/>
  <c r="P466" i="6"/>
  <c r="BI464" i="6"/>
  <c r="BH464" i="6"/>
  <c r="BG464" i="6"/>
  <c r="BF464" i="6"/>
  <c r="T464" i="6"/>
  <c r="R464" i="6"/>
  <c r="P464" i="6"/>
  <c r="BI462" i="6"/>
  <c r="BH462" i="6"/>
  <c r="BG462" i="6"/>
  <c r="BF462" i="6"/>
  <c r="T462" i="6"/>
  <c r="R462" i="6"/>
  <c r="P462" i="6"/>
  <c r="BI460" i="6"/>
  <c r="BH460" i="6"/>
  <c r="BG460" i="6"/>
  <c r="BF460" i="6"/>
  <c r="T460" i="6"/>
  <c r="R460" i="6"/>
  <c r="P460" i="6"/>
  <c r="BI458" i="6"/>
  <c r="BH458" i="6"/>
  <c r="BG458" i="6"/>
  <c r="BF458" i="6"/>
  <c r="T458" i="6"/>
  <c r="R458" i="6"/>
  <c r="P458" i="6"/>
  <c r="BI456" i="6"/>
  <c r="BH456" i="6"/>
  <c r="BG456" i="6"/>
  <c r="BF456" i="6"/>
  <c r="T456" i="6"/>
  <c r="R456" i="6"/>
  <c r="P456" i="6"/>
  <c r="BI454" i="6"/>
  <c r="BH454" i="6"/>
  <c r="BG454" i="6"/>
  <c r="BF454" i="6"/>
  <c r="T454" i="6"/>
  <c r="R454" i="6"/>
  <c r="P454" i="6"/>
  <c r="BI452" i="6"/>
  <c r="BH452" i="6"/>
  <c r="BG452" i="6"/>
  <c r="BF452" i="6"/>
  <c r="T452" i="6"/>
  <c r="R452" i="6"/>
  <c r="P452" i="6"/>
  <c r="BI449" i="6"/>
  <c r="BH449" i="6"/>
  <c r="BG449" i="6"/>
  <c r="BF449" i="6"/>
  <c r="T449" i="6"/>
  <c r="R449" i="6"/>
  <c r="P449" i="6"/>
  <c r="BI447" i="6"/>
  <c r="BH447" i="6"/>
  <c r="BG447" i="6"/>
  <c r="BF447" i="6"/>
  <c r="T447" i="6"/>
  <c r="R447" i="6"/>
  <c r="P447" i="6"/>
  <c r="BI445" i="6"/>
  <c r="BH445" i="6"/>
  <c r="BG445" i="6"/>
  <c r="BF445" i="6"/>
  <c r="T445" i="6"/>
  <c r="R445" i="6"/>
  <c r="P445" i="6"/>
  <c r="BI443" i="6"/>
  <c r="BH443" i="6"/>
  <c r="BG443" i="6"/>
  <c r="BF443" i="6"/>
  <c r="T443" i="6"/>
  <c r="R443" i="6"/>
  <c r="P443" i="6"/>
  <c r="BI440" i="6"/>
  <c r="BH440" i="6"/>
  <c r="BG440" i="6"/>
  <c r="BF440" i="6"/>
  <c r="T440" i="6"/>
  <c r="R440" i="6"/>
  <c r="P440" i="6"/>
  <c r="BI438" i="6"/>
  <c r="BH438" i="6"/>
  <c r="BG438" i="6"/>
  <c r="BF438" i="6"/>
  <c r="T438" i="6"/>
  <c r="R438" i="6"/>
  <c r="P438" i="6"/>
  <c r="BI434" i="6"/>
  <c r="BH434" i="6"/>
  <c r="BG434" i="6"/>
  <c r="BF434" i="6"/>
  <c r="T434" i="6"/>
  <c r="R434" i="6"/>
  <c r="P434" i="6"/>
  <c r="BI431" i="6"/>
  <c r="BH431" i="6"/>
  <c r="BG431" i="6"/>
  <c r="BF431" i="6"/>
  <c r="T431" i="6"/>
  <c r="R431" i="6"/>
  <c r="P431" i="6"/>
  <c r="BI428" i="6"/>
  <c r="BH428" i="6"/>
  <c r="BG428" i="6"/>
  <c r="BF428" i="6"/>
  <c r="T428" i="6"/>
  <c r="R428" i="6"/>
  <c r="P428" i="6"/>
  <c r="BI425" i="6"/>
  <c r="BH425" i="6"/>
  <c r="BG425" i="6"/>
  <c r="BF425" i="6"/>
  <c r="T425" i="6"/>
  <c r="R425" i="6"/>
  <c r="P425" i="6"/>
  <c r="BI422" i="6"/>
  <c r="BH422" i="6"/>
  <c r="BG422" i="6"/>
  <c r="BF422" i="6"/>
  <c r="T422" i="6"/>
  <c r="R422" i="6"/>
  <c r="P422" i="6"/>
  <c r="BI419" i="6"/>
  <c r="BH419" i="6"/>
  <c r="BG419" i="6"/>
  <c r="BF419" i="6"/>
  <c r="T419" i="6"/>
  <c r="R419" i="6"/>
  <c r="P419" i="6"/>
  <c r="BI416" i="6"/>
  <c r="BH416" i="6"/>
  <c r="BG416" i="6"/>
  <c r="BF416" i="6"/>
  <c r="T416" i="6"/>
  <c r="R416" i="6"/>
  <c r="P416" i="6"/>
  <c r="BI413" i="6"/>
  <c r="BH413" i="6"/>
  <c r="BG413" i="6"/>
  <c r="BF413" i="6"/>
  <c r="T413" i="6"/>
  <c r="R413" i="6"/>
  <c r="P413" i="6"/>
  <c r="BI410" i="6"/>
  <c r="BH410" i="6"/>
  <c r="BG410" i="6"/>
  <c r="BF410" i="6"/>
  <c r="T410" i="6"/>
  <c r="R410" i="6"/>
  <c r="P410" i="6"/>
  <c r="BI407" i="6"/>
  <c r="BH407" i="6"/>
  <c r="BG407" i="6"/>
  <c r="BF407" i="6"/>
  <c r="T407" i="6"/>
  <c r="R407" i="6"/>
  <c r="P407" i="6"/>
  <c r="BI405" i="6"/>
  <c r="BH405" i="6"/>
  <c r="BG405" i="6"/>
  <c r="BF405" i="6"/>
  <c r="T405" i="6"/>
  <c r="R405" i="6"/>
  <c r="P405" i="6"/>
  <c r="BI403" i="6"/>
  <c r="BH403" i="6"/>
  <c r="BG403" i="6"/>
  <c r="BF403" i="6"/>
  <c r="T403" i="6"/>
  <c r="R403" i="6"/>
  <c r="P403" i="6"/>
  <c r="BI401" i="6"/>
  <c r="BH401" i="6"/>
  <c r="BG401" i="6"/>
  <c r="BF401" i="6"/>
  <c r="T401" i="6"/>
  <c r="R401" i="6"/>
  <c r="P401" i="6"/>
  <c r="BI398" i="6"/>
  <c r="BH398" i="6"/>
  <c r="BG398" i="6"/>
  <c r="BF398" i="6"/>
  <c r="T398" i="6"/>
  <c r="R398" i="6"/>
  <c r="P398" i="6"/>
  <c r="BI396" i="6"/>
  <c r="BH396" i="6"/>
  <c r="BG396" i="6"/>
  <c r="BF396" i="6"/>
  <c r="T396" i="6"/>
  <c r="R396" i="6"/>
  <c r="P396" i="6"/>
  <c r="BI394" i="6"/>
  <c r="BH394" i="6"/>
  <c r="BG394" i="6"/>
  <c r="BF394" i="6"/>
  <c r="T394" i="6"/>
  <c r="R394" i="6"/>
  <c r="P394" i="6"/>
  <c r="BI390" i="6"/>
  <c r="BH390" i="6"/>
  <c r="BG390" i="6"/>
  <c r="BF390" i="6"/>
  <c r="T390" i="6"/>
  <c r="R390" i="6"/>
  <c r="P390" i="6"/>
  <c r="BI388" i="6"/>
  <c r="BH388" i="6"/>
  <c r="BG388" i="6"/>
  <c r="BF388" i="6"/>
  <c r="T388" i="6"/>
  <c r="R388" i="6"/>
  <c r="P388" i="6"/>
  <c r="BI386" i="6"/>
  <c r="BH386" i="6"/>
  <c r="BG386" i="6"/>
  <c r="BF386" i="6"/>
  <c r="T386" i="6"/>
  <c r="R386" i="6"/>
  <c r="P386" i="6"/>
  <c r="BI383" i="6"/>
  <c r="BH383" i="6"/>
  <c r="BG383" i="6"/>
  <c r="BF383" i="6"/>
  <c r="T383" i="6"/>
  <c r="R383" i="6"/>
  <c r="P383" i="6"/>
  <c r="BI380" i="6"/>
  <c r="BH380" i="6"/>
  <c r="BG380" i="6"/>
  <c r="BF380" i="6"/>
  <c r="T380" i="6"/>
  <c r="R380" i="6"/>
  <c r="P380" i="6"/>
  <c r="BI378" i="6"/>
  <c r="BH378" i="6"/>
  <c r="BG378" i="6"/>
  <c r="BF378" i="6"/>
  <c r="T378" i="6"/>
  <c r="R378" i="6"/>
  <c r="P378" i="6"/>
  <c r="BI375" i="6"/>
  <c r="BH375" i="6"/>
  <c r="BG375" i="6"/>
  <c r="BF375" i="6"/>
  <c r="T375" i="6"/>
  <c r="R375" i="6"/>
  <c r="P375" i="6"/>
  <c r="BI372" i="6"/>
  <c r="BH372" i="6"/>
  <c r="BG372" i="6"/>
  <c r="BF372" i="6"/>
  <c r="T372" i="6"/>
  <c r="R372" i="6"/>
  <c r="P372" i="6"/>
  <c r="BI369" i="6"/>
  <c r="BH369" i="6"/>
  <c r="BG369" i="6"/>
  <c r="BF369" i="6"/>
  <c r="T369" i="6"/>
  <c r="R369" i="6"/>
  <c r="P369" i="6"/>
  <c r="BI365" i="6"/>
  <c r="BH365" i="6"/>
  <c r="BG365" i="6"/>
  <c r="BF365" i="6"/>
  <c r="T365" i="6"/>
  <c r="R365" i="6"/>
  <c r="P365" i="6"/>
  <c r="BI363" i="6"/>
  <c r="BH363" i="6"/>
  <c r="BG363" i="6"/>
  <c r="BF363" i="6"/>
  <c r="T363" i="6"/>
  <c r="R363" i="6"/>
  <c r="P363" i="6"/>
  <c r="BI359" i="6"/>
  <c r="BH359" i="6"/>
  <c r="BG359" i="6"/>
  <c r="BF359" i="6"/>
  <c r="T359" i="6"/>
  <c r="R359" i="6"/>
  <c r="P359" i="6"/>
  <c r="BI355" i="6"/>
  <c r="BH355" i="6"/>
  <c r="BG355" i="6"/>
  <c r="BF355" i="6"/>
  <c r="T355" i="6"/>
  <c r="R355" i="6"/>
  <c r="P355" i="6"/>
  <c r="BI353" i="6"/>
  <c r="BH353" i="6"/>
  <c r="BG353" i="6"/>
  <c r="BF353" i="6"/>
  <c r="T353" i="6"/>
  <c r="R353" i="6"/>
  <c r="P353" i="6"/>
  <c r="BI350" i="6"/>
  <c r="BH350" i="6"/>
  <c r="BG350" i="6"/>
  <c r="BF350" i="6"/>
  <c r="T350" i="6"/>
  <c r="R350" i="6"/>
  <c r="P350" i="6"/>
  <c r="BI348" i="6"/>
  <c r="BH348" i="6"/>
  <c r="BG348" i="6"/>
  <c r="BF348" i="6"/>
  <c r="T348" i="6"/>
  <c r="R348" i="6"/>
  <c r="P348" i="6"/>
  <c r="BI346" i="6"/>
  <c r="BH346" i="6"/>
  <c r="BG346" i="6"/>
  <c r="BF346" i="6"/>
  <c r="T346" i="6"/>
  <c r="R346" i="6"/>
  <c r="P346" i="6"/>
  <c r="BI344" i="6"/>
  <c r="BH344" i="6"/>
  <c r="BG344" i="6"/>
  <c r="BF344" i="6"/>
  <c r="T344" i="6"/>
  <c r="R344" i="6"/>
  <c r="P344" i="6"/>
  <c r="BI340" i="6"/>
  <c r="BH340" i="6"/>
  <c r="BG340" i="6"/>
  <c r="BF340" i="6"/>
  <c r="T340" i="6"/>
  <c r="R340" i="6"/>
  <c r="P340" i="6"/>
  <c r="BI337" i="6"/>
  <c r="BH337" i="6"/>
  <c r="BG337" i="6"/>
  <c r="BF337" i="6"/>
  <c r="T337" i="6"/>
  <c r="R337" i="6"/>
  <c r="P337" i="6"/>
  <c r="BI335" i="6"/>
  <c r="BH335" i="6"/>
  <c r="BG335" i="6"/>
  <c r="BF335" i="6"/>
  <c r="T335" i="6"/>
  <c r="R335" i="6"/>
  <c r="P335" i="6"/>
  <c r="BI331" i="6"/>
  <c r="BH331" i="6"/>
  <c r="BG331" i="6"/>
  <c r="BF331" i="6"/>
  <c r="T331" i="6"/>
  <c r="R331" i="6"/>
  <c r="P331" i="6"/>
  <c r="BI329" i="6"/>
  <c r="BH329" i="6"/>
  <c r="BG329" i="6"/>
  <c r="BF329" i="6"/>
  <c r="T329" i="6"/>
  <c r="R329" i="6"/>
  <c r="P329" i="6"/>
  <c r="BI325" i="6"/>
  <c r="BH325" i="6"/>
  <c r="BG325" i="6"/>
  <c r="BF325" i="6"/>
  <c r="T325" i="6"/>
  <c r="R325" i="6"/>
  <c r="P325" i="6"/>
  <c r="BI323" i="6"/>
  <c r="BH323" i="6"/>
  <c r="BG323" i="6"/>
  <c r="BF323" i="6"/>
  <c r="T323" i="6"/>
  <c r="R323" i="6"/>
  <c r="P323" i="6"/>
  <c r="BI321" i="6"/>
  <c r="BH321" i="6"/>
  <c r="BG321" i="6"/>
  <c r="BF321" i="6"/>
  <c r="T321" i="6"/>
  <c r="R321" i="6"/>
  <c r="P321" i="6"/>
  <c r="BI319" i="6"/>
  <c r="BH319" i="6"/>
  <c r="BG319" i="6"/>
  <c r="BF319" i="6"/>
  <c r="T319" i="6"/>
  <c r="R319" i="6"/>
  <c r="P319" i="6"/>
  <c r="BI317" i="6"/>
  <c r="BH317" i="6"/>
  <c r="BG317" i="6"/>
  <c r="BF317" i="6"/>
  <c r="T317" i="6"/>
  <c r="R317" i="6"/>
  <c r="P317" i="6"/>
  <c r="BI311" i="6"/>
  <c r="BH311" i="6"/>
  <c r="BG311" i="6"/>
  <c r="BF311" i="6"/>
  <c r="T311" i="6"/>
  <c r="R311" i="6"/>
  <c r="P311" i="6"/>
  <c r="BI309" i="6"/>
  <c r="BH309" i="6"/>
  <c r="BG309" i="6"/>
  <c r="BF309" i="6"/>
  <c r="T309" i="6"/>
  <c r="R309" i="6"/>
  <c r="P309" i="6"/>
  <c r="BI307" i="6"/>
  <c r="BH307" i="6"/>
  <c r="BG307" i="6"/>
  <c r="BF307" i="6"/>
  <c r="T307" i="6"/>
  <c r="R307" i="6"/>
  <c r="P307" i="6"/>
  <c r="BI305" i="6"/>
  <c r="BH305" i="6"/>
  <c r="BG305" i="6"/>
  <c r="BF305" i="6"/>
  <c r="T305" i="6"/>
  <c r="R305" i="6"/>
  <c r="P305" i="6"/>
  <c r="BI301" i="6"/>
  <c r="BH301" i="6"/>
  <c r="BG301" i="6"/>
  <c r="BF301" i="6"/>
  <c r="T301" i="6"/>
  <c r="R301" i="6"/>
  <c r="P301" i="6"/>
  <c r="BI297" i="6"/>
  <c r="BH297" i="6"/>
  <c r="BG297" i="6"/>
  <c r="BF297" i="6"/>
  <c r="T297" i="6"/>
  <c r="R297" i="6"/>
  <c r="P297" i="6"/>
  <c r="BI295" i="6"/>
  <c r="BH295" i="6"/>
  <c r="BG295" i="6"/>
  <c r="BF295" i="6"/>
  <c r="T295" i="6"/>
  <c r="R295" i="6"/>
  <c r="P295" i="6"/>
  <c r="BI293" i="6"/>
  <c r="BH293" i="6"/>
  <c r="BG293" i="6"/>
  <c r="BF293" i="6"/>
  <c r="T293" i="6"/>
  <c r="R293" i="6"/>
  <c r="P293" i="6"/>
  <c r="BI288" i="6"/>
  <c r="BH288" i="6"/>
  <c r="BG288" i="6"/>
  <c r="BF288" i="6"/>
  <c r="T288" i="6"/>
  <c r="R288" i="6"/>
  <c r="P288" i="6"/>
  <c r="BI286" i="6"/>
  <c r="BH286" i="6"/>
  <c r="BG286" i="6"/>
  <c r="BF286" i="6"/>
  <c r="T286" i="6"/>
  <c r="R286" i="6"/>
  <c r="P286" i="6"/>
  <c r="BI282" i="6"/>
  <c r="BH282" i="6"/>
  <c r="BG282" i="6"/>
  <c r="BF282" i="6"/>
  <c r="T282" i="6"/>
  <c r="R282" i="6"/>
  <c r="P282" i="6"/>
  <c r="BI280" i="6"/>
  <c r="BH280" i="6"/>
  <c r="BG280" i="6"/>
  <c r="BF280" i="6"/>
  <c r="T280" i="6"/>
  <c r="R280" i="6"/>
  <c r="P280" i="6"/>
  <c r="BI275" i="6"/>
  <c r="BH275" i="6"/>
  <c r="BG275" i="6"/>
  <c r="BF275" i="6"/>
  <c r="T275" i="6"/>
  <c r="R275" i="6"/>
  <c r="P275" i="6"/>
  <c r="BI273" i="6"/>
  <c r="BH273" i="6"/>
  <c r="BG273" i="6"/>
  <c r="BF273" i="6"/>
  <c r="T273" i="6"/>
  <c r="R273" i="6"/>
  <c r="P273" i="6"/>
  <c r="BI269" i="6"/>
  <c r="BH269" i="6"/>
  <c r="BG269" i="6"/>
  <c r="BF269" i="6"/>
  <c r="T269" i="6"/>
  <c r="R269" i="6"/>
  <c r="P269" i="6"/>
  <c r="BI267" i="6"/>
  <c r="BH267" i="6"/>
  <c r="BG267" i="6"/>
  <c r="BF267" i="6"/>
  <c r="T267" i="6"/>
  <c r="R267" i="6"/>
  <c r="P267" i="6"/>
  <c r="BI264" i="6"/>
  <c r="BH264" i="6"/>
  <c r="BG264" i="6"/>
  <c r="BF264" i="6"/>
  <c r="T264" i="6"/>
  <c r="R264" i="6"/>
  <c r="P264" i="6"/>
  <c r="BI262" i="6"/>
  <c r="BH262" i="6"/>
  <c r="BG262" i="6"/>
  <c r="BF262" i="6"/>
  <c r="T262" i="6"/>
  <c r="R262" i="6"/>
  <c r="P262" i="6"/>
  <c r="BI257" i="6"/>
  <c r="BH257" i="6"/>
  <c r="BG257" i="6"/>
  <c r="BF257" i="6"/>
  <c r="T257" i="6"/>
  <c r="R257" i="6"/>
  <c r="P257" i="6"/>
  <c r="BI255" i="6"/>
  <c r="BH255" i="6"/>
  <c r="BG255" i="6"/>
  <c r="BF255" i="6"/>
  <c r="T255" i="6"/>
  <c r="R255" i="6"/>
  <c r="P255" i="6"/>
  <c r="BI253" i="6"/>
  <c r="BH253" i="6"/>
  <c r="BG253" i="6"/>
  <c r="BF253" i="6"/>
  <c r="T253" i="6"/>
  <c r="R253" i="6"/>
  <c r="P253" i="6"/>
  <c r="BI251" i="6"/>
  <c r="BH251" i="6"/>
  <c r="BG251" i="6"/>
  <c r="BF251" i="6"/>
  <c r="T251" i="6"/>
  <c r="R251" i="6"/>
  <c r="P251" i="6"/>
  <c r="BI248" i="6"/>
  <c r="BH248" i="6"/>
  <c r="BG248" i="6"/>
  <c r="BF248" i="6"/>
  <c r="T248" i="6"/>
  <c r="R248" i="6"/>
  <c r="P248" i="6"/>
  <c r="BI246" i="6"/>
  <c r="BH246" i="6"/>
  <c r="BG246" i="6"/>
  <c r="BF246" i="6"/>
  <c r="T246" i="6"/>
  <c r="R246" i="6"/>
  <c r="P246" i="6"/>
  <c r="BI243" i="6"/>
  <c r="BH243" i="6"/>
  <c r="BG243" i="6"/>
  <c r="BF243" i="6"/>
  <c r="T243" i="6"/>
  <c r="R243" i="6"/>
  <c r="P243" i="6"/>
  <c r="BI241" i="6"/>
  <c r="BH241" i="6"/>
  <c r="BG241" i="6"/>
  <c r="BF241" i="6"/>
  <c r="T241" i="6"/>
  <c r="R241" i="6"/>
  <c r="P241" i="6"/>
  <c r="BI236" i="6"/>
  <c r="BH236" i="6"/>
  <c r="BG236" i="6"/>
  <c r="BF236" i="6"/>
  <c r="T236" i="6"/>
  <c r="R236" i="6"/>
  <c r="P236" i="6"/>
  <c r="BI234" i="6"/>
  <c r="BH234" i="6"/>
  <c r="BG234" i="6"/>
  <c r="BF234" i="6"/>
  <c r="T234" i="6"/>
  <c r="R234" i="6"/>
  <c r="P234" i="6"/>
  <c r="BI231" i="6"/>
  <c r="BH231" i="6"/>
  <c r="BG231" i="6"/>
  <c r="BF231" i="6"/>
  <c r="T231" i="6"/>
  <c r="R231" i="6"/>
  <c r="P231" i="6"/>
  <c r="BI229" i="6"/>
  <c r="BH229" i="6"/>
  <c r="BG229" i="6"/>
  <c r="BF229" i="6"/>
  <c r="T229" i="6"/>
  <c r="R229" i="6"/>
  <c r="P229" i="6"/>
  <c r="BI226" i="6"/>
  <c r="BH226" i="6"/>
  <c r="BG226" i="6"/>
  <c r="BF226" i="6"/>
  <c r="T226" i="6"/>
  <c r="R226" i="6"/>
  <c r="P226" i="6"/>
  <c r="BI224" i="6"/>
  <c r="BH224" i="6"/>
  <c r="BG224" i="6"/>
  <c r="BF224" i="6"/>
  <c r="T224" i="6"/>
  <c r="R224" i="6"/>
  <c r="P224" i="6"/>
  <c r="BI221" i="6"/>
  <c r="BH221" i="6"/>
  <c r="BG221" i="6"/>
  <c r="BF221" i="6"/>
  <c r="T221" i="6"/>
  <c r="R221" i="6"/>
  <c r="P221" i="6"/>
  <c r="BI219" i="6"/>
  <c r="BH219" i="6"/>
  <c r="BG219" i="6"/>
  <c r="BF219" i="6"/>
  <c r="T219" i="6"/>
  <c r="R219" i="6"/>
  <c r="P219" i="6"/>
  <c r="BI216" i="6"/>
  <c r="BH216" i="6"/>
  <c r="BG216" i="6"/>
  <c r="BF216" i="6"/>
  <c r="T216" i="6"/>
  <c r="R216" i="6"/>
  <c r="P216" i="6"/>
  <c r="BI214" i="6"/>
  <c r="BH214" i="6"/>
  <c r="BG214" i="6"/>
  <c r="BF214" i="6"/>
  <c r="T214" i="6"/>
  <c r="R214" i="6"/>
  <c r="P214" i="6"/>
  <c r="BI209" i="6"/>
  <c r="BH209" i="6"/>
  <c r="BG209" i="6"/>
  <c r="BF209" i="6"/>
  <c r="T209" i="6"/>
  <c r="R209" i="6"/>
  <c r="P209" i="6"/>
  <c r="BI207" i="6"/>
  <c r="BH207" i="6"/>
  <c r="BG207" i="6"/>
  <c r="BF207" i="6"/>
  <c r="T207" i="6"/>
  <c r="R207" i="6"/>
  <c r="P207" i="6"/>
  <c r="BI204" i="6"/>
  <c r="BH204" i="6"/>
  <c r="BG204" i="6"/>
  <c r="BF204" i="6"/>
  <c r="T204" i="6"/>
  <c r="R204" i="6"/>
  <c r="P204" i="6"/>
  <c r="BI202" i="6"/>
  <c r="BH202" i="6"/>
  <c r="BG202" i="6"/>
  <c r="BF202" i="6"/>
  <c r="T202" i="6"/>
  <c r="R202" i="6"/>
  <c r="P202" i="6"/>
  <c r="BI199" i="6"/>
  <c r="BH199" i="6"/>
  <c r="BG199" i="6"/>
  <c r="BF199" i="6"/>
  <c r="T199" i="6"/>
  <c r="R199" i="6"/>
  <c r="P199" i="6"/>
  <c r="BI195" i="6"/>
  <c r="BH195" i="6"/>
  <c r="BG195" i="6"/>
  <c r="BF195" i="6"/>
  <c r="T195" i="6"/>
  <c r="R195" i="6"/>
  <c r="P195" i="6"/>
  <c r="BI191" i="6"/>
  <c r="BH191" i="6"/>
  <c r="BG191" i="6"/>
  <c r="BF191" i="6"/>
  <c r="T191" i="6"/>
  <c r="R191" i="6"/>
  <c r="P191" i="6"/>
  <c r="BI187" i="6"/>
  <c r="BH187" i="6"/>
  <c r="BG187" i="6"/>
  <c r="BF187" i="6"/>
  <c r="T187" i="6"/>
  <c r="R187" i="6"/>
  <c r="P187" i="6"/>
  <c r="BI183" i="6"/>
  <c r="BH183" i="6"/>
  <c r="BG183" i="6"/>
  <c r="BF183" i="6"/>
  <c r="T183" i="6"/>
  <c r="R183" i="6"/>
  <c r="P183" i="6"/>
  <c r="BI181" i="6"/>
  <c r="BH181" i="6"/>
  <c r="BG181" i="6"/>
  <c r="BF181" i="6"/>
  <c r="T181" i="6"/>
  <c r="R181" i="6"/>
  <c r="P181" i="6"/>
  <c r="BI177" i="6"/>
  <c r="BH177" i="6"/>
  <c r="BG177" i="6"/>
  <c r="BF177" i="6"/>
  <c r="T177" i="6"/>
  <c r="R177" i="6"/>
  <c r="P177" i="6"/>
  <c r="BI174" i="6"/>
  <c r="BH174" i="6"/>
  <c r="BG174" i="6"/>
  <c r="BF174" i="6"/>
  <c r="T174" i="6"/>
  <c r="R174" i="6"/>
  <c r="P174" i="6"/>
  <c r="BI171" i="6"/>
  <c r="BH171" i="6"/>
  <c r="BG171" i="6"/>
  <c r="BF171" i="6"/>
  <c r="T171" i="6"/>
  <c r="R171" i="6"/>
  <c r="P171" i="6"/>
  <c r="BI169" i="6"/>
  <c r="BH169" i="6"/>
  <c r="BG169" i="6"/>
  <c r="BF169" i="6"/>
  <c r="T169" i="6"/>
  <c r="R169" i="6"/>
  <c r="P169" i="6"/>
  <c r="BI166" i="6"/>
  <c r="BH166" i="6"/>
  <c r="BG166" i="6"/>
  <c r="BF166" i="6"/>
  <c r="T166" i="6"/>
  <c r="R166" i="6"/>
  <c r="P166" i="6"/>
  <c r="BI164" i="6"/>
  <c r="BH164" i="6"/>
  <c r="BG164" i="6"/>
  <c r="BF164" i="6"/>
  <c r="T164" i="6"/>
  <c r="R164" i="6"/>
  <c r="P164" i="6"/>
  <c r="BI161" i="6"/>
  <c r="BH161" i="6"/>
  <c r="BG161" i="6"/>
  <c r="BF161" i="6"/>
  <c r="T161" i="6"/>
  <c r="R161" i="6"/>
  <c r="P161" i="6"/>
  <c r="BI159" i="6"/>
  <c r="BH159" i="6"/>
  <c r="BG159" i="6"/>
  <c r="BF159" i="6"/>
  <c r="T159" i="6"/>
  <c r="R159" i="6"/>
  <c r="P159" i="6"/>
  <c r="BI156" i="6"/>
  <c r="BH156" i="6"/>
  <c r="BG156" i="6"/>
  <c r="BF156" i="6"/>
  <c r="T156" i="6"/>
  <c r="R156" i="6"/>
  <c r="P156" i="6"/>
  <c r="BI154" i="6"/>
  <c r="BH154" i="6"/>
  <c r="BG154" i="6"/>
  <c r="BF154" i="6"/>
  <c r="T154" i="6"/>
  <c r="R154" i="6"/>
  <c r="P154" i="6"/>
  <c r="BI149" i="6"/>
  <c r="BH149" i="6"/>
  <c r="BG149" i="6"/>
  <c r="BF149" i="6"/>
  <c r="T149" i="6"/>
  <c r="R149" i="6"/>
  <c r="P149" i="6"/>
  <c r="BI147" i="6"/>
  <c r="BH147" i="6"/>
  <c r="BG147" i="6"/>
  <c r="BF147" i="6"/>
  <c r="T147" i="6"/>
  <c r="R147" i="6"/>
  <c r="P147" i="6"/>
  <c r="BI144" i="6"/>
  <c r="BH144" i="6"/>
  <c r="BG144" i="6"/>
  <c r="BF144" i="6"/>
  <c r="T144" i="6"/>
  <c r="R144" i="6"/>
  <c r="P144" i="6"/>
  <c r="BI142" i="6"/>
  <c r="BH142" i="6"/>
  <c r="BG142" i="6"/>
  <c r="BF142" i="6"/>
  <c r="T142" i="6"/>
  <c r="R142" i="6"/>
  <c r="P142" i="6"/>
  <c r="BI139" i="6"/>
  <c r="BH139" i="6"/>
  <c r="BG139" i="6"/>
  <c r="BF139" i="6"/>
  <c r="T139" i="6"/>
  <c r="R139" i="6"/>
  <c r="P139" i="6"/>
  <c r="BI137" i="6"/>
  <c r="BH137" i="6"/>
  <c r="BG137" i="6"/>
  <c r="BF137" i="6"/>
  <c r="T137" i="6"/>
  <c r="R137" i="6"/>
  <c r="P137" i="6"/>
  <c r="BI135" i="6"/>
  <c r="BH135" i="6"/>
  <c r="BG135" i="6"/>
  <c r="BF135" i="6"/>
  <c r="T135" i="6"/>
  <c r="R135" i="6"/>
  <c r="P135" i="6"/>
  <c r="BI132" i="6"/>
  <c r="BH132" i="6"/>
  <c r="BG132" i="6"/>
  <c r="BF132" i="6"/>
  <c r="T132" i="6"/>
  <c r="R132" i="6"/>
  <c r="P132" i="6"/>
  <c r="BI130" i="6"/>
  <c r="BH130" i="6"/>
  <c r="BG130" i="6"/>
  <c r="BF130" i="6"/>
  <c r="T130" i="6"/>
  <c r="R130" i="6"/>
  <c r="P130" i="6"/>
  <c r="BI125" i="6"/>
  <c r="BH125" i="6"/>
  <c r="BG125" i="6"/>
  <c r="BF125" i="6"/>
  <c r="T125" i="6"/>
  <c r="R125" i="6"/>
  <c r="P125" i="6"/>
  <c r="BI121" i="6"/>
  <c r="BH121" i="6"/>
  <c r="BG121" i="6"/>
  <c r="BF121" i="6"/>
  <c r="T121" i="6"/>
  <c r="R121" i="6"/>
  <c r="P121" i="6"/>
  <c r="BI118" i="6"/>
  <c r="BH118" i="6"/>
  <c r="BG118" i="6"/>
  <c r="BF118" i="6"/>
  <c r="T118" i="6"/>
  <c r="R118" i="6"/>
  <c r="P118" i="6"/>
  <c r="BI114" i="6"/>
  <c r="BH114" i="6"/>
  <c r="BG114" i="6"/>
  <c r="BF114" i="6"/>
  <c r="T114" i="6"/>
  <c r="R114" i="6"/>
  <c r="P114" i="6"/>
  <c r="BI112" i="6"/>
  <c r="BH112" i="6"/>
  <c r="BG112" i="6"/>
  <c r="BF112" i="6"/>
  <c r="T112" i="6"/>
  <c r="R112" i="6"/>
  <c r="P112" i="6"/>
  <c r="BI107" i="6"/>
  <c r="BH107" i="6"/>
  <c r="BG107" i="6"/>
  <c r="BF107" i="6"/>
  <c r="T107" i="6"/>
  <c r="R107" i="6"/>
  <c r="P107" i="6"/>
  <c r="BI102" i="6"/>
  <c r="BH102" i="6"/>
  <c r="BG102" i="6"/>
  <c r="BF102" i="6"/>
  <c r="T102" i="6"/>
  <c r="T101" i="6" s="1"/>
  <c r="R102" i="6"/>
  <c r="R101" i="6" s="1"/>
  <c r="P102" i="6"/>
  <c r="P101" i="6" s="1"/>
  <c r="J96" i="6"/>
  <c r="J95" i="6"/>
  <c r="F95" i="6"/>
  <c r="F93" i="6"/>
  <c r="E91" i="6"/>
  <c r="J59" i="6"/>
  <c r="J58" i="6"/>
  <c r="F58" i="6"/>
  <c r="F56" i="6"/>
  <c r="E54" i="6"/>
  <c r="J20" i="6"/>
  <c r="E20" i="6"/>
  <c r="F59" i="6" s="1"/>
  <c r="J19" i="6"/>
  <c r="J14" i="6"/>
  <c r="J93" i="6" s="1"/>
  <c r="E7" i="6"/>
  <c r="E50" i="6" s="1"/>
  <c r="J37" i="5"/>
  <c r="J36" i="5"/>
  <c r="AY58" i="1" s="1"/>
  <c r="J35" i="5"/>
  <c r="AX58" i="1" s="1"/>
  <c r="BI286" i="5"/>
  <c r="BH286" i="5"/>
  <c r="BG286" i="5"/>
  <c r="BF286" i="5"/>
  <c r="T286" i="5"/>
  <c r="R286" i="5"/>
  <c r="P286" i="5"/>
  <c r="BI284" i="5"/>
  <c r="BH284" i="5"/>
  <c r="BG284" i="5"/>
  <c r="BF284" i="5"/>
  <c r="T284" i="5"/>
  <c r="R284" i="5"/>
  <c r="P284" i="5"/>
  <c r="BI280" i="5"/>
  <c r="BH280" i="5"/>
  <c r="BG280" i="5"/>
  <c r="BF280" i="5"/>
  <c r="T280" i="5"/>
  <c r="R280" i="5"/>
  <c r="P280" i="5"/>
  <c r="BI276" i="5"/>
  <c r="BH276" i="5"/>
  <c r="BG276" i="5"/>
  <c r="BF276" i="5"/>
  <c r="T276" i="5"/>
  <c r="R276" i="5"/>
  <c r="P276" i="5"/>
  <c r="BI272" i="5"/>
  <c r="BH272" i="5"/>
  <c r="BG272" i="5"/>
  <c r="BF272" i="5"/>
  <c r="T272" i="5"/>
  <c r="R272" i="5"/>
  <c r="P272" i="5"/>
  <c r="BI268" i="5"/>
  <c r="BH268" i="5"/>
  <c r="BG268" i="5"/>
  <c r="BF268" i="5"/>
  <c r="T268" i="5"/>
  <c r="R268" i="5"/>
  <c r="P268" i="5"/>
  <c r="BI266" i="5"/>
  <c r="BH266" i="5"/>
  <c r="BG266" i="5"/>
  <c r="BF266" i="5"/>
  <c r="T266" i="5"/>
  <c r="R266" i="5"/>
  <c r="P266" i="5"/>
  <c r="BI262" i="5"/>
  <c r="BH262" i="5"/>
  <c r="BG262" i="5"/>
  <c r="BF262" i="5"/>
  <c r="T262" i="5"/>
  <c r="R262" i="5"/>
  <c r="P262" i="5"/>
  <c r="BI258" i="5"/>
  <c r="BH258" i="5"/>
  <c r="BG258" i="5"/>
  <c r="BF258" i="5"/>
  <c r="T258" i="5"/>
  <c r="R258" i="5"/>
  <c r="P258" i="5"/>
  <c r="BI254" i="5"/>
  <c r="BH254" i="5"/>
  <c r="BG254" i="5"/>
  <c r="BF254" i="5"/>
  <c r="T254" i="5"/>
  <c r="R254" i="5"/>
  <c r="P254" i="5"/>
  <c r="BI250" i="5"/>
  <c r="BH250" i="5"/>
  <c r="BG250" i="5"/>
  <c r="BF250" i="5"/>
  <c r="T250" i="5"/>
  <c r="R250" i="5"/>
  <c r="P250" i="5"/>
  <c r="BI246" i="5"/>
  <c r="BH246" i="5"/>
  <c r="BG246" i="5"/>
  <c r="BF246" i="5"/>
  <c r="T246" i="5"/>
  <c r="R246" i="5"/>
  <c r="P246" i="5"/>
  <c r="BI242" i="5"/>
  <c r="BH242" i="5"/>
  <c r="BG242" i="5"/>
  <c r="BF242" i="5"/>
  <c r="T242" i="5"/>
  <c r="R242" i="5"/>
  <c r="P242" i="5"/>
  <c r="BI238" i="5"/>
  <c r="BH238" i="5"/>
  <c r="BG238" i="5"/>
  <c r="BF238" i="5"/>
  <c r="T238" i="5"/>
  <c r="R238" i="5"/>
  <c r="P238" i="5"/>
  <c r="BI234" i="5"/>
  <c r="BH234" i="5"/>
  <c r="BG234" i="5"/>
  <c r="BF234" i="5"/>
  <c r="T234" i="5"/>
  <c r="R234" i="5"/>
  <c r="P234" i="5"/>
  <c r="BI230" i="5"/>
  <c r="BH230" i="5"/>
  <c r="BG230" i="5"/>
  <c r="BF230" i="5"/>
  <c r="T230" i="5"/>
  <c r="R230" i="5"/>
  <c r="P230" i="5"/>
  <c r="BI226" i="5"/>
  <c r="BH226" i="5"/>
  <c r="BG226" i="5"/>
  <c r="BF226" i="5"/>
  <c r="T226" i="5"/>
  <c r="R226" i="5"/>
  <c r="P226" i="5"/>
  <c r="BI222" i="5"/>
  <c r="BH222" i="5"/>
  <c r="BG222" i="5"/>
  <c r="BF222" i="5"/>
  <c r="T222" i="5"/>
  <c r="R222" i="5"/>
  <c r="P222" i="5"/>
  <c r="BI219" i="5"/>
  <c r="BH219" i="5"/>
  <c r="BG219" i="5"/>
  <c r="BF219" i="5"/>
  <c r="T219" i="5"/>
  <c r="R219" i="5"/>
  <c r="P219" i="5"/>
  <c r="BI214" i="5"/>
  <c r="BH214" i="5"/>
  <c r="BG214" i="5"/>
  <c r="BF214" i="5"/>
  <c r="T214" i="5"/>
  <c r="R214" i="5"/>
  <c r="P214" i="5"/>
  <c r="BI209" i="5"/>
  <c r="BH209" i="5"/>
  <c r="BG209" i="5"/>
  <c r="BF209" i="5"/>
  <c r="T209" i="5"/>
  <c r="R209" i="5"/>
  <c r="P209" i="5"/>
  <c r="BI204" i="5"/>
  <c r="BH204" i="5"/>
  <c r="BG204" i="5"/>
  <c r="BF204" i="5"/>
  <c r="T204" i="5"/>
  <c r="R204" i="5"/>
  <c r="P204" i="5"/>
  <c r="BI199" i="5"/>
  <c r="BH199" i="5"/>
  <c r="BG199" i="5"/>
  <c r="BF199" i="5"/>
  <c r="T199" i="5"/>
  <c r="R199" i="5"/>
  <c r="P199" i="5"/>
  <c r="BI194" i="5"/>
  <c r="BH194" i="5"/>
  <c r="BG194" i="5"/>
  <c r="BF194" i="5"/>
  <c r="T194" i="5"/>
  <c r="R194" i="5"/>
  <c r="P194" i="5"/>
  <c r="BI189" i="5"/>
  <c r="BH189" i="5"/>
  <c r="BG189" i="5"/>
  <c r="BF189" i="5"/>
  <c r="T189" i="5"/>
  <c r="R189" i="5"/>
  <c r="P189" i="5"/>
  <c r="BI184" i="5"/>
  <c r="BH184" i="5"/>
  <c r="BG184" i="5"/>
  <c r="BF184" i="5"/>
  <c r="T184" i="5"/>
  <c r="R184" i="5"/>
  <c r="P184" i="5"/>
  <c r="BI179" i="5"/>
  <c r="BH179" i="5"/>
  <c r="BG179" i="5"/>
  <c r="BF179" i="5"/>
  <c r="T179" i="5"/>
  <c r="R179" i="5"/>
  <c r="P179" i="5"/>
  <c r="BI175" i="5"/>
  <c r="BH175" i="5"/>
  <c r="BG175" i="5"/>
  <c r="BF175" i="5"/>
  <c r="T175" i="5"/>
  <c r="R175" i="5"/>
  <c r="P175" i="5"/>
  <c r="BI173" i="5"/>
  <c r="BH173" i="5"/>
  <c r="BG173" i="5"/>
  <c r="BF173" i="5"/>
  <c r="T173" i="5"/>
  <c r="R173" i="5"/>
  <c r="P173" i="5"/>
  <c r="BI168" i="5"/>
  <c r="BH168" i="5"/>
  <c r="BG168" i="5"/>
  <c r="BF168" i="5"/>
  <c r="T168" i="5"/>
  <c r="R168" i="5"/>
  <c r="P168" i="5"/>
  <c r="BI163" i="5"/>
  <c r="BH163" i="5"/>
  <c r="BG163" i="5"/>
  <c r="BF163" i="5"/>
  <c r="T163" i="5"/>
  <c r="R163" i="5"/>
  <c r="P163" i="5"/>
  <c r="BI158" i="5"/>
  <c r="BH158" i="5"/>
  <c r="BG158" i="5"/>
  <c r="BF158" i="5"/>
  <c r="T158" i="5"/>
  <c r="R158" i="5"/>
  <c r="P158" i="5"/>
  <c r="BI153" i="5"/>
  <c r="BH153" i="5"/>
  <c r="BG153" i="5"/>
  <c r="BF153" i="5"/>
  <c r="T153" i="5"/>
  <c r="R153" i="5"/>
  <c r="P153" i="5"/>
  <c r="BI148" i="5"/>
  <c r="BH148" i="5"/>
  <c r="BG148" i="5"/>
  <c r="BF148" i="5"/>
  <c r="T148" i="5"/>
  <c r="R148" i="5"/>
  <c r="P148" i="5"/>
  <c r="BI143" i="5"/>
  <c r="BH143" i="5"/>
  <c r="BG143" i="5"/>
  <c r="BF143" i="5"/>
  <c r="T143" i="5"/>
  <c r="R143" i="5"/>
  <c r="P143" i="5"/>
  <c r="BI139" i="5"/>
  <c r="BH139" i="5"/>
  <c r="BG139" i="5"/>
  <c r="BF139" i="5"/>
  <c r="T139" i="5"/>
  <c r="R139" i="5"/>
  <c r="P139" i="5"/>
  <c r="BI135" i="5"/>
  <c r="BH135" i="5"/>
  <c r="BG135" i="5"/>
  <c r="BF135" i="5"/>
  <c r="T135" i="5"/>
  <c r="R135" i="5"/>
  <c r="P135" i="5"/>
  <c r="BI131" i="5"/>
  <c r="BH131" i="5"/>
  <c r="BG131" i="5"/>
  <c r="BF131" i="5"/>
  <c r="T131" i="5"/>
  <c r="R131" i="5"/>
  <c r="P131" i="5"/>
  <c r="BI126" i="5"/>
  <c r="BH126" i="5"/>
  <c r="BG126" i="5"/>
  <c r="BF126" i="5"/>
  <c r="T126" i="5"/>
  <c r="R126" i="5"/>
  <c r="P126" i="5"/>
  <c r="BI121" i="5"/>
  <c r="BH121" i="5"/>
  <c r="BG121" i="5"/>
  <c r="BF121" i="5"/>
  <c r="T121" i="5"/>
  <c r="R121" i="5"/>
  <c r="P121" i="5"/>
  <c r="BI116" i="5"/>
  <c r="BH116" i="5"/>
  <c r="BG116" i="5"/>
  <c r="BF116" i="5"/>
  <c r="T116" i="5"/>
  <c r="R116" i="5"/>
  <c r="P116" i="5"/>
  <c r="BI112" i="5"/>
  <c r="BH112" i="5"/>
  <c r="BG112" i="5"/>
  <c r="BF112" i="5"/>
  <c r="T112" i="5"/>
  <c r="R112" i="5"/>
  <c r="P112" i="5"/>
  <c r="BI108" i="5"/>
  <c r="BH108" i="5"/>
  <c r="BG108" i="5"/>
  <c r="BF108" i="5"/>
  <c r="T108" i="5"/>
  <c r="R108" i="5"/>
  <c r="P108" i="5"/>
  <c r="BI104" i="5"/>
  <c r="BH104" i="5"/>
  <c r="BG104" i="5"/>
  <c r="BF104" i="5"/>
  <c r="T104" i="5"/>
  <c r="R104" i="5"/>
  <c r="P104" i="5"/>
  <c r="BI99" i="5"/>
  <c r="BH99" i="5"/>
  <c r="BG99" i="5"/>
  <c r="BF99" i="5"/>
  <c r="T99" i="5"/>
  <c r="R99" i="5"/>
  <c r="P99" i="5"/>
  <c r="BI94" i="5"/>
  <c r="BH94" i="5"/>
  <c r="BG94" i="5"/>
  <c r="BF94" i="5"/>
  <c r="T94" i="5"/>
  <c r="R94" i="5"/>
  <c r="P94" i="5"/>
  <c r="BI89" i="5"/>
  <c r="BH89" i="5"/>
  <c r="BG89" i="5"/>
  <c r="BF89" i="5"/>
  <c r="T89" i="5"/>
  <c r="R89" i="5"/>
  <c r="P89" i="5"/>
  <c r="BI85" i="5"/>
  <c r="BH85" i="5"/>
  <c r="BG85" i="5"/>
  <c r="BF85" i="5"/>
  <c r="T85" i="5"/>
  <c r="R85" i="5"/>
  <c r="P85" i="5"/>
  <c r="J80" i="5"/>
  <c r="J79" i="5"/>
  <c r="F79" i="5"/>
  <c r="F77" i="5"/>
  <c r="E75" i="5"/>
  <c r="J55" i="5"/>
  <c r="J54" i="5"/>
  <c r="F54" i="5"/>
  <c r="F52" i="5"/>
  <c r="E50" i="5"/>
  <c r="J18" i="5"/>
  <c r="E18" i="5"/>
  <c r="F80" i="5" s="1"/>
  <c r="J17" i="5"/>
  <c r="J12" i="5"/>
  <c r="J52" i="5" s="1"/>
  <c r="E7" i="5"/>
  <c r="E48" i="5" s="1"/>
  <c r="J37" i="4"/>
  <c r="J36" i="4"/>
  <c r="AY57" i="1"/>
  <c r="J35" i="4"/>
  <c r="AX57" i="1"/>
  <c r="BI214" i="4"/>
  <c r="BH214" i="4"/>
  <c r="BG214" i="4"/>
  <c r="BF214" i="4"/>
  <c r="T214" i="4"/>
  <c r="R214" i="4"/>
  <c r="P214" i="4"/>
  <c r="BI212" i="4"/>
  <c r="BH212" i="4"/>
  <c r="BG212" i="4"/>
  <c r="BF212" i="4"/>
  <c r="T212" i="4"/>
  <c r="R212" i="4"/>
  <c r="P212" i="4"/>
  <c r="BI210" i="4"/>
  <c r="BH210" i="4"/>
  <c r="BG210" i="4"/>
  <c r="BF210" i="4"/>
  <c r="T210" i="4"/>
  <c r="R210" i="4"/>
  <c r="P210" i="4"/>
  <c r="BI208" i="4"/>
  <c r="BH208" i="4"/>
  <c r="BG208" i="4"/>
  <c r="BF208" i="4"/>
  <c r="T208" i="4"/>
  <c r="R208" i="4"/>
  <c r="P208" i="4"/>
  <c r="BI206" i="4"/>
  <c r="BH206" i="4"/>
  <c r="BG206" i="4"/>
  <c r="BF206" i="4"/>
  <c r="T206" i="4"/>
  <c r="R206" i="4"/>
  <c r="P206" i="4"/>
  <c r="BI204" i="4"/>
  <c r="BH204" i="4"/>
  <c r="BG204" i="4"/>
  <c r="BF204" i="4"/>
  <c r="T204" i="4"/>
  <c r="R204" i="4"/>
  <c r="P204" i="4"/>
  <c r="BI202" i="4"/>
  <c r="BH202" i="4"/>
  <c r="BG202" i="4"/>
  <c r="BF202" i="4"/>
  <c r="T202" i="4"/>
  <c r="R202" i="4"/>
  <c r="P202" i="4"/>
  <c r="BI200" i="4"/>
  <c r="BH200" i="4"/>
  <c r="BG200" i="4"/>
  <c r="BF200" i="4"/>
  <c r="T200" i="4"/>
  <c r="R200" i="4"/>
  <c r="P200" i="4"/>
  <c r="BI197" i="4"/>
  <c r="BH197" i="4"/>
  <c r="BG197" i="4"/>
  <c r="BF197" i="4"/>
  <c r="T197" i="4"/>
  <c r="R197" i="4"/>
  <c r="P197" i="4"/>
  <c r="BI195" i="4"/>
  <c r="BH195" i="4"/>
  <c r="BG195" i="4"/>
  <c r="BF195" i="4"/>
  <c r="T195" i="4"/>
  <c r="R195" i="4"/>
  <c r="P195" i="4"/>
  <c r="BI193" i="4"/>
  <c r="BH193" i="4"/>
  <c r="BG193" i="4"/>
  <c r="BF193" i="4"/>
  <c r="T193" i="4"/>
  <c r="R193" i="4"/>
  <c r="P193" i="4"/>
  <c r="BI190" i="4"/>
  <c r="BH190" i="4"/>
  <c r="BG190" i="4"/>
  <c r="BF190" i="4"/>
  <c r="T190" i="4"/>
  <c r="R190" i="4"/>
  <c r="P190" i="4"/>
  <c r="BI188" i="4"/>
  <c r="BH188" i="4"/>
  <c r="BG188" i="4"/>
  <c r="BF188" i="4"/>
  <c r="T188" i="4"/>
  <c r="R188" i="4"/>
  <c r="P188" i="4"/>
  <c r="BI186" i="4"/>
  <c r="BH186" i="4"/>
  <c r="BG186" i="4"/>
  <c r="BF186" i="4"/>
  <c r="T186" i="4"/>
  <c r="R186" i="4"/>
  <c r="P186" i="4"/>
  <c r="BI184" i="4"/>
  <c r="BH184" i="4"/>
  <c r="BG184" i="4"/>
  <c r="BF184" i="4"/>
  <c r="T184" i="4"/>
  <c r="R184" i="4"/>
  <c r="P184" i="4"/>
  <c r="BI182" i="4"/>
  <c r="BH182" i="4"/>
  <c r="BG182" i="4"/>
  <c r="BF182" i="4"/>
  <c r="T182" i="4"/>
  <c r="R182" i="4"/>
  <c r="P182" i="4"/>
  <c r="BI180" i="4"/>
  <c r="BH180" i="4"/>
  <c r="BG180" i="4"/>
  <c r="BF180" i="4"/>
  <c r="T180" i="4"/>
  <c r="R180" i="4"/>
  <c r="P180" i="4"/>
  <c r="BI178" i="4"/>
  <c r="BH178" i="4"/>
  <c r="BG178" i="4"/>
  <c r="BF178" i="4"/>
  <c r="T178" i="4"/>
  <c r="R178" i="4"/>
  <c r="P178" i="4"/>
  <c r="BI176" i="4"/>
  <c r="BH176" i="4"/>
  <c r="BG176" i="4"/>
  <c r="BF176" i="4"/>
  <c r="T176" i="4"/>
  <c r="R176" i="4"/>
  <c r="P176" i="4"/>
  <c r="BI174" i="4"/>
  <c r="BH174" i="4"/>
  <c r="BG174" i="4"/>
  <c r="BF174" i="4"/>
  <c r="T174" i="4"/>
  <c r="R174" i="4"/>
  <c r="P174" i="4"/>
  <c r="BI172" i="4"/>
  <c r="BH172" i="4"/>
  <c r="BG172" i="4"/>
  <c r="BF172" i="4"/>
  <c r="T172" i="4"/>
  <c r="R172" i="4"/>
  <c r="P172" i="4"/>
  <c r="BI170" i="4"/>
  <c r="BH170" i="4"/>
  <c r="BG170" i="4"/>
  <c r="BF170" i="4"/>
  <c r="T170" i="4"/>
  <c r="R170" i="4"/>
  <c r="P170" i="4"/>
  <c r="BI168" i="4"/>
  <c r="BH168" i="4"/>
  <c r="BG168" i="4"/>
  <c r="BF168" i="4"/>
  <c r="T168" i="4"/>
  <c r="R168" i="4"/>
  <c r="P168" i="4"/>
  <c r="BI166" i="4"/>
  <c r="BH166" i="4"/>
  <c r="BG166" i="4"/>
  <c r="BF166" i="4"/>
  <c r="T166" i="4"/>
  <c r="R166" i="4"/>
  <c r="P166" i="4"/>
  <c r="BI164" i="4"/>
  <c r="BH164" i="4"/>
  <c r="BG164" i="4"/>
  <c r="BF164" i="4"/>
  <c r="T164" i="4"/>
  <c r="R164" i="4"/>
  <c r="P164" i="4"/>
  <c r="BI162" i="4"/>
  <c r="BH162" i="4"/>
  <c r="BG162" i="4"/>
  <c r="BF162" i="4"/>
  <c r="T162" i="4"/>
  <c r="R162" i="4"/>
  <c r="P162" i="4"/>
  <c r="BI160" i="4"/>
  <c r="BH160" i="4"/>
  <c r="BG160" i="4"/>
  <c r="BF160" i="4"/>
  <c r="T160" i="4"/>
  <c r="R160" i="4"/>
  <c r="P160" i="4"/>
  <c r="BI158" i="4"/>
  <c r="BH158" i="4"/>
  <c r="BG158" i="4"/>
  <c r="BF158" i="4"/>
  <c r="T158" i="4"/>
  <c r="R158" i="4"/>
  <c r="P158" i="4"/>
  <c r="BI156" i="4"/>
  <c r="BH156" i="4"/>
  <c r="BG156" i="4"/>
  <c r="BF156" i="4"/>
  <c r="T156" i="4"/>
  <c r="R156" i="4"/>
  <c r="P156" i="4"/>
  <c r="BI154" i="4"/>
  <c r="BH154" i="4"/>
  <c r="BG154" i="4"/>
  <c r="BF154" i="4"/>
  <c r="T154" i="4"/>
  <c r="R154" i="4"/>
  <c r="P154" i="4"/>
  <c r="BI152" i="4"/>
  <c r="BH152" i="4"/>
  <c r="BG152" i="4"/>
  <c r="BF152" i="4"/>
  <c r="T152" i="4"/>
  <c r="R152" i="4"/>
  <c r="P152" i="4"/>
  <c r="BI150" i="4"/>
  <c r="BH150" i="4"/>
  <c r="BG150" i="4"/>
  <c r="BF150" i="4"/>
  <c r="T150" i="4"/>
  <c r="R150" i="4"/>
  <c r="P150" i="4"/>
  <c r="BI148" i="4"/>
  <c r="BH148" i="4"/>
  <c r="BG148" i="4"/>
  <c r="BF148" i="4"/>
  <c r="T148" i="4"/>
  <c r="R148" i="4"/>
  <c r="P148" i="4"/>
  <c r="BI145" i="4"/>
  <c r="BH145" i="4"/>
  <c r="BG145" i="4"/>
  <c r="BF145" i="4"/>
  <c r="T145" i="4"/>
  <c r="R145" i="4"/>
  <c r="P145" i="4"/>
  <c r="BI143" i="4"/>
  <c r="BH143" i="4"/>
  <c r="BG143" i="4"/>
  <c r="BF143" i="4"/>
  <c r="T143" i="4"/>
  <c r="R143" i="4"/>
  <c r="P143" i="4"/>
  <c r="BI141" i="4"/>
  <c r="BH141" i="4"/>
  <c r="BG141" i="4"/>
  <c r="BF141" i="4"/>
  <c r="T141" i="4"/>
  <c r="R141" i="4"/>
  <c r="P141" i="4"/>
  <c r="BI139" i="4"/>
  <c r="BH139" i="4"/>
  <c r="BG139" i="4"/>
  <c r="BF139" i="4"/>
  <c r="T139" i="4"/>
  <c r="R139" i="4"/>
  <c r="P139" i="4"/>
  <c r="BI137" i="4"/>
  <c r="BH137" i="4"/>
  <c r="BG137" i="4"/>
  <c r="BF137" i="4"/>
  <c r="T137" i="4"/>
  <c r="R137" i="4"/>
  <c r="P137" i="4"/>
  <c r="BI135" i="4"/>
  <c r="BH135" i="4"/>
  <c r="BG135" i="4"/>
  <c r="BF135" i="4"/>
  <c r="T135" i="4"/>
  <c r="R135" i="4"/>
  <c r="P135" i="4"/>
  <c r="BI133" i="4"/>
  <c r="BH133" i="4"/>
  <c r="BG133" i="4"/>
  <c r="BF133" i="4"/>
  <c r="T133" i="4"/>
  <c r="R133" i="4"/>
  <c r="P133" i="4"/>
  <c r="BI131" i="4"/>
  <c r="BH131" i="4"/>
  <c r="BG131" i="4"/>
  <c r="BF131" i="4"/>
  <c r="T131" i="4"/>
  <c r="R131" i="4"/>
  <c r="P131" i="4"/>
  <c r="BI129" i="4"/>
  <c r="BH129" i="4"/>
  <c r="BG129" i="4"/>
  <c r="BF129" i="4"/>
  <c r="T129" i="4"/>
  <c r="R129" i="4"/>
  <c r="P129" i="4"/>
  <c r="BI127" i="4"/>
  <c r="BH127" i="4"/>
  <c r="BG127" i="4"/>
  <c r="BF127" i="4"/>
  <c r="T127" i="4"/>
  <c r="R127" i="4"/>
  <c r="P127" i="4"/>
  <c r="BI125" i="4"/>
  <c r="BH125" i="4"/>
  <c r="BG125" i="4"/>
  <c r="BF125" i="4"/>
  <c r="T125" i="4"/>
  <c r="R125" i="4"/>
  <c r="P125" i="4"/>
  <c r="BI123" i="4"/>
  <c r="BH123" i="4"/>
  <c r="BG123" i="4"/>
  <c r="BF123" i="4"/>
  <c r="T123" i="4"/>
  <c r="R123" i="4"/>
  <c r="P123" i="4"/>
  <c r="BI121" i="4"/>
  <c r="BH121" i="4"/>
  <c r="BG121" i="4"/>
  <c r="BF121" i="4"/>
  <c r="T121" i="4"/>
  <c r="R121" i="4"/>
  <c r="P121" i="4"/>
  <c r="BI119" i="4"/>
  <c r="BH119" i="4"/>
  <c r="BG119" i="4"/>
  <c r="BF119" i="4"/>
  <c r="T119" i="4"/>
  <c r="R119" i="4"/>
  <c r="P119" i="4"/>
  <c r="BI117" i="4"/>
  <c r="BH117" i="4"/>
  <c r="BG117" i="4"/>
  <c r="BF117" i="4"/>
  <c r="T117" i="4"/>
  <c r="R117" i="4"/>
  <c r="P117" i="4"/>
  <c r="BI115" i="4"/>
  <c r="BH115" i="4"/>
  <c r="BG115" i="4"/>
  <c r="BF115" i="4"/>
  <c r="T115" i="4"/>
  <c r="R115" i="4"/>
  <c r="P115" i="4"/>
  <c r="BI113" i="4"/>
  <c r="BH113" i="4"/>
  <c r="BG113" i="4"/>
  <c r="BF113" i="4"/>
  <c r="T113" i="4"/>
  <c r="R113" i="4"/>
  <c r="P113" i="4"/>
  <c r="BI111" i="4"/>
  <c r="BH111" i="4"/>
  <c r="BG111" i="4"/>
  <c r="BF111" i="4"/>
  <c r="T111" i="4"/>
  <c r="R111" i="4"/>
  <c r="P111" i="4"/>
  <c r="BI109" i="4"/>
  <c r="BH109" i="4"/>
  <c r="BG109" i="4"/>
  <c r="BF109" i="4"/>
  <c r="T109" i="4"/>
  <c r="R109" i="4"/>
  <c r="P109" i="4"/>
  <c r="BI107" i="4"/>
  <c r="BH107" i="4"/>
  <c r="BG107" i="4"/>
  <c r="BF107" i="4"/>
  <c r="T107" i="4"/>
  <c r="R107" i="4"/>
  <c r="P107" i="4"/>
  <c r="BI105" i="4"/>
  <c r="BH105" i="4"/>
  <c r="BG105" i="4"/>
  <c r="BF105" i="4"/>
  <c r="T105" i="4"/>
  <c r="R105" i="4"/>
  <c r="P105" i="4"/>
  <c r="BI103" i="4"/>
  <c r="BH103" i="4"/>
  <c r="BG103" i="4"/>
  <c r="BF103" i="4"/>
  <c r="T103" i="4"/>
  <c r="R103" i="4"/>
  <c r="P103" i="4"/>
  <c r="BI101" i="4"/>
  <c r="BH101" i="4"/>
  <c r="BG101" i="4"/>
  <c r="BF101" i="4"/>
  <c r="T101" i="4"/>
  <c r="R101" i="4"/>
  <c r="P101" i="4"/>
  <c r="BI99" i="4"/>
  <c r="BH99" i="4"/>
  <c r="BG99" i="4"/>
  <c r="BF99" i="4"/>
  <c r="T99" i="4"/>
  <c r="R99" i="4"/>
  <c r="P99" i="4"/>
  <c r="BI97" i="4"/>
  <c r="BH97" i="4"/>
  <c r="BG97" i="4"/>
  <c r="BF97" i="4"/>
  <c r="T97" i="4"/>
  <c r="R97" i="4"/>
  <c r="P97" i="4"/>
  <c r="BI95" i="4"/>
  <c r="BH95" i="4"/>
  <c r="BG95" i="4"/>
  <c r="BF95" i="4"/>
  <c r="T95" i="4"/>
  <c r="R95" i="4"/>
  <c r="P95" i="4"/>
  <c r="BI93" i="4"/>
  <c r="BH93" i="4"/>
  <c r="BG93" i="4"/>
  <c r="BF93" i="4"/>
  <c r="T93" i="4"/>
  <c r="R93" i="4"/>
  <c r="P93" i="4"/>
  <c r="BI91" i="4"/>
  <c r="BH91" i="4"/>
  <c r="BG91" i="4"/>
  <c r="BF91" i="4"/>
  <c r="T91" i="4"/>
  <c r="R91" i="4"/>
  <c r="P91" i="4"/>
  <c r="BI89" i="4"/>
  <c r="BH89" i="4"/>
  <c r="BG89" i="4"/>
  <c r="BF89" i="4"/>
  <c r="T89" i="4"/>
  <c r="R89" i="4"/>
  <c r="P89" i="4"/>
  <c r="BI87" i="4"/>
  <c r="BH87" i="4"/>
  <c r="BG87" i="4"/>
  <c r="BF87" i="4"/>
  <c r="T87" i="4"/>
  <c r="R87" i="4"/>
  <c r="P87" i="4"/>
  <c r="J81" i="4"/>
  <c r="J80" i="4"/>
  <c r="F80" i="4"/>
  <c r="F78" i="4"/>
  <c r="E76" i="4"/>
  <c r="J55" i="4"/>
  <c r="J54" i="4"/>
  <c r="F54" i="4"/>
  <c r="F52" i="4"/>
  <c r="E50" i="4"/>
  <c r="J18" i="4"/>
  <c r="E18" i="4"/>
  <c r="F81" i="4" s="1"/>
  <c r="J17" i="4"/>
  <c r="J12" i="4"/>
  <c r="J52" i="4" s="1"/>
  <c r="E7" i="4"/>
  <c r="E48" i="4" s="1"/>
  <c r="J37" i="3"/>
  <c r="J36" i="3"/>
  <c r="AY56" i="1"/>
  <c r="J35" i="3"/>
  <c r="AX56" i="1"/>
  <c r="BI276" i="3"/>
  <c r="BH276" i="3"/>
  <c r="BG276" i="3"/>
  <c r="BF276" i="3"/>
  <c r="T276" i="3"/>
  <c r="R276" i="3"/>
  <c r="P276" i="3"/>
  <c r="BI273" i="3"/>
  <c r="BH273" i="3"/>
  <c r="BG273" i="3"/>
  <c r="BF273" i="3"/>
  <c r="T273" i="3"/>
  <c r="R273" i="3"/>
  <c r="P273" i="3"/>
  <c r="BI271" i="3"/>
  <c r="BH271" i="3"/>
  <c r="BG271" i="3"/>
  <c r="BF271" i="3"/>
  <c r="T271" i="3"/>
  <c r="R271" i="3"/>
  <c r="P271" i="3"/>
  <c r="BI269" i="3"/>
  <c r="BH269" i="3"/>
  <c r="BG269" i="3"/>
  <c r="BF269" i="3"/>
  <c r="T269" i="3"/>
  <c r="R269" i="3"/>
  <c r="P269" i="3"/>
  <c r="BI267" i="3"/>
  <c r="BH267" i="3"/>
  <c r="BG267" i="3"/>
  <c r="BF267" i="3"/>
  <c r="T267" i="3"/>
  <c r="R267" i="3"/>
  <c r="P267" i="3"/>
  <c r="BI264" i="3"/>
  <c r="BH264" i="3"/>
  <c r="BG264" i="3"/>
  <c r="BF264" i="3"/>
  <c r="T264" i="3"/>
  <c r="R264" i="3"/>
  <c r="P264" i="3"/>
  <c r="BI262" i="3"/>
  <c r="BH262" i="3"/>
  <c r="BG262" i="3"/>
  <c r="BF262" i="3"/>
  <c r="T262" i="3"/>
  <c r="R262" i="3"/>
  <c r="P262" i="3"/>
  <c r="BI260" i="3"/>
  <c r="BH260" i="3"/>
  <c r="BG260" i="3"/>
  <c r="BF260" i="3"/>
  <c r="T260" i="3"/>
  <c r="R260" i="3"/>
  <c r="P260" i="3"/>
  <c r="BI258" i="3"/>
  <c r="BH258" i="3"/>
  <c r="BG258" i="3"/>
  <c r="BF258" i="3"/>
  <c r="T258" i="3"/>
  <c r="R258" i="3"/>
  <c r="P258" i="3"/>
  <c r="BI256" i="3"/>
  <c r="BH256" i="3"/>
  <c r="BG256" i="3"/>
  <c r="BF256" i="3"/>
  <c r="T256" i="3"/>
  <c r="R256" i="3"/>
  <c r="P256" i="3"/>
  <c r="BI254" i="3"/>
  <c r="BH254" i="3"/>
  <c r="BG254" i="3"/>
  <c r="BF254" i="3"/>
  <c r="T254" i="3"/>
  <c r="R254" i="3"/>
  <c r="P254" i="3"/>
  <c r="BI252" i="3"/>
  <c r="BH252" i="3"/>
  <c r="BG252" i="3"/>
  <c r="BF252" i="3"/>
  <c r="T252" i="3"/>
  <c r="R252" i="3"/>
  <c r="P252" i="3"/>
  <c r="BI250" i="3"/>
  <c r="BH250" i="3"/>
  <c r="BG250" i="3"/>
  <c r="BF250" i="3"/>
  <c r="T250" i="3"/>
  <c r="R250" i="3"/>
  <c r="P250" i="3"/>
  <c r="BI248" i="3"/>
  <c r="BH248" i="3"/>
  <c r="BG248" i="3"/>
  <c r="BF248" i="3"/>
  <c r="T248" i="3"/>
  <c r="R248" i="3"/>
  <c r="P248" i="3"/>
  <c r="BI246" i="3"/>
  <c r="BH246" i="3"/>
  <c r="BG246" i="3"/>
  <c r="BF246" i="3"/>
  <c r="T246" i="3"/>
  <c r="R246" i="3"/>
  <c r="P246" i="3"/>
  <c r="BI244" i="3"/>
  <c r="BH244" i="3"/>
  <c r="BG244" i="3"/>
  <c r="BF244" i="3"/>
  <c r="T244" i="3"/>
  <c r="R244" i="3"/>
  <c r="P244" i="3"/>
  <c r="BI242" i="3"/>
  <c r="BH242" i="3"/>
  <c r="BG242" i="3"/>
  <c r="BF242" i="3"/>
  <c r="T242" i="3"/>
  <c r="R242" i="3"/>
  <c r="P242" i="3"/>
  <c r="BI238" i="3"/>
  <c r="BH238" i="3"/>
  <c r="BG238" i="3"/>
  <c r="BF238" i="3"/>
  <c r="T238" i="3"/>
  <c r="R238" i="3"/>
  <c r="P238" i="3"/>
  <c r="BI235" i="3"/>
  <c r="BH235" i="3"/>
  <c r="BG235" i="3"/>
  <c r="BF235" i="3"/>
  <c r="T235" i="3"/>
  <c r="R235" i="3"/>
  <c r="P235" i="3"/>
  <c r="BI233" i="3"/>
  <c r="BH233" i="3"/>
  <c r="BG233" i="3"/>
  <c r="BF233" i="3"/>
  <c r="T233" i="3"/>
  <c r="R233" i="3"/>
  <c r="P233" i="3"/>
  <c r="BI231" i="3"/>
  <c r="BH231" i="3"/>
  <c r="BG231" i="3"/>
  <c r="BF231" i="3"/>
  <c r="T231" i="3"/>
  <c r="R231" i="3"/>
  <c r="P231" i="3"/>
  <c r="BI229" i="3"/>
  <c r="BH229" i="3"/>
  <c r="BG229" i="3"/>
  <c r="BF229" i="3"/>
  <c r="T229" i="3"/>
  <c r="R229" i="3"/>
  <c r="P229" i="3"/>
  <c r="BI227" i="3"/>
  <c r="BH227" i="3"/>
  <c r="BG227" i="3"/>
  <c r="BF227" i="3"/>
  <c r="T227" i="3"/>
  <c r="R227" i="3"/>
  <c r="P227" i="3"/>
  <c r="BI225" i="3"/>
  <c r="BH225" i="3"/>
  <c r="BG225" i="3"/>
  <c r="BF225" i="3"/>
  <c r="T225" i="3"/>
  <c r="R225" i="3"/>
  <c r="P225" i="3"/>
  <c r="BI223" i="3"/>
  <c r="BH223" i="3"/>
  <c r="BG223" i="3"/>
  <c r="BF223" i="3"/>
  <c r="T223" i="3"/>
  <c r="R223" i="3"/>
  <c r="P223" i="3"/>
  <c r="BI221" i="3"/>
  <c r="BH221" i="3"/>
  <c r="BG221" i="3"/>
  <c r="BF221" i="3"/>
  <c r="T221" i="3"/>
  <c r="R221" i="3"/>
  <c r="P221" i="3"/>
  <c r="BI218" i="3"/>
  <c r="BH218" i="3"/>
  <c r="BG218" i="3"/>
  <c r="BF218" i="3"/>
  <c r="T218" i="3"/>
  <c r="R218" i="3"/>
  <c r="P218" i="3"/>
  <c r="BI215" i="3"/>
  <c r="BH215" i="3"/>
  <c r="BG215" i="3"/>
  <c r="BF215" i="3"/>
  <c r="T215" i="3"/>
  <c r="R215" i="3"/>
  <c r="P215" i="3"/>
  <c r="BI212" i="3"/>
  <c r="BH212" i="3"/>
  <c r="BG212" i="3"/>
  <c r="BF212" i="3"/>
  <c r="T212" i="3"/>
  <c r="R212" i="3"/>
  <c r="P212" i="3"/>
  <c r="BI210" i="3"/>
  <c r="BH210" i="3"/>
  <c r="BG210" i="3"/>
  <c r="BF210" i="3"/>
  <c r="T210" i="3"/>
  <c r="R210" i="3"/>
  <c r="P210" i="3"/>
  <c r="BI208" i="3"/>
  <c r="BH208" i="3"/>
  <c r="BG208" i="3"/>
  <c r="BF208" i="3"/>
  <c r="T208" i="3"/>
  <c r="R208" i="3"/>
  <c r="P208" i="3"/>
  <c r="BI206" i="3"/>
  <c r="BH206" i="3"/>
  <c r="BG206" i="3"/>
  <c r="BF206" i="3"/>
  <c r="T206" i="3"/>
  <c r="R206" i="3"/>
  <c r="P206" i="3"/>
  <c r="BI204" i="3"/>
  <c r="BH204" i="3"/>
  <c r="BG204" i="3"/>
  <c r="BF204" i="3"/>
  <c r="T204" i="3"/>
  <c r="R204" i="3"/>
  <c r="P204" i="3"/>
  <c r="BI202" i="3"/>
  <c r="BH202" i="3"/>
  <c r="BG202" i="3"/>
  <c r="BF202" i="3"/>
  <c r="T202" i="3"/>
  <c r="R202" i="3"/>
  <c r="P202" i="3"/>
  <c r="BI200" i="3"/>
  <c r="BH200" i="3"/>
  <c r="BG200" i="3"/>
  <c r="BF200" i="3"/>
  <c r="T200" i="3"/>
  <c r="R200" i="3"/>
  <c r="P200" i="3"/>
  <c r="BI198" i="3"/>
  <c r="BH198" i="3"/>
  <c r="BG198" i="3"/>
  <c r="BF198" i="3"/>
  <c r="T198" i="3"/>
  <c r="R198" i="3"/>
  <c r="P198" i="3"/>
  <c r="BI196" i="3"/>
  <c r="BH196" i="3"/>
  <c r="BG196" i="3"/>
  <c r="BF196" i="3"/>
  <c r="T196" i="3"/>
  <c r="R196" i="3"/>
  <c r="P196" i="3"/>
  <c r="BI194" i="3"/>
  <c r="BH194" i="3"/>
  <c r="BG194" i="3"/>
  <c r="BF194" i="3"/>
  <c r="T194" i="3"/>
  <c r="R194" i="3"/>
  <c r="P194" i="3"/>
  <c r="BI192" i="3"/>
  <c r="BH192" i="3"/>
  <c r="BG192" i="3"/>
  <c r="BF192" i="3"/>
  <c r="T192" i="3"/>
  <c r="R192" i="3"/>
  <c r="P192" i="3"/>
  <c r="BI190" i="3"/>
  <c r="BH190" i="3"/>
  <c r="BG190" i="3"/>
  <c r="BF190" i="3"/>
  <c r="T190" i="3"/>
  <c r="R190" i="3"/>
  <c r="P190" i="3"/>
  <c r="BI188" i="3"/>
  <c r="BH188" i="3"/>
  <c r="BG188" i="3"/>
  <c r="BF188" i="3"/>
  <c r="T188" i="3"/>
  <c r="R188" i="3"/>
  <c r="P188" i="3"/>
  <c r="BI186" i="3"/>
  <c r="BH186" i="3"/>
  <c r="BG186" i="3"/>
  <c r="BF186" i="3"/>
  <c r="T186" i="3"/>
  <c r="R186" i="3"/>
  <c r="P186" i="3"/>
  <c r="BI184" i="3"/>
  <c r="BH184" i="3"/>
  <c r="BG184" i="3"/>
  <c r="BF184" i="3"/>
  <c r="T184" i="3"/>
  <c r="R184" i="3"/>
  <c r="P184" i="3"/>
  <c r="BI182" i="3"/>
  <c r="BH182" i="3"/>
  <c r="BG182" i="3"/>
  <c r="BF182" i="3"/>
  <c r="T182" i="3"/>
  <c r="R182" i="3"/>
  <c r="P182" i="3"/>
  <c r="BI180" i="3"/>
  <c r="BH180" i="3"/>
  <c r="BG180" i="3"/>
  <c r="BF180" i="3"/>
  <c r="T180" i="3"/>
  <c r="R180" i="3"/>
  <c r="P180" i="3"/>
  <c r="BI178" i="3"/>
  <c r="BH178" i="3"/>
  <c r="BG178" i="3"/>
  <c r="BF178" i="3"/>
  <c r="T178" i="3"/>
  <c r="R178" i="3"/>
  <c r="P178" i="3"/>
  <c r="BI176" i="3"/>
  <c r="BH176" i="3"/>
  <c r="BG176" i="3"/>
  <c r="BF176" i="3"/>
  <c r="T176" i="3"/>
  <c r="R176" i="3"/>
  <c r="P176" i="3"/>
  <c r="BI174" i="3"/>
  <c r="BH174" i="3"/>
  <c r="BG174" i="3"/>
  <c r="BF174" i="3"/>
  <c r="T174" i="3"/>
  <c r="R174" i="3"/>
  <c r="P174" i="3"/>
  <c r="BI171" i="3"/>
  <c r="BH171" i="3"/>
  <c r="BG171" i="3"/>
  <c r="BF171" i="3"/>
  <c r="T171" i="3"/>
  <c r="R171" i="3"/>
  <c r="P171" i="3"/>
  <c r="BI167" i="3"/>
  <c r="BH167" i="3"/>
  <c r="BG167" i="3"/>
  <c r="BF167" i="3"/>
  <c r="T167" i="3"/>
  <c r="R167" i="3"/>
  <c r="P167" i="3"/>
  <c r="BI164" i="3"/>
  <c r="BH164" i="3"/>
  <c r="BG164" i="3"/>
  <c r="BF164" i="3"/>
  <c r="T164" i="3"/>
  <c r="R164" i="3"/>
  <c r="P164" i="3"/>
  <c r="BI162" i="3"/>
  <c r="BH162" i="3"/>
  <c r="BG162" i="3"/>
  <c r="BF162" i="3"/>
  <c r="T162" i="3"/>
  <c r="R162" i="3"/>
  <c r="P162" i="3"/>
  <c r="BI160" i="3"/>
  <c r="BH160" i="3"/>
  <c r="BG160" i="3"/>
  <c r="BF160" i="3"/>
  <c r="T160" i="3"/>
  <c r="R160" i="3"/>
  <c r="P160" i="3"/>
  <c r="BI158" i="3"/>
  <c r="BH158" i="3"/>
  <c r="BG158" i="3"/>
  <c r="BF158" i="3"/>
  <c r="T158" i="3"/>
  <c r="R158" i="3"/>
  <c r="P158" i="3"/>
  <c r="BI155" i="3"/>
  <c r="BH155" i="3"/>
  <c r="BG155" i="3"/>
  <c r="BF155" i="3"/>
  <c r="T155" i="3"/>
  <c r="R155" i="3"/>
  <c r="P155" i="3"/>
  <c r="BI153" i="3"/>
  <c r="BH153" i="3"/>
  <c r="BG153" i="3"/>
  <c r="BF153" i="3"/>
  <c r="T153" i="3"/>
  <c r="R153" i="3"/>
  <c r="P153" i="3"/>
  <c r="BI151" i="3"/>
  <c r="BH151" i="3"/>
  <c r="BG151" i="3"/>
  <c r="BF151" i="3"/>
  <c r="T151" i="3"/>
  <c r="R151" i="3"/>
  <c r="P151" i="3"/>
  <c r="BI149" i="3"/>
  <c r="BH149" i="3"/>
  <c r="BG149" i="3"/>
  <c r="BF149" i="3"/>
  <c r="T149" i="3"/>
  <c r="R149" i="3"/>
  <c r="P149" i="3"/>
  <c r="BI146" i="3"/>
  <c r="BH146" i="3"/>
  <c r="BG146" i="3"/>
  <c r="BF146" i="3"/>
  <c r="T146" i="3"/>
  <c r="R146" i="3"/>
  <c r="P146" i="3"/>
  <c r="BI143" i="3"/>
  <c r="BH143" i="3"/>
  <c r="BG143" i="3"/>
  <c r="BF143" i="3"/>
  <c r="T143" i="3"/>
  <c r="R143" i="3"/>
  <c r="P143" i="3"/>
  <c r="BI141" i="3"/>
  <c r="BH141" i="3"/>
  <c r="BG141" i="3"/>
  <c r="BF141" i="3"/>
  <c r="T141" i="3"/>
  <c r="R141" i="3"/>
  <c r="P141" i="3"/>
  <c r="BI139" i="3"/>
  <c r="BH139" i="3"/>
  <c r="BG139" i="3"/>
  <c r="BF139" i="3"/>
  <c r="T139" i="3"/>
  <c r="R139" i="3"/>
  <c r="P139" i="3"/>
  <c r="BI137" i="3"/>
  <c r="BH137" i="3"/>
  <c r="BG137" i="3"/>
  <c r="BF137" i="3"/>
  <c r="T137" i="3"/>
  <c r="R137" i="3"/>
  <c r="P137" i="3"/>
  <c r="BI135" i="3"/>
  <c r="BH135" i="3"/>
  <c r="BG135" i="3"/>
  <c r="BF135" i="3"/>
  <c r="T135" i="3"/>
  <c r="R135" i="3"/>
  <c r="P135" i="3"/>
  <c r="BI133" i="3"/>
  <c r="BH133" i="3"/>
  <c r="BG133" i="3"/>
  <c r="BF133" i="3"/>
  <c r="T133" i="3"/>
  <c r="R133" i="3"/>
  <c r="P133" i="3"/>
  <c r="BI131" i="3"/>
  <c r="BH131" i="3"/>
  <c r="BG131" i="3"/>
  <c r="BF131" i="3"/>
  <c r="T131" i="3"/>
  <c r="R131" i="3"/>
  <c r="P131" i="3"/>
  <c r="BI129" i="3"/>
  <c r="BH129" i="3"/>
  <c r="BG129" i="3"/>
  <c r="BF129" i="3"/>
  <c r="T129" i="3"/>
  <c r="R129" i="3"/>
  <c r="P129" i="3"/>
  <c r="BI127" i="3"/>
  <c r="BH127" i="3"/>
  <c r="BG127" i="3"/>
  <c r="BF127" i="3"/>
  <c r="T127" i="3"/>
  <c r="R127" i="3"/>
  <c r="P127" i="3"/>
  <c r="BI125" i="3"/>
  <c r="BH125" i="3"/>
  <c r="BG125" i="3"/>
  <c r="BF125" i="3"/>
  <c r="T125" i="3"/>
  <c r="R125" i="3"/>
  <c r="P125" i="3"/>
  <c r="BI123" i="3"/>
  <c r="BH123" i="3"/>
  <c r="BG123" i="3"/>
  <c r="BF123" i="3"/>
  <c r="T123" i="3"/>
  <c r="R123" i="3"/>
  <c r="P123" i="3"/>
  <c r="BI121" i="3"/>
  <c r="BH121" i="3"/>
  <c r="BG121" i="3"/>
  <c r="BF121" i="3"/>
  <c r="T121" i="3"/>
  <c r="R121" i="3"/>
  <c r="P121" i="3"/>
  <c r="BI119" i="3"/>
  <c r="BH119" i="3"/>
  <c r="BG119" i="3"/>
  <c r="BF119" i="3"/>
  <c r="T119" i="3"/>
  <c r="R119" i="3"/>
  <c r="P119" i="3"/>
  <c r="BI117" i="3"/>
  <c r="BH117" i="3"/>
  <c r="BG117" i="3"/>
  <c r="BF117" i="3"/>
  <c r="T117" i="3"/>
  <c r="R117" i="3"/>
  <c r="P117" i="3"/>
  <c r="BI115" i="3"/>
  <c r="BH115" i="3"/>
  <c r="BG115" i="3"/>
  <c r="BF115" i="3"/>
  <c r="T115" i="3"/>
  <c r="R115" i="3"/>
  <c r="P115" i="3"/>
  <c r="BI113" i="3"/>
  <c r="BH113" i="3"/>
  <c r="BG113" i="3"/>
  <c r="BF113" i="3"/>
  <c r="T113" i="3"/>
  <c r="R113" i="3"/>
  <c r="P113" i="3"/>
  <c r="BI111" i="3"/>
  <c r="BH111" i="3"/>
  <c r="BG111" i="3"/>
  <c r="BF111" i="3"/>
  <c r="T111" i="3"/>
  <c r="R111" i="3"/>
  <c r="P111" i="3"/>
  <c r="BI109" i="3"/>
  <c r="BH109" i="3"/>
  <c r="BG109" i="3"/>
  <c r="BF109" i="3"/>
  <c r="T109" i="3"/>
  <c r="R109" i="3"/>
  <c r="P109" i="3"/>
  <c r="BI107" i="3"/>
  <c r="BH107" i="3"/>
  <c r="BG107" i="3"/>
  <c r="BF107" i="3"/>
  <c r="T107" i="3"/>
  <c r="R107" i="3"/>
  <c r="P107" i="3"/>
  <c r="BI105" i="3"/>
  <c r="BH105" i="3"/>
  <c r="BG105" i="3"/>
  <c r="BF105" i="3"/>
  <c r="T105" i="3"/>
  <c r="R105" i="3"/>
  <c r="P105" i="3"/>
  <c r="BI103" i="3"/>
  <c r="BH103" i="3"/>
  <c r="BG103" i="3"/>
  <c r="BF103" i="3"/>
  <c r="T103" i="3"/>
  <c r="R103" i="3"/>
  <c r="P103" i="3"/>
  <c r="BI101" i="3"/>
  <c r="BH101" i="3"/>
  <c r="BG101" i="3"/>
  <c r="BF101" i="3"/>
  <c r="T101" i="3"/>
  <c r="R101" i="3"/>
  <c r="P101" i="3"/>
  <c r="BI99" i="3"/>
  <c r="BH99" i="3"/>
  <c r="BG99" i="3"/>
  <c r="BF99" i="3"/>
  <c r="T99" i="3"/>
  <c r="R99" i="3"/>
  <c r="P99" i="3"/>
  <c r="BI97" i="3"/>
  <c r="BH97" i="3"/>
  <c r="BG97" i="3"/>
  <c r="BF97" i="3"/>
  <c r="T97" i="3"/>
  <c r="R97" i="3"/>
  <c r="P97" i="3"/>
  <c r="BI94" i="3"/>
  <c r="BH94" i="3"/>
  <c r="BG94" i="3"/>
  <c r="BF94" i="3"/>
  <c r="T94" i="3"/>
  <c r="R94" i="3"/>
  <c r="P94" i="3"/>
  <c r="BI91" i="3"/>
  <c r="BH91" i="3"/>
  <c r="BG91" i="3"/>
  <c r="BF91" i="3"/>
  <c r="T91" i="3"/>
  <c r="R91" i="3"/>
  <c r="P91" i="3"/>
  <c r="BI88" i="3"/>
  <c r="BH88" i="3"/>
  <c r="BG88" i="3"/>
  <c r="BF88" i="3"/>
  <c r="T88" i="3"/>
  <c r="R88" i="3"/>
  <c r="P88" i="3"/>
  <c r="J81" i="3"/>
  <c r="J80" i="3"/>
  <c r="F80" i="3"/>
  <c r="F78" i="3"/>
  <c r="E76" i="3"/>
  <c r="J55" i="3"/>
  <c r="J54" i="3"/>
  <c r="F54" i="3"/>
  <c r="F52" i="3"/>
  <c r="E50" i="3"/>
  <c r="J18" i="3"/>
  <c r="E18" i="3"/>
  <c r="F81" i="3" s="1"/>
  <c r="J17" i="3"/>
  <c r="J12" i="3"/>
  <c r="J78" i="3" s="1"/>
  <c r="E7" i="3"/>
  <c r="E48" i="3"/>
  <c r="J37" i="2"/>
  <c r="J36" i="2"/>
  <c r="AY55" i="1" s="1"/>
  <c r="J35" i="2"/>
  <c r="AX55" i="1" s="1"/>
  <c r="BI2201" i="2"/>
  <c r="BH2201" i="2"/>
  <c r="BG2201" i="2"/>
  <c r="BF2201" i="2"/>
  <c r="T2201" i="2"/>
  <c r="T2200" i="2" s="1"/>
  <c r="R2201" i="2"/>
  <c r="R2200" i="2"/>
  <c r="P2201" i="2"/>
  <c r="P2200" i="2" s="1"/>
  <c r="BI2197" i="2"/>
  <c r="BH2197" i="2"/>
  <c r="BG2197" i="2"/>
  <c r="BF2197" i="2"/>
  <c r="T2197" i="2"/>
  <c r="R2197" i="2"/>
  <c r="P2197" i="2"/>
  <c r="BI2195" i="2"/>
  <c r="BH2195" i="2"/>
  <c r="BG2195" i="2"/>
  <c r="BF2195" i="2"/>
  <c r="T2195" i="2"/>
  <c r="R2195" i="2"/>
  <c r="P2195" i="2"/>
  <c r="BI2193" i="2"/>
  <c r="BH2193" i="2"/>
  <c r="BG2193" i="2"/>
  <c r="BF2193" i="2"/>
  <c r="T2193" i="2"/>
  <c r="R2193" i="2"/>
  <c r="P2193" i="2"/>
  <c r="BI2191" i="2"/>
  <c r="BH2191" i="2"/>
  <c r="BG2191" i="2"/>
  <c r="BF2191" i="2"/>
  <c r="T2191" i="2"/>
  <c r="R2191" i="2"/>
  <c r="P2191" i="2"/>
  <c r="BI2189" i="2"/>
  <c r="BH2189" i="2"/>
  <c r="BG2189" i="2"/>
  <c r="BF2189" i="2"/>
  <c r="T2189" i="2"/>
  <c r="R2189" i="2"/>
  <c r="P2189" i="2"/>
  <c r="BI2185" i="2"/>
  <c r="BH2185" i="2"/>
  <c r="BG2185" i="2"/>
  <c r="BF2185" i="2"/>
  <c r="T2185" i="2"/>
  <c r="R2185" i="2"/>
  <c r="P2185" i="2"/>
  <c r="BI2183" i="2"/>
  <c r="BH2183" i="2"/>
  <c r="BG2183" i="2"/>
  <c r="BF2183" i="2"/>
  <c r="T2183" i="2"/>
  <c r="R2183" i="2"/>
  <c r="P2183" i="2"/>
  <c r="BI2179" i="2"/>
  <c r="BH2179" i="2"/>
  <c r="BG2179" i="2"/>
  <c r="BF2179" i="2"/>
  <c r="T2179" i="2"/>
  <c r="R2179" i="2"/>
  <c r="P2179" i="2"/>
  <c r="BI2177" i="2"/>
  <c r="BH2177" i="2"/>
  <c r="BG2177" i="2"/>
  <c r="BF2177" i="2"/>
  <c r="T2177" i="2"/>
  <c r="R2177" i="2"/>
  <c r="P2177" i="2"/>
  <c r="BI2174" i="2"/>
  <c r="BH2174" i="2"/>
  <c r="BG2174" i="2"/>
  <c r="BF2174" i="2"/>
  <c r="T2174" i="2"/>
  <c r="R2174" i="2"/>
  <c r="P2174" i="2"/>
  <c r="BI2169" i="2"/>
  <c r="BH2169" i="2"/>
  <c r="BG2169" i="2"/>
  <c r="BF2169" i="2"/>
  <c r="T2169" i="2"/>
  <c r="R2169" i="2"/>
  <c r="P2169" i="2"/>
  <c r="BI2154" i="2"/>
  <c r="BH2154" i="2"/>
  <c r="BG2154" i="2"/>
  <c r="BF2154" i="2"/>
  <c r="T2154" i="2"/>
  <c r="R2154" i="2"/>
  <c r="P2154" i="2"/>
  <c r="BI2145" i="2"/>
  <c r="BH2145" i="2"/>
  <c r="BG2145" i="2"/>
  <c r="BF2145" i="2"/>
  <c r="T2145" i="2"/>
  <c r="R2145" i="2"/>
  <c r="P2145" i="2"/>
  <c r="BI2137" i="2"/>
  <c r="BH2137" i="2"/>
  <c r="BG2137" i="2"/>
  <c r="BF2137" i="2"/>
  <c r="T2137" i="2"/>
  <c r="R2137" i="2"/>
  <c r="P2137" i="2"/>
  <c r="BI2119" i="2"/>
  <c r="BH2119" i="2"/>
  <c r="BG2119" i="2"/>
  <c r="BF2119" i="2"/>
  <c r="T2119" i="2"/>
  <c r="R2119" i="2"/>
  <c r="P2119" i="2"/>
  <c r="BI2107" i="2"/>
  <c r="BH2107" i="2"/>
  <c r="BG2107" i="2"/>
  <c r="BF2107" i="2"/>
  <c r="T2107" i="2"/>
  <c r="R2107" i="2"/>
  <c r="P2107" i="2"/>
  <c r="BI2094" i="2"/>
  <c r="BH2094" i="2"/>
  <c r="BG2094" i="2"/>
  <c r="BF2094" i="2"/>
  <c r="T2094" i="2"/>
  <c r="R2094" i="2"/>
  <c r="P2094" i="2"/>
  <c r="BI2082" i="2"/>
  <c r="BH2082" i="2"/>
  <c r="BG2082" i="2"/>
  <c r="BF2082" i="2"/>
  <c r="T2082" i="2"/>
  <c r="R2082" i="2"/>
  <c r="P2082" i="2"/>
  <c r="BI2078" i="2"/>
  <c r="BH2078" i="2"/>
  <c r="BG2078" i="2"/>
  <c r="BF2078" i="2"/>
  <c r="T2078" i="2"/>
  <c r="R2078" i="2"/>
  <c r="P2078" i="2"/>
  <c r="BI2064" i="2"/>
  <c r="BH2064" i="2"/>
  <c r="BG2064" i="2"/>
  <c r="BF2064" i="2"/>
  <c r="T2064" i="2"/>
  <c r="R2064" i="2"/>
  <c r="P2064" i="2"/>
  <c r="BI2053" i="2"/>
  <c r="BH2053" i="2"/>
  <c r="BG2053" i="2"/>
  <c r="BF2053" i="2"/>
  <c r="T2053" i="2"/>
  <c r="R2053" i="2"/>
  <c r="P2053" i="2"/>
  <c r="BI2045" i="2"/>
  <c r="BH2045" i="2"/>
  <c r="BG2045" i="2"/>
  <c r="BF2045" i="2"/>
  <c r="T2045" i="2"/>
  <c r="R2045" i="2"/>
  <c r="P2045" i="2"/>
  <c r="BI2035" i="2"/>
  <c r="BH2035" i="2"/>
  <c r="BG2035" i="2"/>
  <c r="BF2035" i="2"/>
  <c r="T2035" i="2"/>
  <c r="R2035" i="2"/>
  <c r="P2035" i="2"/>
  <c r="BI2030" i="2"/>
  <c r="BH2030" i="2"/>
  <c r="BG2030" i="2"/>
  <c r="BF2030" i="2"/>
  <c r="T2030" i="2"/>
  <c r="R2030" i="2"/>
  <c r="P2030" i="2"/>
  <c r="BI2020" i="2"/>
  <c r="BH2020" i="2"/>
  <c r="BG2020" i="2"/>
  <c r="BF2020" i="2"/>
  <c r="T2020" i="2"/>
  <c r="R2020" i="2"/>
  <c r="P2020" i="2"/>
  <c r="BI2016" i="2"/>
  <c r="BH2016" i="2"/>
  <c r="BG2016" i="2"/>
  <c r="BF2016" i="2"/>
  <c r="T2016" i="2"/>
  <c r="R2016" i="2"/>
  <c r="P2016" i="2"/>
  <c r="BI2011" i="2"/>
  <c r="BH2011" i="2"/>
  <c r="BG2011" i="2"/>
  <c r="BF2011" i="2"/>
  <c r="T2011" i="2"/>
  <c r="R2011" i="2"/>
  <c r="P2011" i="2"/>
  <c r="BI2006" i="2"/>
  <c r="BH2006" i="2"/>
  <c r="BG2006" i="2"/>
  <c r="BF2006" i="2"/>
  <c r="T2006" i="2"/>
  <c r="R2006" i="2"/>
  <c r="P2006" i="2"/>
  <c r="BI2002" i="2"/>
  <c r="BH2002" i="2"/>
  <c r="BG2002" i="2"/>
  <c r="BF2002" i="2"/>
  <c r="T2002" i="2"/>
  <c r="R2002" i="2"/>
  <c r="P2002" i="2"/>
  <c r="BI1997" i="2"/>
  <c r="BH1997" i="2"/>
  <c r="BG1997" i="2"/>
  <c r="BF1997" i="2"/>
  <c r="T1997" i="2"/>
  <c r="R1997" i="2"/>
  <c r="P1997" i="2"/>
  <c r="BI1993" i="2"/>
  <c r="BH1993" i="2"/>
  <c r="BG1993" i="2"/>
  <c r="BF1993" i="2"/>
  <c r="T1993" i="2"/>
  <c r="R1993" i="2"/>
  <c r="P1993" i="2"/>
  <c r="BI1988" i="2"/>
  <c r="BH1988" i="2"/>
  <c r="BG1988" i="2"/>
  <c r="BF1988" i="2"/>
  <c r="T1988" i="2"/>
  <c r="R1988" i="2"/>
  <c r="P1988" i="2"/>
  <c r="BI1983" i="2"/>
  <c r="BH1983" i="2"/>
  <c r="BG1983" i="2"/>
  <c r="BF1983" i="2"/>
  <c r="T1983" i="2"/>
  <c r="R1983" i="2"/>
  <c r="P1983" i="2"/>
  <c r="BI1978" i="2"/>
  <c r="BH1978" i="2"/>
  <c r="BG1978" i="2"/>
  <c r="BF1978" i="2"/>
  <c r="T1978" i="2"/>
  <c r="R1978" i="2"/>
  <c r="P1978" i="2"/>
  <c r="BI1973" i="2"/>
  <c r="BH1973" i="2"/>
  <c r="BG1973" i="2"/>
  <c r="BF1973" i="2"/>
  <c r="T1973" i="2"/>
  <c r="R1973" i="2"/>
  <c r="P1973" i="2"/>
  <c r="BI1968" i="2"/>
  <c r="BH1968" i="2"/>
  <c r="BG1968" i="2"/>
  <c r="BF1968" i="2"/>
  <c r="T1968" i="2"/>
  <c r="R1968" i="2"/>
  <c r="P1968" i="2"/>
  <c r="BI1965" i="2"/>
  <c r="BH1965" i="2"/>
  <c r="BG1965" i="2"/>
  <c r="BF1965" i="2"/>
  <c r="T1965" i="2"/>
  <c r="R1965" i="2"/>
  <c r="P1965" i="2"/>
  <c r="BI1960" i="2"/>
  <c r="BH1960" i="2"/>
  <c r="BG1960" i="2"/>
  <c r="BF1960" i="2"/>
  <c r="T1960" i="2"/>
  <c r="R1960" i="2"/>
  <c r="P1960" i="2"/>
  <c r="BI1955" i="2"/>
  <c r="BH1955" i="2"/>
  <c r="BG1955" i="2"/>
  <c r="BF1955" i="2"/>
  <c r="T1955" i="2"/>
  <c r="R1955" i="2"/>
  <c r="P1955" i="2"/>
  <c r="BI1951" i="2"/>
  <c r="BH1951" i="2"/>
  <c r="BG1951" i="2"/>
  <c r="BF1951" i="2"/>
  <c r="T1951" i="2"/>
  <c r="R1951" i="2"/>
  <c r="P1951" i="2"/>
  <c r="BI1941" i="2"/>
  <c r="BH1941" i="2"/>
  <c r="BG1941" i="2"/>
  <c r="BF1941" i="2"/>
  <c r="T1941" i="2"/>
  <c r="R1941" i="2"/>
  <c r="P1941" i="2"/>
  <c r="BI1938" i="2"/>
  <c r="BH1938" i="2"/>
  <c r="BG1938" i="2"/>
  <c r="BF1938" i="2"/>
  <c r="T1938" i="2"/>
  <c r="R1938" i="2"/>
  <c r="P1938" i="2"/>
  <c r="BI1930" i="2"/>
  <c r="BH1930" i="2"/>
  <c r="BG1930" i="2"/>
  <c r="BF1930" i="2"/>
  <c r="T1930" i="2"/>
  <c r="R1930" i="2"/>
  <c r="P1930" i="2"/>
  <c r="BI1927" i="2"/>
  <c r="BH1927" i="2"/>
  <c r="BG1927" i="2"/>
  <c r="BF1927" i="2"/>
  <c r="T1927" i="2"/>
  <c r="R1927" i="2"/>
  <c r="P1927" i="2"/>
  <c r="BI1919" i="2"/>
  <c r="BH1919" i="2"/>
  <c r="BG1919" i="2"/>
  <c r="BF1919" i="2"/>
  <c r="T1919" i="2"/>
  <c r="R1919" i="2"/>
  <c r="P1919" i="2"/>
  <c r="BI1911" i="2"/>
  <c r="BH1911" i="2"/>
  <c r="BG1911" i="2"/>
  <c r="BF1911" i="2"/>
  <c r="T1911" i="2"/>
  <c r="R1911" i="2"/>
  <c r="P1911" i="2"/>
  <c r="BI1903" i="2"/>
  <c r="BH1903" i="2"/>
  <c r="BG1903" i="2"/>
  <c r="BF1903" i="2"/>
  <c r="T1903" i="2"/>
  <c r="R1903" i="2"/>
  <c r="P1903" i="2"/>
  <c r="BI1893" i="2"/>
  <c r="BH1893" i="2"/>
  <c r="BG1893" i="2"/>
  <c r="BF1893" i="2"/>
  <c r="T1893" i="2"/>
  <c r="R1893" i="2"/>
  <c r="P1893" i="2"/>
  <c r="BI1883" i="2"/>
  <c r="BH1883" i="2"/>
  <c r="BG1883" i="2"/>
  <c r="BF1883" i="2"/>
  <c r="T1883" i="2"/>
  <c r="R1883" i="2"/>
  <c r="P1883" i="2"/>
  <c r="BI1878" i="2"/>
  <c r="BH1878" i="2"/>
  <c r="BG1878" i="2"/>
  <c r="BF1878" i="2"/>
  <c r="T1878" i="2"/>
  <c r="R1878" i="2"/>
  <c r="P1878" i="2"/>
  <c r="BI1873" i="2"/>
  <c r="BH1873" i="2"/>
  <c r="BG1873" i="2"/>
  <c r="BF1873" i="2"/>
  <c r="T1873" i="2"/>
  <c r="R1873" i="2"/>
  <c r="P1873" i="2"/>
  <c r="BI1870" i="2"/>
  <c r="BH1870" i="2"/>
  <c r="BG1870" i="2"/>
  <c r="BF1870" i="2"/>
  <c r="T1870" i="2"/>
  <c r="R1870" i="2"/>
  <c r="P1870" i="2"/>
  <c r="BI1865" i="2"/>
  <c r="BH1865" i="2"/>
  <c r="BG1865" i="2"/>
  <c r="BF1865" i="2"/>
  <c r="T1865" i="2"/>
  <c r="R1865" i="2"/>
  <c r="P1865" i="2"/>
  <c r="BI1861" i="2"/>
  <c r="BH1861" i="2"/>
  <c r="BG1861" i="2"/>
  <c r="BF1861" i="2"/>
  <c r="T1861" i="2"/>
  <c r="R1861" i="2"/>
  <c r="P1861" i="2"/>
  <c r="BI1858" i="2"/>
  <c r="BH1858" i="2"/>
  <c r="BG1858" i="2"/>
  <c r="BF1858" i="2"/>
  <c r="T1858" i="2"/>
  <c r="R1858" i="2"/>
  <c r="P1858" i="2"/>
  <c r="BI1849" i="2"/>
  <c r="BH1849" i="2"/>
  <c r="BG1849" i="2"/>
  <c r="BF1849" i="2"/>
  <c r="T1849" i="2"/>
  <c r="R1849" i="2"/>
  <c r="P1849" i="2"/>
  <c r="BI1842" i="2"/>
  <c r="BH1842" i="2"/>
  <c r="BG1842" i="2"/>
  <c r="BF1842" i="2"/>
  <c r="T1842" i="2"/>
  <c r="R1842" i="2"/>
  <c r="P1842" i="2"/>
  <c r="BI1834" i="2"/>
  <c r="BH1834" i="2"/>
  <c r="BG1834" i="2"/>
  <c r="BF1834" i="2"/>
  <c r="T1834" i="2"/>
  <c r="R1834" i="2"/>
  <c r="P1834" i="2"/>
  <c r="BI1831" i="2"/>
  <c r="BH1831" i="2"/>
  <c r="BG1831" i="2"/>
  <c r="BF1831" i="2"/>
  <c r="T1831" i="2"/>
  <c r="R1831" i="2"/>
  <c r="P1831" i="2"/>
  <c r="BI1826" i="2"/>
  <c r="BH1826" i="2"/>
  <c r="BG1826" i="2"/>
  <c r="BF1826" i="2"/>
  <c r="T1826" i="2"/>
  <c r="R1826" i="2"/>
  <c r="P1826" i="2"/>
  <c r="BI1823" i="2"/>
  <c r="BH1823" i="2"/>
  <c r="BG1823" i="2"/>
  <c r="BF1823" i="2"/>
  <c r="T1823" i="2"/>
  <c r="R1823" i="2"/>
  <c r="P1823" i="2"/>
  <c r="BI1818" i="2"/>
  <c r="BH1818" i="2"/>
  <c r="BG1818" i="2"/>
  <c r="BF1818" i="2"/>
  <c r="T1818" i="2"/>
  <c r="R1818" i="2"/>
  <c r="P1818" i="2"/>
  <c r="BI1815" i="2"/>
  <c r="BH1815" i="2"/>
  <c r="BG1815" i="2"/>
  <c r="BF1815" i="2"/>
  <c r="T1815" i="2"/>
  <c r="R1815" i="2"/>
  <c r="P1815" i="2"/>
  <c r="BI1810" i="2"/>
  <c r="BH1810" i="2"/>
  <c r="BG1810" i="2"/>
  <c r="BF1810" i="2"/>
  <c r="T1810" i="2"/>
  <c r="R1810" i="2"/>
  <c r="P1810" i="2"/>
  <c r="BI1808" i="2"/>
  <c r="BH1808" i="2"/>
  <c r="BG1808" i="2"/>
  <c r="BF1808" i="2"/>
  <c r="T1808" i="2"/>
  <c r="R1808" i="2"/>
  <c r="P1808" i="2"/>
  <c r="BI1806" i="2"/>
  <c r="BH1806" i="2"/>
  <c r="BG1806" i="2"/>
  <c r="BF1806" i="2"/>
  <c r="T1806" i="2"/>
  <c r="R1806" i="2"/>
  <c r="P1806" i="2"/>
  <c r="BI1804" i="2"/>
  <c r="BH1804" i="2"/>
  <c r="BG1804" i="2"/>
  <c r="BF1804" i="2"/>
  <c r="T1804" i="2"/>
  <c r="R1804" i="2"/>
  <c r="P1804" i="2"/>
  <c r="BI1801" i="2"/>
  <c r="BH1801" i="2"/>
  <c r="BG1801" i="2"/>
  <c r="BF1801" i="2"/>
  <c r="T1801" i="2"/>
  <c r="R1801" i="2"/>
  <c r="P1801" i="2"/>
  <c r="BI1798" i="2"/>
  <c r="BH1798" i="2"/>
  <c r="BG1798" i="2"/>
  <c r="BF1798" i="2"/>
  <c r="T1798" i="2"/>
  <c r="R1798" i="2"/>
  <c r="P1798" i="2"/>
  <c r="BI1795" i="2"/>
  <c r="BH1795" i="2"/>
  <c r="BG1795" i="2"/>
  <c r="BF1795" i="2"/>
  <c r="T1795" i="2"/>
  <c r="R1795" i="2"/>
  <c r="P1795" i="2"/>
  <c r="BI1792" i="2"/>
  <c r="BH1792" i="2"/>
  <c r="BG1792" i="2"/>
  <c r="BF1792" i="2"/>
  <c r="T1792" i="2"/>
  <c r="R1792" i="2"/>
  <c r="P1792" i="2"/>
  <c r="BI1789" i="2"/>
  <c r="BH1789" i="2"/>
  <c r="BG1789" i="2"/>
  <c r="BF1789" i="2"/>
  <c r="T1789" i="2"/>
  <c r="R1789" i="2"/>
  <c r="P1789" i="2"/>
  <c r="BI1786" i="2"/>
  <c r="BH1786" i="2"/>
  <c r="BG1786" i="2"/>
  <c r="BF1786" i="2"/>
  <c r="T1786" i="2"/>
  <c r="R1786" i="2"/>
  <c r="P1786" i="2"/>
  <c r="BI1783" i="2"/>
  <c r="BH1783" i="2"/>
  <c r="BG1783" i="2"/>
  <c r="BF1783" i="2"/>
  <c r="T1783" i="2"/>
  <c r="R1783" i="2"/>
  <c r="P1783" i="2"/>
  <c r="BI1771" i="2"/>
  <c r="BH1771" i="2"/>
  <c r="BG1771" i="2"/>
  <c r="BF1771" i="2"/>
  <c r="T1771" i="2"/>
  <c r="R1771" i="2"/>
  <c r="P1771" i="2"/>
  <c r="BI1768" i="2"/>
  <c r="BH1768" i="2"/>
  <c r="BG1768" i="2"/>
  <c r="BF1768" i="2"/>
  <c r="T1768" i="2"/>
  <c r="R1768" i="2"/>
  <c r="P1768" i="2"/>
  <c r="BI1763" i="2"/>
  <c r="BH1763" i="2"/>
  <c r="BG1763" i="2"/>
  <c r="BF1763" i="2"/>
  <c r="T1763" i="2"/>
  <c r="R1763" i="2"/>
  <c r="P1763" i="2"/>
  <c r="BI1760" i="2"/>
  <c r="BH1760" i="2"/>
  <c r="BG1760" i="2"/>
  <c r="BF1760" i="2"/>
  <c r="T1760" i="2"/>
  <c r="R1760" i="2"/>
  <c r="P1760" i="2"/>
  <c r="BI1755" i="2"/>
  <c r="BH1755" i="2"/>
  <c r="BG1755" i="2"/>
  <c r="BF1755" i="2"/>
  <c r="T1755" i="2"/>
  <c r="R1755" i="2"/>
  <c r="P1755" i="2"/>
  <c r="BI1752" i="2"/>
  <c r="BH1752" i="2"/>
  <c r="BG1752" i="2"/>
  <c r="BF1752" i="2"/>
  <c r="T1752" i="2"/>
  <c r="R1752" i="2"/>
  <c r="P1752" i="2"/>
  <c r="BI1747" i="2"/>
  <c r="BH1747" i="2"/>
  <c r="BG1747" i="2"/>
  <c r="BF1747" i="2"/>
  <c r="T1747" i="2"/>
  <c r="R1747" i="2"/>
  <c r="P1747" i="2"/>
  <c r="BI1742" i="2"/>
  <c r="BH1742" i="2"/>
  <c r="BG1742" i="2"/>
  <c r="BF1742" i="2"/>
  <c r="T1742" i="2"/>
  <c r="R1742" i="2"/>
  <c r="P1742" i="2"/>
  <c r="BI1739" i="2"/>
  <c r="BH1739" i="2"/>
  <c r="BG1739" i="2"/>
  <c r="BF1739" i="2"/>
  <c r="T1739" i="2"/>
  <c r="R1739" i="2"/>
  <c r="P1739" i="2"/>
  <c r="BI1734" i="2"/>
  <c r="BH1734" i="2"/>
  <c r="BG1734" i="2"/>
  <c r="BF1734" i="2"/>
  <c r="T1734" i="2"/>
  <c r="R1734" i="2"/>
  <c r="P1734" i="2"/>
  <c r="BI1731" i="2"/>
  <c r="BH1731" i="2"/>
  <c r="BG1731" i="2"/>
  <c r="BF1731" i="2"/>
  <c r="T1731" i="2"/>
  <c r="R1731" i="2"/>
  <c r="P1731" i="2"/>
  <c r="BI1726" i="2"/>
  <c r="BH1726" i="2"/>
  <c r="BG1726" i="2"/>
  <c r="BF1726" i="2"/>
  <c r="T1726" i="2"/>
  <c r="R1726" i="2"/>
  <c r="P1726" i="2"/>
  <c r="BI1722" i="2"/>
  <c r="BH1722" i="2"/>
  <c r="BG1722" i="2"/>
  <c r="BF1722" i="2"/>
  <c r="T1722" i="2"/>
  <c r="R1722" i="2"/>
  <c r="P1722" i="2"/>
  <c r="BI1717" i="2"/>
  <c r="BH1717" i="2"/>
  <c r="BG1717" i="2"/>
  <c r="BF1717" i="2"/>
  <c r="T1717" i="2"/>
  <c r="R1717" i="2"/>
  <c r="P1717" i="2"/>
  <c r="BI1713" i="2"/>
  <c r="BH1713" i="2"/>
  <c r="BG1713" i="2"/>
  <c r="BF1713" i="2"/>
  <c r="T1713" i="2"/>
  <c r="R1713" i="2"/>
  <c r="P1713" i="2"/>
  <c r="BI1709" i="2"/>
  <c r="BH1709" i="2"/>
  <c r="BG1709" i="2"/>
  <c r="BF1709" i="2"/>
  <c r="T1709" i="2"/>
  <c r="R1709" i="2"/>
  <c r="P1709" i="2"/>
  <c r="BI1707" i="2"/>
  <c r="BH1707" i="2"/>
  <c r="BG1707" i="2"/>
  <c r="BF1707" i="2"/>
  <c r="T1707" i="2"/>
  <c r="R1707" i="2"/>
  <c r="P1707" i="2"/>
  <c r="BI1705" i="2"/>
  <c r="BH1705" i="2"/>
  <c r="BG1705" i="2"/>
  <c r="BF1705" i="2"/>
  <c r="T1705" i="2"/>
  <c r="R1705" i="2"/>
  <c r="P1705" i="2"/>
  <c r="BI1703" i="2"/>
  <c r="BH1703" i="2"/>
  <c r="BG1703" i="2"/>
  <c r="BF1703" i="2"/>
  <c r="T1703" i="2"/>
  <c r="R1703" i="2"/>
  <c r="P1703" i="2"/>
  <c r="BI1701" i="2"/>
  <c r="BH1701" i="2"/>
  <c r="BG1701" i="2"/>
  <c r="BF1701" i="2"/>
  <c r="T1701" i="2"/>
  <c r="R1701" i="2"/>
  <c r="P1701" i="2"/>
  <c r="BI1699" i="2"/>
  <c r="BH1699" i="2"/>
  <c r="BG1699" i="2"/>
  <c r="BF1699" i="2"/>
  <c r="T1699" i="2"/>
  <c r="R1699" i="2"/>
  <c r="P1699" i="2"/>
  <c r="BI1697" i="2"/>
  <c r="BH1697" i="2"/>
  <c r="BG1697" i="2"/>
  <c r="BF1697" i="2"/>
  <c r="T1697" i="2"/>
  <c r="R1697" i="2"/>
  <c r="P1697" i="2"/>
  <c r="BI1695" i="2"/>
  <c r="BH1695" i="2"/>
  <c r="BG1695" i="2"/>
  <c r="BF1695" i="2"/>
  <c r="T1695" i="2"/>
  <c r="R1695" i="2"/>
  <c r="P1695" i="2"/>
  <c r="BI1693" i="2"/>
  <c r="BH1693" i="2"/>
  <c r="BG1693" i="2"/>
  <c r="BF1693" i="2"/>
  <c r="T1693" i="2"/>
  <c r="R1693" i="2"/>
  <c r="P1693" i="2"/>
  <c r="BI1689" i="2"/>
  <c r="BH1689" i="2"/>
  <c r="BG1689" i="2"/>
  <c r="BF1689" i="2"/>
  <c r="T1689" i="2"/>
  <c r="R1689" i="2"/>
  <c r="P1689" i="2"/>
  <c r="BI1686" i="2"/>
  <c r="BH1686" i="2"/>
  <c r="BG1686" i="2"/>
  <c r="BF1686" i="2"/>
  <c r="T1686" i="2"/>
  <c r="R1686" i="2"/>
  <c r="P1686" i="2"/>
  <c r="BI1681" i="2"/>
  <c r="BH1681" i="2"/>
  <c r="BG1681" i="2"/>
  <c r="BF1681" i="2"/>
  <c r="T1681" i="2"/>
  <c r="R1681" i="2"/>
  <c r="P1681" i="2"/>
  <c r="BI1679" i="2"/>
  <c r="BH1679" i="2"/>
  <c r="BG1679" i="2"/>
  <c r="BF1679" i="2"/>
  <c r="T1679" i="2"/>
  <c r="R1679" i="2"/>
  <c r="P1679" i="2"/>
  <c r="BI1674" i="2"/>
  <c r="BH1674" i="2"/>
  <c r="BG1674" i="2"/>
  <c r="BF1674" i="2"/>
  <c r="T1674" i="2"/>
  <c r="R1674" i="2"/>
  <c r="P1674" i="2"/>
  <c r="BI1672" i="2"/>
  <c r="BH1672" i="2"/>
  <c r="BG1672" i="2"/>
  <c r="BF1672" i="2"/>
  <c r="T1672" i="2"/>
  <c r="R1672" i="2"/>
  <c r="P1672" i="2"/>
  <c r="BI1667" i="2"/>
  <c r="BH1667" i="2"/>
  <c r="BG1667" i="2"/>
  <c r="BF1667" i="2"/>
  <c r="T1667" i="2"/>
  <c r="R1667" i="2"/>
  <c r="P1667" i="2"/>
  <c r="BI1665" i="2"/>
  <c r="BH1665" i="2"/>
  <c r="BG1665" i="2"/>
  <c r="BF1665" i="2"/>
  <c r="T1665" i="2"/>
  <c r="R1665" i="2"/>
  <c r="P1665" i="2"/>
  <c r="BI1660" i="2"/>
  <c r="BH1660" i="2"/>
  <c r="BG1660" i="2"/>
  <c r="BF1660" i="2"/>
  <c r="T1660" i="2"/>
  <c r="R1660" i="2"/>
  <c r="P1660" i="2"/>
  <c r="BI1656" i="2"/>
  <c r="BH1656" i="2"/>
  <c r="BG1656" i="2"/>
  <c r="BF1656" i="2"/>
  <c r="T1656" i="2"/>
  <c r="R1656" i="2"/>
  <c r="P1656" i="2"/>
  <c r="BI1651" i="2"/>
  <c r="BH1651" i="2"/>
  <c r="BG1651" i="2"/>
  <c r="BF1651" i="2"/>
  <c r="T1651" i="2"/>
  <c r="R1651" i="2"/>
  <c r="P1651" i="2"/>
  <c r="BI1635" i="2"/>
  <c r="BH1635" i="2"/>
  <c r="BG1635" i="2"/>
  <c r="BF1635" i="2"/>
  <c r="T1635" i="2"/>
  <c r="R1635" i="2"/>
  <c r="P1635" i="2"/>
  <c r="BI1619" i="2"/>
  <c r="BH1619" i="2"/>
  <c r="BG1619" i="2"/>
  <c r="BF1619" i="2"/>
  <c r="T1619" i="2"/>
  <c r="R1619" i="2"/>
  <c r="P1619" i="2"/>
  <c r="BI1617" i="2"/>
  <c r="BH1617" i="2"/>
  <c r="BG1617" i="2"/>
  <c r="BF1617" i="2"/>
  <c r="T1617" i="2"/>
  <c r="R1617" i="2"/>
  <c r="P1617" i="2"/>
  <c r="BI1612" i="2"/>
  <c r="BH1612" i="2"/>
  <c r="BG1612" i="2"/>
  <c r="BF1612" i="2"/>
  <c r="T1612" i="2"/>
  <c r="R1612" i="2"/>
  <c r="P1612" i="2"/>
  <c r="BI1608" i="2"/>
  <c r="BH1608" i="2"/>
  <c r="BG1608" i="2"/>
  <c r="BF1608" i="2"/>
  <c r="T1608" i="2"/>
  <c r="R1608" i="2"/>
  <c r="P1608" i="2"/>
  <c r="BI1603" i="2"/>
  <c r="BH1603" i="2"/>
  <c r="BG1603" i="2"/>
  <c r="BF1603" i="2"/>
  <c r="T1603" i="2"/>
  <c r="R1603" i="2"/>
  <c r="P1603" i="2"/>
  <c r="BI1599" i="2"/>
  <c r="BH1599" i="2"/>
  <c r="BG1599" i="2"/>
  <c r="BF1599" i="2"/>
  <c r="T1599" i="2"/>
  <c r="R1599" i="2"/>
  <c r="P1599" i="2"/>
  <c r="BI1594" i="2"/>
  <c r="BH1594" i="2"/>
  <c r="BG1594" i="2"/>
  <c r="BF1594" i="2"/>
  <c r="T1594" i="2"/>
  <c r="R1594" i="2"/>
  <c r="P1594" i="2"/>
  <c r="BI1589" i="2"/>
  <c r="BH1589" i="2"/>
  <c r="BG1589" i="2"/>
  <c r="BF1589" i="2"/>
  <c r="T1589" i="2"/>
  <c r="R1589" i="2"/>
  <c r="P1589" i="2"/>
  <c r="BI1584" i="2"/>
  <c r="BH1584" i="2"/>
  <c r="BG1584" i="2"/>
  <c r="BF1584" i="2"/>
  <c r="T1584" i="2"/>
  <c r="R1584" i="2"/>
  <c r="P1584" i="2"/>
  <c r="BI1579" i="2"/>
  <c r="BH1579" i="2"/>
  <c r="BG1579" i="2"/>
  <c r="BF1579" i="2"/>
  <c r="T1579" i="2"/>
  <c r="R1579" i="2"/>
  <c r="P1579" i="2"/>
  <c r="BI1574" i="2"/>
  <c r="BH1574" i="2"/>
  <c r="BG1574" i="2"/>
  <c r="BF1574" i="2"/>
  <c r="T1574" i="2"/>
  <c r="R1574" i="2"/>
  <c r="P1574" i="2"/>
  <c r="BI1569" i="2"/>
  <c r="BH1569" i="2"/>
  <c r="BG1569" i="2"/>
  <c r="BF1569" i="2"/>
  <c r="T1569" i="2"/>
  <c r="R1569" i="2"/>
  <c r="P1569" i="2"/>
  <c r="BI1564" i="2"/>
  <c r="BH1564" i="2"/>
  <c r="BG1564" i="2"/>
  <c r="BF1564" i="2"/>
  <c r="T1564" i="2"/>
  <c r="R1564" i="2"/>
  <c r="P1564" i="2"/>
  <c r="BI1560" i="2"/>
  <c r="BH1560" i="2"/>
  <c r="BG1560" i="2"/>
  <c r="BF1560" i="2"/>
  <c r="T1560" i="2"/>
  <c r="R1560" i="2"/>
  <c r="P1560" i="2"/>
  <c r="BI1555" i="2"/>
  <c r="BH1555" i="2"/>
  <c r="BG1555" i="2"/>
  <c r="BF1555" i="2"/>
  <c r="T1555" i="2"/>
  <c r="R1555" i="2"/>
  <c r="P1555" i="2"/>
  <c r="BI1550" i="2"/>
  <c r="BH1550" i="2"/>
  <c r="BG1550" i="2"/>
  <c r="BF1550" i="2"/>
  <c r="T1550" i="2"/>
  <c r="R1550" i="2"/>
  <c r="P1550" i="2"/>
  <c r="BI1546" i="2"/>
  <c r="BH1546" i="2"/>
  <c r="BG1546" i="2"/>
  <c r="BF1546" i="2"/>
  <c r="T1546" i="2"/>
  <c r="R1546" i="2"/>
  <c r="P1546" i="2"/>
  <c r="BI1537" i="2"/>
  <c r="BH1537" i="2"/>
  <c r="BG1537" i="2"/>
  <c r="BF1537" i="2"/>
  <c r="T1537" i="2"/>
  <c r="R1537" i="2"/>
  <c r="P1537" i="2"/>
  <c r="BI1527" i="2"/>
  <c r="BH1527" i="2"/>
  <c r="BG1527" i="2"/>
  <c r="BF1527" i="2"/>
  <c r="T1527" i="2"/>
  <c r="R1527" i="2"/>
  <c r="P1527" i="2"/>
  <c r="BI1522" i="2"/>
  <c r="BH1522" i="2"/>
  <c r="BG1522" i="2"/>
  <c r="BF1522" i="2"/>
  <c r="T1522" i="2"/>
  <c r="R1522" i="2"/>
  <c r="P1522" i="2"/>
  <c r="BI1517" i="2"/>
  <c r="BH1517" i="2"/>
  <c r="BG1517" i="2"/>
  <c r="BF1517" i="2"/>
  <c r="T1517" i="2"/>
  <c r="R1517" i="2"/>
  <c r="P1517" i="2"/>
  <c r="BI1512" i="2"/>
  <c r="BH1512" i="2"/>
  <c r="BG1512" i="2"/>
  <c r="BF1512" i="2"/>
  <c r="T1512" i="2"/>
  <c r="R1512" i="2"/>
  <c r="P1512" i="2"/>
  <c r="BI1501" i="2"/>
  <c r="BH1501" i="2"/>
  <c r="BG1501" i="2"/>
  <c r="BF1501" i="2"/>
  <c r="T1501" i="2"/>
  <c r="R1501" i="2"/>
  <c r="P1501" i="2"/>
  <c r="BI1497" i="2"/>
  <c r="BH1497" i="2"/>
  <c r="BG1497" i="2"/>
  <c r="BF1497" i="2"/>
  <c r="T1497" i="2"/>
  <c r="R1497" i="2"/>
  <c r="P1497" i="2"/>
  <c r="BI1494" i="2"/>
  <c r="BH1494" i="2"/>
  <c r="BG1494" i="2"/>
  <c r="BF1494" i="2"/>
  <c r="T1494" i="2"/>
  <c r="R1494" i="2"/>
  <c r="P1494" i="2"/>
  <c r="BI1489" i="2"/>
  <c r="BH1489" i="2"/>
  <c r="BG1489" i="2"/>
  <c r="BF1489" i="2"/>
  <c r="T1489" i="2"/>
  <c r="R1489" i="2"/>
  <c r="P1489" i="2"/>
  <c r="BI1486" i="2"/>
  <c r="BH1486" i="2"/>
  <c r="BG1486" i="2"/>
  <c r="BF1486" i="2"/>
  <c r="T1486" i="2"/>
  <c r="R1486" i="2"/>
  <c r="P1486" i="2"/>
  <c r="BI1476" i="2"/>
  <c r="BH1476" i="2"/>
  <c r="BG1476" i="2"/>
  <c r="BF1476" i="2"/>
  <c r="T1476" i="2"/>
  <c r="R1476" i="2"/>
  <c r="P1476" i="2"/>
  <c r="BI1472" i="2"/>
  <c r="BH1472" i="2"/>
  <c r="BG1472" i="2"/>
  <c r="BF1472" i="2"/>
  <c r="T1472" i="2"/>
  <c r="R1472" i="2"/>
  <c r="P1472" i="2"/>
  <c r="BI1469" i="2"/>
  <c r="BH1469" i="2"/>
  <c r="BG1469" i="2"/>
  <c r="BF1469" i="2"/>
  <c r="T1469" i="2"/>
  <c r="R1469" i="2"/>
  <c r="P1469" i="2"/>
  <c r="BI1461" i="2"/>
  <c r="BH1461" i="2"/>
  <c r="BG1461" i="2"/>
  <c r="BF1461" i="2"/>
  <c r="T1461" i="2"/>
  <c r="R1461" i="2"/>
  <c r="P1461" i="2"/>
  <c r="BI1458" i="2"/>
  <c r="BH1458" i="2"/>
  <c r="BG1458" i="2"/>
  <c r="BF1458" i="2"/>
  <c r="T1458" i="2"/>
  <c r="R1458" i="2"/>
  <c r="P1458" i="2"/>
  <c r="BI1453" i="2"/>
  <c r="BH1453" i="2"/>
  <c r="BG1453" i="2"/>
  <c r="BF1453" i="2"/>
  <c r="T1453" i="2"/>
  <c r="R1453" i="2"/>
  <c r="P1453" i="2"/>
  <c r="BI1450" i="2"/>
  <c r="BH1450" i="2"/>
  <c r="BG1450" i="2"/>
  <c r="BF1450" i="2"/>
  <c r="T1450" i="2"/>
  <c r="R1450" i="2"/>
  <c r="P1450" i="2"/>
  <c r="BI1443" i="2"/>
  <c r="BH1443" i="2"/>
  <c r="BG1443" i="2"/>
  <c r="BF1443" i="2"/>
  <c r="T1443" i="2"/>
  <c r="R1443" i="2"/>
  <c r="P1443" i="2"/>
  <c r="BI1440" i="2"/>
  <c r="BH1440" i="2"/>
  <c r="BG1440" i="2"/>
  <c r="BF1440" i="2"/>
  <c r="T1440" i="2"/>
  <c r="R1440" i="2"/>
  <c r="P1440" i="2"/>
  <c r="BI1435" i="2"/>
  <c r="BH1435" i="2"/>
  <c r="BG1435" i="2"/>
  <c r="BF1435" i="2"/>
  <c r="T1435" i="2"/>
  <c r="R1435" i="2"/>
  <c r="P1435" i="2"/>
  <c r="BI1431" i="2"/>
  <c r="BH1431" i="2"/>
  <c r="BG1431" i="2"/>
  <c r="BF1431" i="2"/>
  <c r="T1431" i="2"/>
  <c r="R1431" i="2"/>
  <c r="P1431" i="2"/>
  <c r="BI1427" i="2"/>
  <c r="BH1427" i="2"/>
  <c r="BG1427" i="2"/>
  <c r="BF1427" i="2"/>
  <c r="T1427" i="2"/>
  <c r="R1427" i="2"/>
  <c r="P1427" i="2"/>
  <c r="BI1418" i="2"/>
  <c r="BH1418" i="2"/>
  <c r="BG1418" i="2"/>
  <c r="BF1418" i="2"/>
  <c r="T1418" i="2"/>
  <c r="R1418" i="2"/>
  <c r="P1418" i="2"/>
  <c r="BI1414" i="2"/>
  <c r="BH1414" i="2"/>
  <c r="BG1414" i="2"/>
  <c r="BF1414" i="2"/>
  <c r="T1414" i="2"/>
  <c r="R1414" i="2"/>
  <c r="P1414" i="2"/>
  <c r="BI1398" i="2"/>
  <c r="BH1398" i="2"/>
  <c r="BG1398" i="2"/>
  <c r="BF1398" i="2"/>
  <c r="T1398" i="2"/>
  <c r="R1398" i="2"/>
  <c r="P1398" i="2"/>
  <c r="BI1391" i="2"/>
  <c r="BH1391" i="2"/>
  <c r="BG1391" i="2"/>
  <c r="BF1391" i="2"/>
  <c r="T1391" i="2"/>
  <c r="R1391" i="2"/>
  <c r="P1391" i="2"/>
  <c r="BI1384" i="2"/>
  <c r="BH1384" i="2"/>
  <c r="BG1384" i="2"/>
  <c r="BF1384" i="2"/>
  <c r="T1384" i="2"/>
  <c r="R1384" i="2"/>
  <c r="P1384" i="2"/>
  <c r="BI1376" i="2"/>
  <c r="BH1376" i="2"/>
  <c r="BG1376" i="2"/>
  <c r="BF1376" i="2"/>
  <c r="T1376" i="2"/>
  <c r="R1376" i="2"/>
  <c r="P1376" i="2"/>
  <c r="BI1372" i="2"/>
  <c r="BH1372" i="2"/>
  <c r="BG1372" i="2"/>
  <c r="BF1372" i="2"/>
  <c r="T1372" i="2"/>
  <c r="R1372" i="2"/>
  <c r="P1372" i="2"/>
  <c r="BI1370" i="2"/>
  <c r="BH1370" i="2"/>
  <c r="BG1370" i="2"/>
  <c r="BF1370" i="2"/>
  <c r="T1370" i="2"/>
  <c r="R1370" i="2"/>
  <c r="P1370" i="2"/>
  <c r="BI1367" i="2"/>
  <c r="BH1367" i="2"/>
  <c r="BG1367" i="2"/>
  <c r="BF1367" i="2"/>
  <c r="T1367" i="2"/>
  <c r="R1367" i="2"/>
  <c r="P1367" i="2"/>
  <c r="BI1364" i="2"/>
  <c r="BH1364" i="2"/>
  <c r="BG1364" i="2"/>
  <c r="BF1364" i="2"/>
  <c r="T1364" i="2"/>
  <c r="R1364" i="2"/>
  <c r="P1364" i="2"/>
  <c r="BI1359" i="2"/>
  <c r="BH1359" i="2"/>
  <c r="BG1359" i="2"/>
  <c r="BF1359" i="2"/>
  <c r="T1359" i="2"/>
  <c r="R1359" i="2"/>
  <c r="P1359" i="2"/>
  <c r="BI1356" i="2"/>
  <c r="BH1356" i="2"/>
  <c r="BG1356" i="2"/>
  <c r="BF1356" i="2"/>
  <c r="T1356" i="2"/>
  <c r="R1356" i="2"/>
  <c r="P1356" i="2"/>
  <c r="BI1351" i="2"/>
  <c r="BH1351" i="2"/>
  <c r="BG1351" i="2"/>
  <c r="BF1351" i="2"/>
  <c r="T1351" i="2"/>
  <c r="R1351" i="2"/>
  <c r="P1351" i="2"/>
  <c r="BI1348" i="2"/>
  <c r="BH1348" i="2"/>
  <c r="BG1348" i="2"/>
  <c r="BF1348" i="2"/>
  <c r="T1348" i="2"/>
  <c r="R1348" i="2"/>
  <c r="P1348" i="2"/>
  <c r="BI1343" i="2"/>
  <c r="BH1343" i="2"/>
  <c r="BG1343" i="2"/>
  <c r="BF1343" i="2"/>
  <c r="T1343" i="2"/>
  <c r="R1343" i="2"/>
  <c r="P1343" i="2"/>
  <c r="BI1340" i="2"/>
  <c r="BH1340" i="2"/>
  <c r="BG1340" i="2"/>
  <c r="BF1340" i="2"/>
  <c r="T1340" i="2"/>
  <c r="R1340" i="2"/>
  <c r="P1340" i="2"/>
  <c r="BI1335" i="2"/>
  <c r="BH1335" i="2"/>
  <c r="BG1335" i="2"/>
  <c r="BF1335" i="2"/>
  <c r="T1335" i="2"/>
  <c r="R1335" i="2"/>
  <c r="P1335" i="2"/>
  <c r="BI1332" i="2"/>
  <c r="BH1332" i="2"/>
  <c r="BG1332" i="2"/>
  <c r="BF1332" i="2"/>
  <c r="T1332" i="2"/>
  <c r="R1332" i="2"/>
  <c r="P1332" i="2"/>
  <c r="BI1327" i="2"/>
  <c r="BH1327" i="2"/>
  <c r="BG1327" i="2"/>
  <c r="BF1327" i="2"/>
  <c r="T1327" i="2"/>
  <c r="R1327" i="2"/>
  <c r="P1327" i="2"/>
  <c r="BI1324" i="2"/>
  <c r="BH1324" i="2"/>
  <c r="BG1324" i="2"/>
  <c r="BF1324" i="2"/>
  <c r="T1324" i="2"/>
  <c r="R1324" i="2"/>
  <c r="P1324" i="2"/>
  <c r="BI1319" i="2"/>
  <c r="BH1319" i="2"/>
  <c r="BG1319" i="2"/>
  <c r="BF1319" i="2"/>
  <c r="T1319" i="2"/>
  <c r="R1319" i="2"/>
  <c r="P1319" i="2"/>
  <c r="BI1316" i="2"/>
  <c r="BH1316" i="2"/>
  <c r="BG1316" i="2"/>
  <c r="BF1316" i="2"/>
  <c r="T1316" i="2"/>
  <c r="R1316" i="2"/>
  <c r="P1316" i="2"/>
  <c r="BI1311" i="2"/>
  <c r="BH1311" i="2"/>
  <c r="BG1311" i="2"/>
  <c r="BF1311" i="2"/>
  <c r="T1311" i="2"/>
  <c r="R1311" i="2"/>
  <c r="P1311" i="2"/>
  <c r="BI1308" i="2"/>
  <c r="BH1308" i="2"/>
  <c r="BG1308" i="2"/>
  <c r="BF1308" i="2"/>
  <c r="T1308" i="2"/>
  <c r="R1308" i="2"/>
  <c r="P1308" i="2"/>
  <c r="BI1303" i="2"/>
  <c r="BH1303" i="2"/>
  <c r="BG1303" i="2"/>
  <c r="BF1303" i="2"/>
  <c r="T1303" i="2"/>
  <c r="R1303" i="2"/>
  <c r="P1303" i="2"/>
  <c r="BI1300" i="2"/>
  <c r="BH1300" i="2"/>
  <c r="BG1300" i="2"/>
  <c r="BF1300" i="2"/>
  <c r="T1300" i="2"/>
  <c r="R1300" i="2"/>
  <c r="P1300" i="2"/>
  <c r="BI1295" i="2"/>
  <c r="BH1295" i="2"/>
  <c r="BG1295" i="2"/>
  <c r="BF1295" i="2"/>
  <c r="T1295" i="2"/>
  <c r="R1295" i="2"/>
  <c r="P1295" i="2"/>
  <c r="BI1291" i="2"/>
  <c r="BH1291" i="2"/>
  <c r="BG1291" i="2"/>
  <c r="BF1291" i="2"/>
  <c r="T1291" i="2"/>
  <c r="R1291" i="2"/>
  <c r="P1291" i="2"/>
  <c r="BI1286" i="2"/>
  <c r="BH1286" i="2"/>
  <c r="BG1286" i="2"/>
  <c r="BF1286" i="2"/>
  <c r="T1286" i="2"/>
  <c r="R1286" i="2"/>
  <c r="P1286" i="2"/>
  <c r="BI1283" i="2"/>
  <c r="BH1283" i="2"/>
  <c r="BG1283" i="2"/>
  <c r="BF1283" i="2"/>
  <c r="T1283" i="2"/>
  <c r="R1283" i="2"/>
  <c r="P1283" i="2"/>
  <c r="BI1275" i="2"/>
  <c r="BH1275" i="2"/>
  <c r="BG1275" i="2"/>
  <c r="BF1275" i="2"/>
  <c r="T1275" i="2"/>
  <c r="R1275" i="2"/>
  <c r="P1275" i="2"/>
  <c r="BI1270" i="2"/>
  <c r="BH1270" i="2"/>
  <c r="BG1270" i="2"/>
  <c r="BF1270" i="2"/>
  <c r="T1270" i="2"/>
  <c r="R1270" i="2"/>
  <c r="P1270" i="2"/>
  <c r="BI1265" i="2"/>
  <c r="BH1265" i="2"/>
  <c r="BG1265" i="2"/>
  <c r="BF1265" i="2"/>
  <c r="T1265" i="2"/>
  <c r="R1265" i="2"/>
  <c r="P1265" i="2"/>
  <c r="BI1262" i="2"/>
  <c r="BH1262" i="2"/>
  <c r="BG1262" i="2"/>
  <c r="BF1262" i="2"/>
  <c r="T1262" i="2"/>
  <c r="R1262" i="2"/>
  <c r="P1262" i="2"/>
  <c r="BI1250" i="2"/>
  <c r="BH1250" i="2"/>
  <c r="BG1250" i="2"/>
  <c r="BF1250" i="2"/>
  <c r="T1250" i="2"/>
  <c r="R1250" i="2"/>
  <c r="P1250" i="2"/>
  <c r="BI1243" i="2"/>
  <c r="BH1243" i="2"/>
  <c r="BG1243" i="2"/>
  <c r="BF1243" i="2"/>
  <c r="T1243" i="2"/>
  <c r="R1243" i="2"/>
  <c r="P1243" i="2"/>
  <c r="BI1236" i="2"/>
  <c r="BH1236" i="2"/>
  <c r="BG1236" i="2"/>
  <c r="BF1236" i="2"/>
  <c r="T1236" i="2"/>
  <c r="R1236" i="2"/>
  <c r="P1236" i="2"/>
  <c r="BI1228" i="2"/>
  <c r="BH1228" i="2"/>
  <c r="BG1228" i="2"/>
  <c r="BF1228" i="2"/>
  <c r="T1228" i="2"/>
  <c r="R1228" i="2"/>
  <c r="P1228" i="2"/>
  <c r="BI1225" i="2"/>
  <c r="BH1225" i="2"/>
  <c r="BG1225" i="2"/>
  <c r="BF1225" i="2"/>
  <c r="T1225" i="2"/>
  <c r="R1225" i="2"/>
  <c r="P1225" i="2"/>
  <c r="BI1217" i="2"/>
  <c r="BH1217" i="2"/>
  <c r="BG1217" i="2"/>
  <c r="BF1217" i="2"/>
  <c r="T1217" i="2"/>
  <c r="R1217" i="2"/>
  <c r="P1217" i="2"/>
  <c r="BI1212" i="2"/>
  <c r="BH1212" i="2"/>
  <c r="BG1212" i="2"/>
  <c r="BF1212" i="2"/>
  <c r="T1212" i="2"/>
  <c r="T1211" i="2"/>
  <c r="R1212" i="2"/>
  <c r="R1211" i="2"/>
  <c r="P1212" i="2"/>
  <c r="P1211" i="2"/>
  <c r="BI1208" i="2"/>
  <c r="BH1208" i="2"/>
  <c r="BG1208" i="2"/>
  <c r="BF1208" i="2"/>
  <c r="T1208" i="2"/>
  <c r="R1208" i="2"/>
  <c r="P1208" i="2"/>
  <c r="BI1204" i="2"/>
  <c r="BH1204" i="2"/>
  <c r="BG1204" i="2"/>
  <c r="BF1204" i="2"/>
  <c r="T1204" i="2"/>
  <c r="R1204" i="2"/>
  <c r="P1204" i="2"/>
  <c r="BI1201" i="2"/>
  <c r="BH1201" i="2"/>
  <c r="BG1201" i="2"/>
  <c r="BF1201" i="2"/>
  <c r="T1201" i="2"/>
  <c r="R1201" i="2"/>
  <c r="P1201" i="2"/>
  <c r="BI1198" i="2"/>
  <c r="BH1198" i="2"/>
  <c r="BG1198" i="2"/>
  <c r="BF1198" i="2"/>
  <c r="T1198" i="2"/>
  <c r="R1198" i="2"/>
  <c r="P1198" i="2"/>
  <c r="BI1192" i="2"/>
  <c r="BH1192" i="2"/>
  <c r="BG1192" i="2"/>
  <c r="BF1192" i="2"/>
  <c r="T1192" i="2"/>
  <c r="R1192" i="2"/>
  <c r="P1192" i="2"/>
  <c r="BI1187" i="2"/>
  <c r="BH1187" i="2"/>
  <c r="BG1187" i="2"/>
  <c r="BF1187" i="2"/>
  <c r="T1187" i="2"/>
  <c r="R1187" i="2"/>
  <c r="P1187" i="2"/>
  <c r="BI1182" i="2"/>
  <c r="BH1182" i="2"/>
  <c r="BG1182" i="2"/>
  <c r="BF1182" i="2"/>
  <c r="T1182" i="2"/>
  <c r="R1182" i="2"/>
  <c r="P1182" i="2"/>
  <c r="BI1177" i="2"/>
  <c r="BH1177" i="2"/>
  <c r="BG1177" i="2"/>
  <c r="BF1177" i="2"/>
  <c r="T1177" i="2"/>
  <c r="R1177" i="2"/>
  <c r="P1177" i="2"/>
  <c r="BI1171" i="2"/>
  <c r="BH1171" i="2"/>
  <c r="BG1171" i="2"/>
  <c r="BF1171" i="2"/>
  <c r="T1171" i="2"/>
  <c r="R1171" i="2"/>
  <c r="P1171" i="2"/>
  <c r="BI1166" i="2"/>
  <c r="BH1166" i="2"/>
  <c r="BG1166" i="2"/>
  <c r="BF1166" i="2"/>
  <c r="T1166" i="2"/>
  <c r="R1166" i="2"/>
  <c r="P1166" i="2"/>
  <c r="BI1161" i="2"/>
  <c r="BH1161" i="2"/>
  <c r="BG1161" i="2"/>
  <c r="BF1161" i="2"/>
  <c r="T1161" i="2"/>
  <c r="R1161" i="2"/>
  <c r="P1161" i="2"/>
  <c r="BI1156" i="2"/>
  <c r="BH1156" i="2"/>
  <c r="BG1156" i="2"/>
  <c r="BF1156" i="2"/>
  <c r="T1156" i="2"/>
  <c r="R1156" i="2"/>
  <c r="P1156" i="2"/>
  <c r="BI1151" i="2"/>
  <c r="BH1151" i="2"/>
  <c r="BG1151" i="2"/>
  <c r="BF1151" i="2"/>
  <c r="T1151" i="2"/>
  <c r="R1151" i="2"/>
  <c r="P1151" i="2"/>
  <c r="BI1146" i="2"/>
  <c r="BH1146" i="2"/>
  <c r="BG1146" i="2"/>
  <c r="BF1146" i="2"/>
  <c r="T1146" i="2"/>
  <c r="R1146" i="2"/>
  <c r="P1146" i="2"/>
  <c r="BI1141" i="2"/>
  <c r="BH1141" i="2"/>
  <c r="BG1141" i="2"/>
  <c r="BF1141" i="2"/>
  <c r="T1141" i="2"/>
  <c r="R1141" i="2"/>
  <c r="P1141" i="2"/>
  <c r="BI1137" i="2"/>
  <c r="BH1137" i="2"/>
  <c r="BG1137" i="2"/>
  <c r="BF1137" i="2"/>
  <c r="T1137" i="2"/>
  <c r="R1137" i="2"/>
  <c r="P1137" i="2"/>
  <c r="BI1133" i="2"/>
  <c r="BH1133" i="2"/>
  <c r="BG1133" i="2"/>
  <c r="BF1133" i="2"/>
  <c r="T1133" i="2"/>
  <c r="R1133" i="2"/>
  <c r="P1133" i="2"/>
  <c r="BI1127" i="2"/>
  <c r="BH1127" i="2"/>
  <c r="BG1127" i="2"/>
  <c r="BF1127" i="2"/>
  <c r="T1127" i="2"/>
  <c r="R1127" i="2"/>
  <c r="P1127" i="2"/>
  <c r="BI1123" i="2"/>
  <c r="BH1123" i="2"/>
  <c r="BG1123" i="2"/>
  <c r="BF1123" i="2"/>
  <c r="T1123" i="2"/>
  <c r="R1123" i="2"/>
  <c r="P1123" i="2"/>
  <c r="BI1112" i="2"/>
  <c r="BH1112" i="2"/>
  <c r="BG1112" i="2"/>
  <c r="BF1112" i="2"/>
  <c r="T1112" i="2"/>
  <c r="R1112" i="2"/>
  <c r="P1112" i="2"/>
  <c r="BI1107" i="2"/>
  <c r="BH1107" i="2"/>
  <c r="BG1107" i="2"/>
  <c r="BF1107" i="2"/>
  <c r="T1107" i="2"/>
  <c r="R1107" i="2"/>
  <c r="P1107" i="2"/>
  <c r="BI1102" i="2"/>
  <c r="BH1102" i="2"/>
  <c r="BG1102" i="2"/>
  <c r="BF1102" i="2"/>
  <c r="T1102" i="2"/>
  <c r="R1102" i="2"/>
  <c r="P1102" i="2"/>
  <c r="BI1097" i="2"/>
  <c r="BH1097" i="2"/>
  <c r="BG1097" i="2"/>
  <c r="BF1097" i="2"/>
  <c r="T1097" i="2"/>
  <c r="R1097" i="2"/>
  <c r="P1097" i="2"/>
  <c r="BI1090" i="2"/>
  <c r="BH1090" i="2"/>
  <c r="BG1090" i="2"/>
  <c r="BF1090" i="2"/>
  <c r="T1090" i="2"/>
  <c r="R1090" i="2"/>
  <c r="P1090" i="2"/>
  <c r="BI1083" i="2"/>
  <c r="BH1083" i="2"/>
  <c r="BG1083" i="2"/>
  <c r="BF1083" i="2"/>
  <c r="T1083" i="2"/>
  <c r="R1083" i="2"/>
  <c r="P1083" i="2"/>
  <c r="BI1076" i="2"/>
  <c r="BH1076" i="2"/>
  <c r="BG1076" i="2"/>
  <c r="BF1076" i="2"/>
  <c r="T1076" i="2"/>
  <c r="R1076" i="2"/>
  <c r="P1076" i="2"/>
  <c r="BI1068" i="2"/>
  <c r="BH1068" i="2"/>
  <c r="BG1068" i="2"/>
  <c r="BF1068" i="2"/>
  <c r="T1068" i="2"/>
  <c r="R1068" i="2"/>
  <c r="P1068" i="2"/>
  <c r="BI1060" i="2"/>
  <c r="BH1060" i="2"/>
  <c r="BG1060" i="2"/>
  <c r="BF1060" i="2"/>
  <c r="T1060" i="2"/>
  <c r="R1060" i="2"/>
  <c r="P1060" i="2"/>
  <c r="BI1052" i="2"/>
  <c r="BH1052" i="2"/>
  <c r="BG1052" i="2"/>
  <c r="BF1052" i="2"/>
  <c r="T1052" i="2"/>
  <c r="R1052" i="2"/>
  <c r="P1052" i="2"/>
  <c r="BI1044" i="2"/>
  <c r="BH1044" i="2"/>
  <c r="BG1044" i="2"/>
  <c r="BF1044" i="2"/>
  <c r="T1044" i="2"/>
  <c r="R1044" i="2"/>
  <c r="P1044" i="2"/>
  <c r="BI1041" i="2"/>
  <c r="BH1041" i="2"/>
  <c r="BG1041" i="2"/>
  <c r="BF1041" i="2"/>
  <c r="T1041" i="2"/>
  <c r="R1041" i="2"/>
  <c r="P1041" i="2"/>
  <c r="BI1030" i="2"/>
  <c r="BH1030" i="2"/>
  <c r="BG1030" i="2"/>
  <c r="BF1030" i="2"/>
  <c r="T1030" i="2"/>
  <c r="R1030" i="2"/>
  <c r="P1030" i="2"/>
  <c r="BI1019" i="2"/>
  <c r="BH1019" i="2"/>
  <c r="BG1019" i="2"/>
  <c r="BF1019" i="2"/>
  <c r="T1019" i="2"/>
  <c r="R1019" i="2"/>
  <c r="P1019" i="2"/>
  <c r="BI1015" i="2"/>
  <c r="BH1015" i="2"/>
  <c r="BG1015" i="2"/>
  <c r="BF1015" i="2"/>
  <c r="T1015" i="2"/>
  <c r="R1015" i="2"/>
  <c r="P1015" i="2"/>
  <c r="BI1004" i="2"/>
  <c r="BH1004" i="2"/>
  <c r="BG1004" i="2"/>
  <c r="BF1004" i="2"/>
  <c r="T1004" i="2"/>
  <c r="R1004" i="2"/>
  <c r="P1004" i="2"/>
  <c r="BI999" i="2"/>
  <c r="BH999" i="2"/>
  <c r="BG999" i="2"/>
  <c r="BF999" i="2"/>
  <c r="T999" i="2"/>
  <c r="R999" i="2"/>
  <c r="P999" i="2"/>
  <c r="BI995" i="2"/>
  <c r="BH995" i="2"/>
  <c r="BG995" i="2"/>
  <c r="BF995" i="2"/>
  <c r="T995" i="2"/>
  <c r="R995" i="2"/>
  <c r="P995" i="2"/>
  <c r="BI992" i="2"/>
  <c r="BH992" i="2"/>
  <c r="BG992" i="2"/>
  <c r="BF992" i="2"/>
  <c r="T992" i="2"/>
  <c r="R992" i="2"/>
  <c r="P992" i="2"/>
  <c r="BI987" i="2"/>
  <c r="BH987" i="2"/>
  <c r="BG987" i="2"/>
  <c r="BF987" i="2"/>
  <c r="T987" i="2"/>
  <c r="R987" i="2"/>
  <c r="P987" i="2"/>
  <c r="BI982" i="2"/>
  <c r="BH982" i="2"/>
  <c r="BG982" i="2"/>
  <c r="BF982" i="2"/>
  <c r="T982" i="2"/>
  <c r="R982" i="2"/>
  <c r="P982" i="2"/>
  <c r="BI977" i="2"/>
  <c r="BH977" i="2"/>
  <c r="BG977" i="2"/>
  <c r="BF977" i="2"/>
  <c r="T977" i="2"/>
  <c r="R977" i="2"/>
  <c r="P977" i="2"/>
  <c r="BI972" i="2"/>
  <c r="BH972" i="2"/>
  <c r="BG972" i="2"/>
  <c r="BF972" i="2"/>
  <c r="T972" i="2"/>
  <c r="R972" i="2"/>
  <c r="P972" i="2"/>
  <c r="BI967" i="2"/>
  <c r="BH967" i="2"/>
  <c r="BG967" i="2"/>
  <c r="BF967" i="2"/>
  <c r="T967" i="2"/>
  <c r="R967" i="2"/>
  <c r="P967" i="2"/>
  <c r="BI957" i="2"/>
  <c r="BH957" i="2"/>
  <c r="BG957" i="2"/>
  <c r="BF957" i="2"/>
  <c r="T957" i="2"/>
  <c r="R957" i="2"/>
  <c r="P957" i="2"/>
  <c r="BI952" i="2"/>
  <c r="BH952" i="2"/>
  <c r="BG952" i="2"/>
  <c r="BF952" i="2"/>
  <c r="T952" i="2"/>
  <c r="R952" i="2"/>
  <c r="P952" i="2"/>
  <c r="BI944" i="2"/>
  <c r="BH944" i="2"/>
  <c r="BG944" i="2"/>
  <c r="BF944" i="2"/>
  <c r="T944" i="2"/>
  <c r="R944" i="2"/>
  <c r="P944" i="2"/>
  <c r="BI936" i="2"/>
  <c r="BH936" i="2"/>
  <c r="BG936" i="2"/>
  <c r="BF936" i="2"/>
  <c r="T936" i="2"/>
  <c r="R936" i="2"/>
  <c r="P936" i="2"/>
  <c r="BI929" i="2"/>
  <c r="BH929" i="2"/>
  <c r="BG929" i="2"/>
  <c r="BF929" i="2"/>
  <c r="T929" i="2"/>
  <c r="R929" i="2"/>
  <c r="P929" i="2"/>
  <c r="BI920" i="2"/>
  <c r="BH920" i="2"/>
  <c r="BG920" i="2"/>
  <c r="BF920" i="2"/>
  <c r="T920" i="2"/>
  <c r="R920" i="2"/>
  <c r="P920" i="2"/>
  <c r="BI915" i="2"/>
  <c r="BH915" i="2"/>
  <c r="BG915" i="2"/>
  <c r="BF915" i="2"/>
  <c r="T915" i="2"/>
  <c r="R915" i="2"/>
  <c r="P915" i="2"/>
  <c r="BI910" i="2"/>
  <c r="BH910" i="2"/>
  <c r="BG910" i="2"/>
  <c r="BF910" i="2"/>
  <c r="T910" i="2"/>
  <c r="R910" i="2"/>
  <c r="P910" i="2"/>
  <c r="BI902" i="2"/>
  <c r="BH902" i="2"/>
  <c r="BG902" i="2"/>
  <c r="BF902" i="2"/>
  <c r="T902" i="2"/>
  <c r="R902" i="2"/>
  <c r="P902" i="2"/>
  <c r="BI894" i="2"/>
  <c r="BH894" i="2"/>
  <c r="BG894" i="2"/>
  <c r="BF894" i="2"/>
  <c r="T894" i="2"/>
  <c r="R894" i="2"/>
  <c r="P894" i="2"/>
  <c r="BI891" i="2"/>
  <c r="BH891" i="2"/>
  <c r="BG891" i="2"/>
  <c r="BF891" i="2"/>
  <c r="T891" i="2"/>
  <c r="R891" i="2"/>
  <c r="P891" i="2"/>
  <c r="BI886" i="2"/>
  <c r="BH886" i="2"/>
  <c r="BG886" i="2"/>
  <c r="BF886" i="2"/>
  <c r="T886" i="2"/>
  <c r="R886" i="2"/>
  <c r="P886" i="2"/>
  <c r="BI878" i="2"/>
  <c r="BH878" i="2"/>
  <c r="BG878" i="2"/>
  <c r="BF878" i="2"/>
  <c r="T878" i="2"/>
  <c r="R878" i="2"/>
  <c r="P878" i="2"/>
  <c r="BI873" i="2"/>
  <c r="BH873" i="2"/>
  <c r="BG873" i="2"/>
  <c r="BF873" i="2"/>
  <c r="T873" i="2"/>
  <c r="R873" i="2"/>
  <c r="P873" i="2"/>
  <c r="BI865" i="2"/>
  <c r="BH865" i="2"/>
  <c r="BG865" i="2"/>
  <c r="BF865" i="2"/>
  <c r="T865" i="2"/>
  <c r="R865" i="2"/>
  <c r="P865" i="2"/>
  <c r="BI860" i="2"/>
  <c r="BH860" i="2"/>
  <c r="BG860" i="2"/>
  <c r="BF860" i="2"/>
  <c r="T860" i="2"/>
  <c r="R860" i="2"/>
  <c r="P860" i="2"/>
  <c r="BI853" i="2"/>
  <c r="BH853" i="2"/>
  <c r="BG853" i="2"/>
  <c r="BF853" i="2"/>
  <c r="T853" i="2"/>
  <c r="R853" i="2"/>
  <c r="P853" i="2"/>
  <c r="BI848" i="2"/>
  <c r="BH848" i="2"/>
  <c r="BG848" i="2"/>
  <c r="BF848" i="2"/>
  <c r="T848" i="2"/>
  <c r="R848" i="2"/>
  <c r="P848" i="2"/>
  <c r="BI843" i="2"/>
  <c r="BH843" i="2"/>
  <c r="BG843" i="2"/>
  <c r="BF843" i="2"/>
  <c r="T843" i="2"/>
  <c r="R843" i="2"/>
  <c r="P843" i="2"/>
  <c r="BI840" i="2"/>
  <c r="BH840" i="2"/>
  <c r="BG840" i="2"/>
  <c r="BF840" i="2"/>
  <c r="T840" i="2"/>
  <c r="R840" i="2"/>
  <c r="P840" i="2"/>
  <c r="BI834" i="2"/>
  <c r="BH834" i="2"/>
  <c r="BG834" i="2"/>
  <c r="BF834" i="2"/>
  <c r="T834" i="2"/>
  <c r="R834" i="2"/>
  <c r="P834" i="2"/>
  <c r="BI828" i="2"/>
  <c r="BH828" i="2"/>
  <c r="BG828" i="2"/>
  <c r="BF828" i="2"/>
  <c r="T828" i="2"/>
  <c r="R828" i="2"/>
  <c r="P828" i="2"/>
  <c r="BI821" i="2"/>
  <c r="BH821" i="2"/>
  <c r="BG821" i="2"/>
  <c r="BF821" i="2"/>
  <c r="T821" i="2"/>
  <c r="R821" i="2"/>
  <c r="P821" i="2"/>
  <c r="BI813" i="2"/>
  <c r="BH813" i="2"/>
  <c r="BG813" i="2"/>
  <c r="BF813" i="2"/>
  <c r="T813" i="2"/>
  <c r="R813" i="2"/>
  <c r="P813" i="2"/>
  <c r="BI805" i="2"/>
  <c r="BH805" i="2"/>
  <c r="BG805" i="2"/>
  <c r="BF805" i="2"/>
  <c r="T805" i="2"/>
  <c r="R805" i="2"/>
  <c r="P805" i="2"/>
  <c r="BI800" i="2"/>
  <c r="BH800" i="2"/>
  <c r="BG800" i="2"/>
  <c r="BF800" i="2"/>
  <c r="T800" i="2"/>
  <c r="R800" i="2"/>
  <c r="P800" i="2"/>
  <c r="BI797" i="2"/>
  <c r="BH797" i="2"/>
  <c r="BG797" i="2"/>
  <c r="BF797" i="2"/>
  <c r="T797" i="2"/>
  <c r="R797" i="2"/>
  <c r="P797" i="2"/>
  <c r="BI781" i="2"/>
  <c r="BH781" i="2"/>
  <c r="BG781" i="2"/>
  <c r="BF781" i="2"/>
  <c r="T781" i="2"/>
  <c r="R781" i="2"/>
  <c r="P781" i="2"/>
  <c r="BI778" i="2"/>
  <c r="BH778" i="2"/>
  <c r="BG778" i="2"/>
  <c r="BF778" i="2"/>
  <c r="T778" i="2"/>
  <c r="R778" i="2"/>
  <c r="P778" i="2"/>
  <c r="BI773" i="2"/>
  <c r="BH773" i="2"/>
  <c r="BG773" i="2"/>
  <c r="BF773" i="2"/>
  <c r="T773" i="2"/>
  <c r="R773" i="2"/>
  <c r="P773" i="2"/>
  <c r="BI768" i="2"/>
  <c r="BH768" i="2"/>
  <c r="BG768" i="2"/>
  <c r="BF768" i="2"/>
  <c r="T768" i="2"/>
  <c r="R768" i="2"/>
  <c r="P768" i="2"/>
  <c r="BI763" i="2"/>
  <c r="BH763" i="2"/>
  <c r="BG763" i="2"/>
  <c r="BF763" i="2"/>
  <c r="T763" i="2"/>
  <c r="R763" i="2"/>
  <c r="P763" i="2"/>
  <c r="BI758" i="2"/>
  <c r="BH758" i="2"/>
  <c r="BG758" i="2"/>
  <c r="BF758" i="2"/>
  <c r="T758" i="2"/>
  <c r="R758" i="2"/>
  <c r="P758" i="2"/>
  <c r="BI745" i="2"/>
  <c r="BH745" i="2"/>
  <c r="BG745" i="2"/>
  <c r="BF745" i="2"/>
  <c r="T745" i="2"/>
  <c r="R745" i="2"/>
  <c r="P745" i="2"/>
  <c r="BI734" i="2"/>
  <c r="BH734" i="2"/>
  <c r="BG734" i="2"/>
  <c r="BF734" i="2"/>
  <c r="T734" i="2"/>
  <c r="R734" i="2"/>
  <c r="P734" i="2"/>
  <c r="BI729" i="2"/>
  <c r="BH729" i="2"/>
  <c r="BG729" i="2"/>
  <c r="BF729" i="2"/>
  <c r="T729" i="2"/>
  <c r="R729" i="2"/>
  <c r="P729" i="2"/>
  <c r="BI724" i="2"/>
  <c r="BH724" i="2"/>
  <c r="BG724" i="2"/>
  <c r="BF724" i="2"/>
  <c r="T724" i="2"/>
  <c r="R724" i="2"/>
  <c r="P724" i="2"/>
  <c r="BI719" i="2"/>
  <c r="BH719" i="2"/>
  <c r="BG719" i="2"/>
  <c r="BF719" i="2"/>
  <c r="T719" i="2"/>
  <c r="R719" i="2"/>
  <c r="P719" i="2"/>
  <c r="BI714" i="2"/>
  <c r="BH714" i="2"/>
  <c r="BG714" i="2"/>
  <c r="BF714" i="2"/>
  <c r="T714" i="2"/>
  <c r="R714" i="2"/>
  <c r="P714" i="2"/>
  <c r="BI696" i="2"/>
  <c r="BH696" i="2"/>
  <c r="BG696" i="2"/>
  <c r="BF696" i="2"/>
  <c r="T696" i="2"/>
  <c r="R696" i="2"/>
  <c r="P696" i="2"/>
  <c r="BI688" i="2"/>
  <c r="BH688" i="2"/>
  <c r="BG688" i="2"/>
  <c r="BF688" i="2"/>
  <c r="T688" i="2"/>
  <c r="R688" i="2"/>
  <c r="P688" i="2"/>
  <c r="BI670" i="2"/>
  <c r="BH670" i="2"/>
  <c r="BG670" i="2"/>
  <c r="BF670" i="2"/>
  <c r="T670" i="2"/>
  <c r="R670" i="2"/>
  <c r="P670" i="2"/>
  <c r="BI665" i="2"/>
  <c r="BH665" i="2"/>
  <c r="BG665" i="2"/>
  <c r="BF665" i="2"/>
  <c r="T665" i="2"/>
  <c r="R665" i="2"/>
  <c r="P665" i="2"/>
  <c r="BI660" i="2"/>
  <c r="BH660" i="2"/>
  <c r="BG660" i="2"/>
  <c r="BF660" i="2"/>
  <c r="T660" i="2"/>
  <c r="R660" i="2"/>
  <c r="P660" i="2"/>
  <c r="BI656" i="2"/>
  <c r="BH656" i="2"/>
  <c r="BG656" i="2"/>
  <c r="BF656" i="2"/>
  <c r="T656" i="2"/>
  <c r="R656" i="2"/>
  <c r="P656" i="2"/>
  <c r="BI651" i="2"/>
  <c r="BH651" i="2"/>
  <c r="BG651" i="2"/>
  <c r="BF651" i="2"/>
  <c r="T651" i="2"/>
  <c r="R651" i="2"/>
  <c r="P651" i="2"/>
  <c r="BI646" i="2"/>
  <c r="BH646" i="2"/>
  <c r="BG646" i="2"/>
  <c r="BF646" i="2"/>
  <c r="T646" i="2"/>
  <c r="R646" i="2"/>
  <c r="P646" i="2"/>
  <c r="BI640" i="2"/>
  <c r="BH640" i="2"/>
  <c r="BG640" i="2"/>
  <c r="BF640" i="2"/>
  <c r="T640" i="2"/>
  <c r="R640" i="2"/>
  <c r="P640" i="2"/>
  <c r="BI630" i="2"/>
  <c r="BH630" i="2"/>
  <c r="BG630" i="2"/>
  <c r="BF630" i="2"/>
  <c r="T630" i="2"/>
  <c r="R630" i="2"/>
  <c r="P630" i="2"/>
  <c r="BI627" i="2"/>
  <c r="BH627" i="2"/>
  <c r="BG627" i="2"/>
  <c r="BF627" i="2"/>
  <c r="T627" i="2"/>
  <c r="R627" i="2"/>
  <c r="P627" i="2"/>
  <c r="BI616" i="2"/>
  <c r="BH616" i="2"/>
  <c r="BG616" i="2"/>
  <c r="BF616" i="2"/>
  <c r="T616" i="2"/>
  <c r="R616" i="2"/>
  <c r="P616" i="2"/>
  <c r="BI605" i="2"/>
  <c r="BH605" i="2"/>
  <c r="BG605" i="2"/>
  <c r="BF605" i="2"/>
  <c r="T605" i="2"/>
  <c r="R605" i="2"/>
  <c r="P605" i="2"/>
  <c r="BI601" i="2"/>
  <c r="BH601" i="2"/>
  <c r="BG601" i="2"/>
  <c r="BF601" i="2"/>
  <c r="T601" i="2"/>
  <c r="R601" i="2"/>
  <c r="P601" i="2"/>
  <c r="BI597" i="2"/>
  <c r="BH597" i="2"/>
  <c r="BG597" i="2"/>
  <c r="BF597" i="2"/>
  <c r="T597" i="2"/>
  <c r="R597" i="2"/>
  <c r="P597" i="2"/>
  <c r="BI594" i="2"/>
  <c r="BH594" i="2"/>
  <c r="BG594" i="2"/>
  <c r="BF594" i="2"/>
  <c r="T594" i="2"/>
  <c r="R594" i="2"/>
  <c r="P594" i="2"/>
  <c r="BI586" i="2"/>
  <c r="BH586" i="2"/>
  <c r="BG586" i="2"/>
  <c r="BF586" i="2"/>
  <c r="T586" i="2"/>
  <c r="R586" i="2"/>
  <c r="P586" i="2"/>
  <c r="BI583" i="2"/>
  <c r="BH583" i="2"/>
  <c r="BG583" i="2"/>
  <c r="BF583" i="2"/>
  <c r="T583" i="2"/>
  <c r="R583" i="2"/>
  <c r="P583" i="2"/>
  <c r="BI572" i="2"/>
  <c r="BH572" i="2"/>
  <c r="BG572" i="2"/>
  <c r="BF572" i="2"/>
  <c r="T572" i="2"/>
  <c r="R572" i="2"/>
  <c r="P572" i="2"/>
  <c r="BI567" i="2"/>
  <c r="BH567" i="2"/>
  <c r="BG567" i="2"/>
  <c r="BF567" i="2"/>
  <c r="T567" i="2"/>
  <c r="R567" i="2"/>
  <c r="P567" i="2"/>
  <c r="BI562" i="2"/>
  <c r="BH562" i="2"/>
  <c r="BG562" i="2"/>
  <c r="BF562" i="2"/>
  <c r="T562" i="2"/>
  <c r="R562" i="2"/>
  <c r="P562" i="2"/>
  <c r="BI557" i="2"/>
  <c r="BH557" i="2"/>
  <c r="BG557" i="2"/>
  <c r="BF557" i="2"/>
  <c r="T557" i="2"/>
  <c r="R557" i="2"/>
  <c r="P557" i="2"/>
  <c r="BI548" i="2"/>
  <c r="BH548" i="2"/>
  <c r="BG548" i="2"/>
  <c r="BF548" i="2"/>
  <c r="T548" i="2"/>
  <c r="R548" i="2"/>
  <c r="P548" i="2"/>
  <c r="BI543" i="2"/>
  <c r="BH543" i="2"/>
  <c r="BG543" i="2"/>
  <c r="BF543" i="2"/>
  <c r="T543" i="2"/>
  <c r="R543" i="2"/>
  <c r="P543" i="2"/>
  <c r="BI538" i="2"/>
  <c r="BH538" i="2"/>
  <c r="BG538" i="2"/>
  <c r="BF538" i="2"/>
  <c r="T538" i="2"/>
  <c r="R538" i="2"/>
  <c r="P538" i="2"/>
  <c r="BI533" i="2"/>
  <c r="BH533" i="2"/>
  <c r="BG533" i="2"/>
  <c r="BF533" i="2"/>
  <c r="T533" i="2"/>
  <c r="R533" i="2"/>
  <c r="P533" i="2"/>
  <c r="BI528" i="2"/>
  <c r="BH528" i="2"/>
  <c r="BG528" i="2"/>
  <c r="BF528" i="2"/>
  <c r="T528" i="2"/>
  <c r="R528" i="2"/>
  <c r="P528" i="2"/>
  <c r="BI517" i="2"/>
  <c r="BH517" i="2"/>
  <c r="BG517" i="2"/>
  <c r="BF517" i="2"/>
  <c r="T517" i="2"/>
  <c r="R517" i="2"/>
  <c r="P517" i="2"/>
  <c r="BI509" i="2"/>
  <c r="BH509" i="2"/>
  <c r="BG509" i="2"/>
  <c r="BF509" i="2"/>
  <c r="T509" i="2"/>
  <c r="R509" i="2"/>
  <c r="P509" i="2"/>
  <c r="BI504" i="2"/>
  <c r="BH504" i="2"/>
  <c r="BG504" i="2"/>
  <c r="BF504" i="2"/>
  <c r="T504" i="2"/>
  <c r="R504" i="2"/>
  <c r="P504" i="2"/>
  <c r="BI499" i="2"/>
  <c r="BH499" i="2"/>
  <c r="BG499" i="2"/>
  <c r="BF499" i="2"/>
  <c r="T499" i="2"/>
  <c r="R499" i="2"/>
  <c r="P499" i="2"/>
  <c r="BI491" i="2"/>
  <c r="BH491" i="2"/>
  <c r="BG491" i="2"/>
  <c r="BF491" i="2"/>
  <c r="T491" i="2"/>
  <c r="R491" i="2"/>
  <c r="P491" i="2"/>
  <c r="BI486" i="2"/>
  <c r="BH486" i="2"/>
  <c r="BG486" i="2"/>
  <c r="BF486" i="2"/>
  <c r="T486" i="2"/>
  <c r="R486" i="2"/>
  <c r="P486" i="2"/>
  <c r="BI482" i="2"/>
  <c r="BH482" i="2"/>
  <c r="BG482" i="2"/>
  <c r="BF482" i="2"/>
  <c r="T482" i="2"/>
  <c r="R482" i="2"/>
  <c r="P482" i="2"/>
  <c r="BI478" i="2"/>
  <c r="BH478" i="2"/>
  <c r="BG478" i="2"/>
  <c r="BF478" i="2"/>
  <c r="T478" i="2"/>
  <c r="R478" i="2"/>
  <c r="P478" i="2"/>
  <c r="BI471" i="2"/>
  <c r="BH471" i="2"/>
  <c r="BG471" i="2"/>
  <c r="BF471" i="2"/>
  <c r="T471" i="2"/>
  <c r="R471" i="2"/>
  <c r="P471" i="2"/>
  <c r="BI467" i="2"/>
  <c r="BH467" i="2"/>
  <c r="BG467" i="2"/>
  <c r="BF467" i="2"/>
  <c r="T467" i="2"/>
  <c r="R467" i="2"/>
  <c r="P467" i="2"/>
  <c r="BI463" i="2"/>
  <c r="BH463" i="2"/>
  <c r="BG463" i="2"/>
  <c r="BF463" i="2"/>
  <c r="T463" i="2"/>
  <c r="R463" i="2"/>
  <c r="P463" i="2"/>
  <c r="BI448" i="2"/>
  <c r="BH448" i="2"/>
  <c r="BG448" i="2"/>
  <c r="BF448" i="2"/>
  <c r="T448" i="2"/>
  <c r="R448" i="2"/>
  <c r="P448" i="2"/>
  <c r="BI441" i="2"/>
  <c r="BH441" i="2"/>
  <c r="BG441" i="2"/>
  <c r="BF441" i="2"/>
  <c r="T441" i="2"/>
  <c r="R441" i="2"/>
  <c r="P441" i="2"/>
  <c r="BI434" i="2"/>
  <c r="BH434" i="2"/>
  <c r="BG434" i="2"/>
  <c r="BF434" i="2"/>
  <c r="T434" i="2"/>
  <c r="R434" i="2"/>
  <c r="P434" i="2"/>
  <c r="BI430" i="2"/>
  <c r="BH430" i="2"/>
  <c r="BG430" i="2"/>
  <c r="BF430" i="2"/>
  <c r="T430" i="2"/>
  <c r="R430" i="2"/>
  <c r="P430" i="2"/>
  <c r="BI423" i="2"/>
  <c r="BH423" i="2"/>
  <c r="BG423" i="2"/>
  <c r="BF423" i="2"/>
  <c r="T423" i="2"/>
  <c r="R423" i="2"/>
  <c r="P423" i="2"/>
  <c r="BI416" i="2"/>
  <c r="BH416" i="2"/>
  <c r="BG416" i="2"/>
  <c r="BF416" i="2"/>
  <c r="T416" i="2"/>
  <c r="R416" i="2"/>
  <c r="P416" i="2"/>
  <c r="BI412" i="2"/>
  <c r="BH412" i="2"/>
  <c r="BG412" i="2"/>
  <c r="BF412" i="2"/>
  <c r="T412" i="2"/>
  <c r="R412" i="2"/>
  <c r="P412" i="2"/>
  <c r="BI407" i="2"/>
  <c r="BH407" i="2"/>
  <c r="BG407" i="2"/>
  <c r="BF407" i="2"/>
  <c r="T407" i="2"/>
  <c r="R407" i="2"/>
  <c r="P407" i="2"/>
  <c r="BI385" i="2"/>
  <c r="BH385" i="2"/>
  <c r="BG385" i="2"/>
  <c r="BF385" i="2"/>
  <c r="T385" i="2"/>
  <c r="R385" i="2"/>
  <c r="P385" i="2"/>
  <c r="BI380" i="2"/>
  <c r="BH380" i="2"/>
  <c r="BG380" i="2"/>
  <c r="BF380" i="2"/>
  <c r="T380" i="2"/>
  <c r="R380" i="2"/>
  <c r="P380" i="2"/>
  <c r="BI377" i="2"/>
  <c r="BH377" i="2"/>
  <c r="BG377" i="2"/>
  <c r="BF377" i="2"/>
  <c r="T377" i="2"/>
  <c r="R377" i="2"/>
  <c r="P377" i="2"/>
  <c r="BI365" i="2"/>
  <c r="BH365" i="2"/>
  <c r="BG365" i="2"/>
  <c r="BF365" i="2"/>
  <c r="T365" i="2"/>
  <c r="R365" i="2"/>
  <c r="P365" i="2"/>
  <c r="BI349" i="2"/>
  <c r="BH349" i="2"/>
  <c r="BG349" i="2"/>
  <c r="BF349" i="2"/>
  <c r="T349" i="2"/>
  <c r="R349" i="2"/>
  <c r="P349" i="2"/>
  <c r="BI335" i="2"/>
  <c r="BH335" i="2"/>
  <c r="BG335" i="2"/>
  <c r="BF335" i="2"/>
  <c r="T335" i="2"/>
  <c r="R335" i="2"/>
  <c r="P335" i="2"/>
  <c r="BI330" i="2"/>
  <c r="BH330" i="2"/>
  <c r="BG330" i="2"/>
  <c r="BF330" i="2"/>
  <c r="T330" i="2"/>
  <c r="R330" i="2"/>
  <c r="P330" i="2"/>
  <c r="BI325" i="2"/>
  <c r="BH325" i="2"/>
  <c r="BG325" i="2"/>
  <c r="BF325" i="2"/>
  <c r="T325" i="2"/>
  <c r="R325" i="2"/>
  <c r="P325" i="2"/>
  <c r="BI320" i="2"/>
  <c r="BH320" i="2"/>
  <c r="BG320" i="2"/>
  <c r="BF320" i="2"/>
  <c r="T320" i="2"/>
  <c r="R320" i="2"/>
  <c r="P320" i="2"/>
  <c r="BI315" i="2"/>
  <c r="BH315" i="2"/>
  <c r="BG315" i="2"/>
  <c r="BF315" i="2"/>
  <c r="T315" i="2"/>
  <c r="R315" i="2"/>
  <c r="P315" i="2"/>
  <c r="BI310" i="2"/>
  <c r="BH310" i="2"/>
  <c r="BG310" i="2"/>
  <c r="BF310" i="2"/>
  <c r="T310" i="2"/>
  <c r="R310" i="2"/>
  <c r="P310" i="2"/>
  <c r="BI305" i="2"/>
  <c r="BH305" i="2"/>
  <c r="BG305" i="2"/>
  <c r="BF305" i="2"/>
  <c r="T305" i="2"/>
  <c r="R305" i="2"/>
  <c r="P305" i="2"/>
  <c r="BI297" i="2"/>
  <c r="BH297" i="2"/>
  <c r="BG297" i="2"/>
  <c r="BF297" i="2"/>
  <c r="T297" i="2"/>
  <c r="R297" i="2"/>
  <c r="P297" i="2"/>
  <c r="BI292" i="2"/>
  <c r="BH292" i="2"/>
  <c r="BG292" i="2"/>
  <c r="BF292" i="2"/>
  <c r="T292" i="2"/>
  <c r="R292" i="2"/>
  <c r="P292" i="2"/>
  <c r="BI278" i="2"/>
  <c r="BH278" i="2"/>
  <c r="BG278" i="2"/>
  <c r="BF278" i="2"/>
  <c r="T278" i="2"/>
  <c r="R278" i="2"/>
  <c r="P278" i="2"/>
  <c r="BI267" i="2"/>
  <c r="BH267" i="2"/>
  <c r="BG267" i="2"/>
  <c r="BF267" i="2"/>
  <c r="T267" i="2"/>
  <c r="R267" i="2"/>
  <c r="P267" i="2"/>
  <c r="BI260" i="2"/>
  <c r="BH260" i="2"/>
  <c r="BG260" i="2"/>
  <c r="BF260" i="2"/>
  <c r="T260" i="2"/>
  <c r="R260" i="2"/>
  <c r="P260" i="2"/>
  <c r="BI256" i="2"/>
  <c r="BH256" i="2"/>
  <c r="BG256" i="2"/>
  <c r="BF256" i="2"/>
  <c r="T256" i="2"/>
  <c r="R256" i="2"/>
  <c r="P256" i="2"/>
  <c r="BI251" i="2"/>
  <c r="BH251" i="2"/>
  <c r="BG251" i="2"/>
  <c r="BF251" i="2"/>
  <c r="T251" i="2"/>
  <c r="R251" i="2"/>
  <c r="P251" i="2"/>
  <c r="BI246" i="2"/>
  <c r="BH246" i="2"/>
  <c r="BG246" i="2"/>
  <c r="BF246" i="2"/>
  <c r="T246" i="2"/>
  <c r="R246" i="2"/>
  <c r="P246" i="2"/>
  <c r="BI241" i="2"/>
  <c r="BH241" i="2"/>
  <c r="BG241" i="2"/>
  <c r="BF241" i="2"/>
  <c r="T241" i="2"/>
  <c r="R241" i="2"/>
  <c r="P241" i="2"/>
  <c r="BI236" i="2"/>
  <c r="BH236" i="2"/>
  <c r="BG236" i="2"/>
  <c r="BF236" i="2"/>
  <c r="T236" i="2"/>
  <c r="R236" i="2"/>
  <c r="P236" i="2"/>
  <c r="BI231" i="2"/>
  <c r="BH231" i="2"/>
  <c r="BG231" i="2"/>
  <c r="BF231" i="2"/>
  <c r="T231" i="2"/>
  <c r="R231" i="2"/>
  <c r="P231" i="2"/>
  <c r="BI227" i="2"/>
  <c r="BH227" i="2"/>
  <c r="BG227" i="2"/>
  <c r="BF227" i="2"/>
  <c r="T227" i="2"/>
  <c r="R227" i="2"/>
  <c r="P227" i="2"/>
  <c r="BI223" i="2"/>
  <c r="BH223" i="2"/>
  <c r="BG223" i="2"/>
  <c r="BF223" i="2"/>
  <c r="T223" i="2"/>
  <c r="R223" i="2"/>
  <c r="P223" i="2"/>
  <c r="BI219" i="2"/>
  <c r="BH219" i="2"/>
  <c r="BG219" i="2"/>
  <c r="BF219" i="2"/>
  <c r="T219" i="2"/>
  <c r="R219" i="2"/>
  <c r="P219" i="2"/>
  <c r="BI216" i="2"/>
  <c r="BH216" i="2"/>
  <c r="BG216" i="2"/>
  <c r="BF216" i="2"/>
  <c r="T216" i="2"/>
  <c r="R216" i="2"/>
  <c r="P216" i="2"/>
  <c r="BI204" i="2"/>
  <c r="BH204" i="2"/>
  <c r="BG204" i="2"/>
  <c r="BF204" i="2"/>
  <c r="T204" i="2"/>
  <c r="R204" i="2"/>
  <c r="P204" i="2"/>
  <c r="BI191" i="2"/>
  <c r="BH191" i="2"/>
  <c r="BG191" i="2"/>
  <c r="BF191" i="2"/>
  <c r="T191" i="2"/>
  <c r="R191" i="2"/>
  <c r="P191" i="2"/>
  <c r="BI188" i="2"/>
  <c r="BH188" i="2"/>
  <c r="BG188" i="2"/>
  <c r="BF188" i="2"/>
  <c r="T188" i="2"/>
  <c r="R188" i="2"/>
  <c r="P188" i="2"/>
  <c r="BI182" i="2"/>
  <c r="BH182" i="2"/>
  <c r="BG182" i="2"/>
  <c r="BF182" i="2"/>
  <c r="T182" i="2"/>
  <c r="R182" i="2"/>
  <c r="P182" i="2"/>
  <c r="BI179" i="2"/>
  <c r="BH179" i="2"/>
  <c r="BG179" i="2"/>
  <c r="BF179" i="2"/>
  <c r="T179" i="2"/>
  <c r="R179" i="2"/>
  <c r="P179" i="2"/>
  <c r="BI174" i="2"/>
  <c r="BH174" i="2"/>
  <c r="BG174" i="2"/>
  <c r="BF174" i="2"/>
  <c r="T174" i="2"/>
  <c r="R174" i="2"/>
  <c r="P174" i="2"/>
  <c r="BI169" i="2"/>
  <c r="BH169" i="2"/>
  <c r="BG169" i="2"/>
  <c r="BF169" i="2"/>
  <c r="T169" i="2"/>
  <c r="R169" i="2"/>
  <c r="P169" i="2"/>
  <c r="BI164" i="2"/>
  <c r="BH164" i="2"/>
  <c r="BG164" i="2"/>
  <c r="BF164" i="2"/>
  <c r="T164" i="2"/>
  <c r="R164" i="2"/>
  <c r="P164" i="2"/>
  <c r="BI150" i="2"/>
  <c r="BH150" i="2"/>
  <c r="BG150" i="2"/>
  <c r="BF150" i="2"/>
  <c r="T150" i="2"/>
  <c r="R150" i="2"/>
  <c r="P150" i="2"/>
  <c r="BI145" i="2"/>
  <c r="BH145" i="2"/>
  <c r="BG145" i="2"/>
  <c r="BF145" i="2"/>
  <c r="T145" i="2"/>
  <c r="R145" i="2"/>
  <c r="P145" i="2"/>
  <c r="BI141" i="2"/>
  <c r="BH141" i="2"/>
  <c r="BG141" i="2"/>
  <c r="BF141" i="2"/>
  <c r="T141" i="2"/>
  <c r="R141" i="2"/>
  <c r="P141" i="2"/>
  <c r="BI131" i="2"/>
  <c r="BH131" i="2"/>
  <c r="BG131" i="2"/>
  <c r="BF131" i="2"/>
  <c r="T131" i="2"/>
  <c r="R131" i="2"/>
  <c r="P131" i="2"/>
  <c r="BI126" i="2"/>
  <c r="BH126" i="2"/>
  <c r="BG126" i="2"/>
  <c r="BF126" i="2"/>
  <c r="T126" i="2"/>
  <c r="R126" i="2"/>
  <c r="P126" i="2"/>
  <c r="BI122" i="2"/>
  <c r="BH122" i="2"/>
  <c r="BG122" i="2"/>
  <c r="BF122" i="2"/>
  <c r="T122" i="2"/>
  <c r="R122" i="2"/>
  <c r="P122" i="2"/>
  <c r="BI117" i="2"/>
  <c r="BH117" i="2"/>
  <c r="BG117" i="2"/>
  <c r="BF117" i="2"/>
  <c r="T117" i="2"/>
  <c r="R117" i="2"/>
  <c r="P117" i="2"/>
  <c r="BI112" i="2"/>
  <c r="BH112" i="2"/>
  <c r="BG112" i="2"/>
  <c r="BF112" i="2"/>
  <c r="T112" i="2"/>
  <c r="R112" i="2"/>
  <c r="P112" i="2"/>
  <c r="BI107" i="2"/>
  <c r="BH107" i="2"/>
  <c r="BG107" i="2"/>
  <c r="BF107" i="2"/>
  <c r="T107" i="2"/>
  <c r="R107" i="2"/>
  <c r="P107" i="2"/>
  <c r="J101" i="2"/>
  <c r="J100" i="2"/>
  <c r="F100" i="2"/>
  <c r="F98" i="2"/>
  <c r="E96" i="2"/>
  <c r="J55" i="2"/>
  <c r="J54" i="2"/>
  <c r="F54" i="2"/>
  <c r="F52" i="2"/>
  <c r="E50" i="2"/>
  <c r="J18" i="2"/>
  <c r="E18" i="2"/>
  <c r="F55" i="2" s="1"/>
  <c r="J17" i="2"/>
  <c r="J12" i="2"/>
  <c r="J98" i="2" s="1"/>
  <c r="E7" i="2"/>
  <c r="E94" i="2" s="1"/>
  <c r="L50" i="1"/>
  <c r="AM50" i="1"/>
  <c r="AM49" i="1"/>
  <c r="L49" i="1"/>
  <c r="AM47" i="1"/>
  <c r="L47" i="1"/>
  <c r="L45" i="1"/>
  <c r="L44" i="1"/>
  <c r="J1734" i="2"/>
  <c r="BK724" i="2"/>
  <c r="J1458" i="2"/>
  <c r="J504" i="2"/>
  <c r="J1060" i="2"/>
  <c r="BK467" i="2"/>
  <c r="BK164" i="2"/>
  <c r="J834" i="2"/>
  <c r="J1786" i="2"/>
  <c r="J651" i="2"/>
  <c r="J1384" i="2"/>
  <c r="J2193" i="2"/>
  <c r="BK1861" i="2"/>
  <c r="J891" i="2"/>
  <c r="BK176" i="3"/>
  <c r="BK194" i="3"/>
  <c r="J143" i="3"/>
  <c r="J99" i="3"/>
  <c r="BK97" i="4"/>
  <c r="J137" i="4"/>
  <c r="J262" i="5"/>
  <c r="J1768" i="2"/>
  <c r="J1090" i="2"/>
  <c r="J1823" i="2"/>
  <c r="J1300" i="2"/>
  <c r="J1997" i="2"/>
  <c r="BK1083" i="2"/>
  <c r="J1431" i="2"/>
  <c r="BK1973" i="2"/>
  <c r="BK1300" i="2"/>
  <c r="BK430" i="2"/>
  <c r="BK1569" i="2"/>
  <c r="BK380" i="2"/>
  <c r="BK1450" i="2"/>
  <c r="BK781" i="2"/>
  <c r="BK2177" i="2"/>
  <c r="J1603" i="2"/>
  <c r="BK223" i="2"/>
  <c r="BK233" i="3"/>
  <c r="BK180" i="3"/>
  <c r="BK273" i="3"/>
  <c r="BK180" i="4"/>
  <c r="J101" i="4"/>
  <c r="BK164" i="4"/>
  <c r="J163" i="5"/>
  <c r="J284" i="5"/>
  <c r="J199" i="5"/>
  <c r="J470" i="6"/>
  <c r="J231" i="6"/>
  <c r="BK325" i="6"/>
  <c r="BK503" i="6"/>
  <c r="J164" i="6"/>
  <c r="J204" i="6"/>
  <c r="J301" i="6"/>
  <c r="J241" i="6"/>
  <c r="BK452" i="6"/>
  <c r="BK196" i="7"/>
  <c r="J182" i="7"/>
  <c r="BK180" i="7"/>
  <c r="BK94" i="9"/>
  <c r="J1004" i="2"/>
  <c r="BK97" i="3"/>
  <c r="BK125" i="3"/>
  <c r="J107" i="3"/>
  <c r="BK174" i="4"/>
  <c r="BK206" i="4"/>
  <c r="J230" i="5"/>
  <c r="BK234" i="5"/>
  <c r="BK191" i="6"/>
  <c r="BK226" i="6"/>
  <c r="BK199" i="6"/>
  <c r="BK248" i="6"/>
  <c r="J247" i="7"/>
  <c r="BK216" i="7"/>
  <c r="BK231" i="7"/>
  <c r="J1755" i="2"/>
  <c r="J1107" i="2"/>
  <c r="BK1497" i="2"/>
  <c r="J745" i="2"/>
  <c r="BK1717" i="2"/>
  <c r="BK714" i="2"/>
  <c r="BK1703" i="2"/>
  <c r="BK944" i="2"/>
  <c r="BK1665" i="2"/>
  <c r="J486" i="2"/>
  <c r="J1760" i="2"/>
  <c r="J349" i="2"/>
  <c r="BK1608" i="2"/>
  <c r="BK509" i="2"/>
  <c r="J2078" i="2"/>
  <c r="BK1472" i="2"/>
  <c r="J256" i="3"/>
  <c r="J131" i="3"/>
  <c r="BK135" i="3"/>
  <c r="J168" i="4"/>
  <c r="J154" i="4"/>
  <c r="J200" i="4"/>
  <c r="BK87" i="4"/>
  <c r="J143" i="4"/>
  <c r="J135" i="5"/>
  <c r="J497" i="6"/>
  <c r="BK353" i="6"/>
  <c r="BK204" i="6"/>
  <c r="J236" i="6"/>
  <c r="J154" i="6"/>
  <c r="J183" i="6"/>
  <c r="BK458" i="6"/>
  <c r="BK337" i="6"/>
  <c r="BK512" i="6"/>
  <c r="BK106" i="7"/>
  <c r="BK157" i="7"/>
  <c r="BK223" i="7"/>
  <c r="J122" i="7"/>
  <c r="BK1076" i="2"/>
  <c r="BK1713" i="2"/>
  <c r="J665" i="2"/>
  <c r="BK1443" i="2"/>
  <c r="BK434" i="2"/>
  <c r="BK423" i="2"/>
  <c r="J1584" i="2"/>
  <c r="J112" i="2"/>
  <c r="J297" i="2"/>
  <c r="J548" i="2"/>
  <c r="BK2094" i="2"/>
  <c r="BK957" i="2"/>
  <c r="J227" i="3"/>
  <c r="BK162" i="3"/>
  <c r="J149" i="3"/>
  <c r="J158" i="4"/>
  <c r="J214" i="4"/>
  <c r="J158" i="5"/>
  <c r="BK284" i="5"/>
  <c r="BK246" i="6"/>
  <c r="J493" i="6"/>
  <c r="BK195" i="6"/>
  <c r="BK159" i="6"/>
  <c r="J229" i="6"/>
  <c r="J267" i="6"/>
  <c r="BK460" i="6"/>
  <c r="J169" i="7"/>
  <c r="J144" i="7"/>
  <c r="J100" i="8"/>
  <c r="J1236" i="2"/>
  <c r="J223" i="2"/>
  <c r="BK1275" i="2"/>
  <c r="BK482" i="2"/>
  <c r="BK1686" i="2"/>
  <c r="BK952" i="2"/>
  <c r="BK1834" i="2"/>
  <c r="BK1156" i="2"/>
  <c r="BK1792" i="2"/>
  <c r="BK992" i="2"/>
  <c r="J1993" i="2"/>
  <c r="BK1512" i="2"/>
  <c r="BK670" i="2"/>
  <c r="BK1501" i="2"/>
  <c r="J533" i="2"/>
  <c r="J2137" i="2"/>
  <c r="J1351" i="2"/>
  <c r="J109" i="3"/>
  <c r="BK123" i="3"/>
  <c r="J155" i="3"/>
  <c r="BK113" i="4"/>
  <c r="J89" i="4"/>
  <c r="BK177" i="6"/>
  <c r="BK422" i="6"/>
  <c r="J139" i="6"/>
  <c r="J335" i="6"/>
  <c r="J515" i="6"/>
  <c r="J218" i="7"/>
  <c r="BK227" i="7"/>
  <c r="BK200" i="7"/>
  <c r="J101" i="9"/>
  <c r="BK1283" i="2"/>
  <c r="J1858" i="2"/>
  <c r="BK538" i="2"/>
  <c r="BK1707" i="2"/>
  <c r="BK377" i="2"/>
  <c r="BK1372" i="2"/>
  <c r="BK219" i="2"/>
  <c r="J1083" i="2"/>
  <c r="J1870" i="2"/>
  <c r="J1414" i="2"/>
  <c r="BK533" i="2"/>
  <c r="J1391" i="2"/>
  <c r="BK840" i="2"/>
  <c r="BK2174" i="2"/>
  <c r="BK2011" i="2"/>
  <c r="J967" i="2"/>
  <c r="J111" i="3"/>
  <c r="BK218" i="3"/>
  <c r="BK202" i="3"/>
  <c r="BK111" i="4"/>
  <c r="J139" i="4"/>
  <c r="J209" i="5"/>
  <c r="BK1348" i="2"/>
  <c r="BK1579" i="2"/>
  <c r="J310" i="2"/>
  <c r="BK1198" i="2"/>
  <c r="BK471" i="2"/>
  <c r="J1497" i="2"/>
  <c r="BK562" i="2"/>
  <c r="BK1726" i="2"/>
  <c r="BK797" i="2"/>
  <c r="J1747" i="2"/>
  <c r="BK310" i="2"/>
  <c r="J1201" i="2"/>
  <c r="J216" i="2"/>
  <c r="J2082" i="2"/>
  <c r="J1810" i="2"/>
  <c r="J162" i="3"/>
  <c r="J119" i="3"/>
  <c r="BK127" i="3"/>
  <c r="J103" i="4"/>
  <c r="BK156" i="4"/>
  <c r="J175" i="5"/>
  <c r="BK169" i="6"/>
  <c r="BK202" i="6"/>
  <c r="J156" i="6"/>
  <c r="BK491" i="6"/>
  <c r="J390" i="6"/>
  <c r="J142" i="7"/>
  <c r="J231" i="7"/>
  <c r="J251" i="7"/>
  <c r="BK1137" i="2"/>
  <c r="J1656" i="2"/>
  <c r="BK646" i="2"/>
  <c r="J1861" i="2"/>
  <c r="BK967" i="2"/>
  <c r="BK1818" i="2"/>
  <c r="J1182" i="2"/>
  <c r="J1849" i="2"/>
  <c r="J1291" i="2"/>
  <c r="J182" i="2"/>
  <c r="BK1044" i="2"/>
  <c r="J1818" i="2"/>
  <c r="BK763" i="2"/>
  <c r="J2169" i="2"/>
  <c r="J1044" i="2"/>
  <c r="BK141" i="2"/>
  <c r="J171" i="3"/>
  <c r="BK244" i="3"/>
  <c r="J248" i="3"/>
  <c r="J160" i="4"/>
  <c r="BK141" i="4"/>
  <c r="BK242" i="5"/>
  <c r="J1713" i="2"/>
  <c r="BK335" i="2"/>
  <c r="J150" i="2"/>
  <c r="J972" i="2"/>
  <c r="J1911" i="2"/>
  <c r="J714" i="2"/>
  <c r="J1418" i="2"/>
  <c r="J1878" i="2"/>
  <c r="J630" i="2"/>
  <c r="J1752" i="2"/>
  <c r="BK1102" i="2"/>
  <c r="J2195" i="2"/>
  <c r="J2030" i="2"/>
  <c r="J977" i="2"/>
  <c r="BK103" i="3"/>
  <c r="J250" i="3"/>
  <c r="J252" i="3"/>
  <c r="BK95" i="4"/>
  <c r="J87" i="4"/>
  <c r="J150" i="4"/>
  <c r="J178" i="4"/>
  <c r="BK148" i="5"/>
  <c r="J131" i="5"/>
  <c r="J194" i="5"/>
  <c r="J443" i="6"/>
  <c r="BK348" i="6"/>
  <c r="J369" i="6"/>
  <c r="J102" i="6"/>
  <c r="BK416" i="6"/>
  <c r="BK369" i="6"/>
  <c r="J159" i="6"/>
  <c r="BK207" i="6"/>
  <c r="J378" i="6"/>
  <c r="J227" i="7"/>
  <c r="BK125" i="7"/>
  <c r="BK1798" i="2"/>
  <c r="BK94" i="3"/>
  <c r="J127" i="3"/>
  <c r="J258" i="3"/>
  <c r="BK131" i="3"/>
  <c r="BK139" i="4"/>
  <c r="BK266" i="5"/>
  <c r="J250" i="5"/>
  <c r="BK297" i="6"/>
  <c r="J462" i="6"/>
  <c r="BK154" i="6"/>
  <c r="BK480" i="6"/>
  <c r="J524" i="6"/>
  <c r="J184" i="7"/>
  <c r="BK144" i="7"/>
  <c r="J86" i="9"/>
  <c r="J365" i="2"/>
  <c r="J1123" i="2"/>
  <c r="BK1919" i="2"/>
  <c r="J1019" i="2"/>
  <c r="J1798" i="2"/>
  <c r="J407" i="2"/>
  <c r="J1443" i="2"/>
  <c r="BK1997" i="2"/>
  <c r="J1141" i="2"/>
  <c r="J117" i="2"/>
  <c r="J1376" i="2"/>
  <c r="BK320" i="2"/>
  <c r="BK2107" i="2"/>
  <c r="BK1789" i="2"/>
  <c r="J218" i="3"/>
  <c r="J176" i="3"/>
  <c r="BK238" i="3"/>
  <c r="BK202" i="4"/>
  <c r="J115" i="4"/>
  <c r="BK131" i="4"/>
  <c r="J174" i="4"/>
  <c r="BK262" i="5"/>
  <c r="BK139" i="5"/>
  <c r="BK438" i="6"/>
  <c r="J257" i="6"/>
  <c r="J273" i="6"/>
  <c r="BK262" i="6"/>
  <c r="J248" i="6"/>
  <c r="J403" i="6"/>
  <c r="J125" i="6"/>
  <c r="BK380" i="6"/>
  <c r="J134" i="7"/>
  <c r="BK220" i="7"/>
  <c r="J171" i="7"/>
  <c r="BK90" i="9"/>
  <c r="BK1414" i="2"/>
  <c r="BK117" i="2"/>
  <c r="J936" i="2"/>
  <c r="BK1612" i="2"/>
  <c r="BK1873" i="2"/>
  <c r="BK1141" i="2"/>
  <c r="BK1709" i="2"/>
  <c r="J320" i="2"/>
  <c r="BK1351" i="2"/>
  <c r="J1983" i="2"/>
  <c r="J448" i="2"/>
  <c r="BK2020" i="2"/>
  <c r="BK688" i="2"/>
  <c r="J260" i="3"/>
  <c r="BK231" i="3"/>
  <c r="J276" i="3"/>
  <c r="BK152" i="4"/>
  <c r="BK230" i="5"/>
  <c r="J204" i="5"/>
  <c r="BK108" i="5"/>
  <c r="BK216" i="6"/>
  <c r="J195" i="6"/>
  <c r="J480" i="6"/>
  <c r="BK383" i="6"/>
  <c r="J380" i="6"/>
  <c r="J491" i="6"/>
  <c r="J130" i="6"/>
  <c r="J353" i="6"/>
  <c r="BK182" i="7"/>
  <c r="BK97" i="8"/>
  <c r="J1501" i="2"/>
  <c r="J1699" i="2"/>
  <c r="BK719" i="2"/>
  <c r="BK1589" i="2"/>
  <c r="BK660" i="2"/>
  <c r="BK999" i="2"/>
  <c r="J1695" i="2"/>
  <c r="J853" i="2"/>
  <c r="BK1903" i="2"/>
  <c r="BK1204" i="2"/>
  <c r="BK107" i="2"/>
  <c r="BK773" i="2"/>
  <c r="J2094" i="2"/>
  <c r="BK1151" i="2"/>
  <c r="BK252" i="3"/>
  <c r="BK198" i="3"/>
  <c r="J198" i="3"/>
  <c r="J162" i="4"/>
  <c r="J108" i="5"/>
  <c r="BK199" i="5"/>
  <c r="J135" i="6"/>
  <c r="J350" i="6"/>
  <c r="J214" i="6"/>
  <c r="J509" i="6"/>
  <c r="BK346" i="6"/>
  <c r="J413" i="6"/>
  <c r="BK174" i="6"/>
  <c r="J340" i="6"/>
  <c r="J325" i="6"/>
  <c r="J486" i="6"/>
  <c r="BK264" i="6"/>
  <c r="J431" i="6"/>
  <c r="BK233" i="7"/>
  <c r="J162" i="7"/>
  <c r="BK128" i="7"/>
  <c r="BK247" i="7"/>
  <c r="BK1842" i="2"/>
  <c r="BK696" i="2"/>
  <c r="BK1564" i="2"/>
  <c r="J141" i="2"/>
  <c r="BK1133" i="2"/>
  <c r="BK1823" i="2"/>
  <c r="BK920" i="2"/>
  <c r="BK1228" i="2"/>
  <c r="BK241" i="2"/>
  <c r="J1686" i="2"/>
  <c r="J1965" i="2"/>
  <c r="J627" i="2"/>
  <c r="BK2137" i="2"/>
  <c r="J1319" i="2"/>
  <c r="J184" i="3"/>
  <c r="J267" i="3"/>
  <c r="J133" i="3"/>
  <c r="J200" i="3"/>
  <c r="J164" i="4"/>
  <c r="BK168" i="5"/>
  <c r="J148" i="5"/>
  <c r="BK977" i="2"/>
  <c r="J1270" i="2"/>
  <c r="BK227" i="2"/>
  <c r="BK995" i="2"/>
  <c r="J145" i="2"/>
  <c r="BK1364" i="2"/>
  <c r="J179" i="2"/>
  <c r="BK1161" i="2"/>
  <c r="BK349" i="2"/>
  <c r="BK1004" i="2"/>
  <c r="J1801" i="2"/>
  <c r="BK665" i="2"/>
  <c r="BK2169" i="2"/>
  <c r="BK1584" i="2"/>
  <c r="BK260" i="2"/>
  <c r="J113" i="3"/>
  <c r="BK276" i="3"/>
  <c r="BK190" i="4"/>
  <c r="J156" i="4"/>
  <c r="J123" i="4"/>
  <c r="BK158" i="5"/>
  <c r="BK234" i="6"/>
  <c r="J288" i="6"/>
  <c r="BK286" i="6"/>
  <c r="BK363" i="6"/>
  <c r="J243" i="6"/>
  <c r="J137" i="6"/>
  <c r="BK114" i="6"/>
  <c r="BK138" i="7"/>
  <c r="BK193" i="7"/>
  <c r="J138" i="7"/>
  <c r="BK1335" i="2"/>
  <c r="J1973" i="2"/>
  <c r="BK1752" i="2"/>
  <c r="J412" i="2"/>
  <c r="J1665" i="2"/>
  <c r="J260" i="2"/>
  <c r="J1283" i="2"/>
  <c r="BK2183" i="2"/>
  <c r="J1771" i="2"/>
  <c r="J805" i="2"/>
  <c r="J125" i="3"/>
  <c r="BK269" i="3"/>
  <c r="BK206" i="3"/>
  <c r="J133" i="4"/>
  <c r="J141" i="4"/>
  <c r="J85" i="5"/>
  <c r="J1635" i="2"/>
  <c r="BK586" i="2"/>
  <c r="J1359" i="2"/>
  <c r="J267" i="2"/>
  <c r="J1579" i="2"/>
  <c r="J696" i="2"/>
  <c r="BK1166" i="2"/>
  <c r="BK1783" i="2"/>
  <c r="J1015" i="2"/>
  <c r="J164" i="2"/>
  <c r="BK1440" i="2"/>
  <c r="BK145" i="2"/>
  <c r="BK1192" i="2"/>
  <c r="BK2189" i="2"/>
  <c r="J1275" i="2"/>
  <c r="BK225" i="3"/>
  <c r="BK258" i="3"/>
  <c r="BK117" i="3"/>
  <c r="BK101" i="4"/>
  <c r="BK105" i="4"/>
  <c r="BK162" i="4"/>
  <c r="BK123" i="4"/>
  <c r="J184" i="5"/>
  <c r="BK214" i="5"/>
  <c r="BK493" i="6"/>
  <c r="BK378" i="6"/>
  <c r="J112" i="6"/>
  <c r="BK224" i="6"/>
  <c r="BK164" i="6"/>
  <c r="J221" i="6"/>
  <c r="BK495" i="6"/>
  <c r="J445" i="6"/>
  <c r="J107" i="6"/>
  <c r="BK301" i="6"/>
  <c r="BK111" i="7"/>
  <c r="J148" i="7"/>
  <c r="J220" i="7"/>
  <c r="J94" i="8"/>
  <c r="BK1187" i="2"/>
  <c r="BK101" i="3"/>
  <c r="BK229" i="3"/>
  <c r="J164" i="3"/>
  <c r="BK125" i="4"/>
  <c r="BK160" i="4"/>
  <c r="BK258" i="5"/>
  <c r="BK268" i="5"/>
  <c r="J365" i="6"/>
  <c r="BK144" i="6"/>
  <c r="BK499" i="6"/>
  <c r="J419" i="6"/>
  <c r="BK142" i="6"/>
  <c r="J317" i="6"/>
  <c r="BK159" i="7"/>
  <c r="J97" i="8"/>
  <c r="BK1693" i="2"/>
  <c r="J797" i="2"/>
  <c r="J517" i="2"/>
  <c r="BK1517" i="2"/>
  <c r="BK407" i="2"/>
  <c r="J1316" i="2"/>
  <c r="J1703" i="2"/>
  <c r="BK734" i="2"/>
  <c r="J1262" i="2"/>
  <c r="J1808" i="2"/>
  <c r="BK1208" i="2"/>
  <c r="J2191" i="2"/>
  <c r="BK2035" i="2"/>
  <c r="BK1635" i="2"/>
  <c r="J192" i="3"/>
  <c r="J208" i="3"/>
  <c r="BK264" i="3"/>
  <c r="BK149" i="3"/>
  <c r="J212" i="4"/>
  <c r="BK212" i="4"/>
  <c r="J188" i="4"/>
  <c r="BK272" i="5"/>
  <c r="J116" i="5"/>
  <c r="BK478" i="6"/>
  <c r="J398" i="6"/>
  <c r="BK221" i="6"/>
  <c r="BK372" i="6"/>
  <c r="J476" i="6"/>
  <c r="BK472" i="6"/>
  <c r="J149" i="6"/>
  <c r="J309" i="6"/>
  <c r="J255" i="6"/>
  <c r="BK482" i="6"/>
  <c r="BK175" i="7"/>
  <c r="J229" i="7"/>
  <c r="BK100" i="8"/>
  <c r="J1550" i="2"/>
  <c r="J656" i="2"/>
  <c r="BK1489" i="2"/>
  <c r="J325" i="2"/>
  <c r="BK729" i="2"/>
  <c r="BK1398" i="2"/>
  <c r="J670" i="2"/>
  <c r="J1052" i="2"/>
  <c r="BK1494" i="2"/>
  <c r="BK182" i="2"/>
  <c r="J878" i="2"/>
  <c r="J2154" i="2"/>
  <c r="BK1041" i="2"/>
  <c r="J97" i="3"/>
  <c r="J146" i="3"/>
  <c r="BK188" i="3"/>
  <c r="J262" i="3"/>
  <c r="BK197" i="4"/>
  <c r="J117" i="4"/>
  <c r="BK126" i="5"/>
  <c r="BK135" i="5"/>
  <c r="BK166" i="6"/>
  <c r="BK107" i="6"/>
  <c r="BK257" i="6"/>
  <c r="J209" i="6"/>
  <c r="BK311" i="6"/>
  <c r="J363" i="6"/>
  <c r="J526" i="6"/>
  <c r="J178" i="7"/>
  <c r="J243" i="7"/>
  <c r="BK1705" i="2"/>
  <c r="BK1865" i="2"/>
  <c r="J902" i="2"/>
  <c r="J2011" i="2"/>
  <c r="J1225" i="2"/>
  <c r="J528" i="2"/>
  <c r="J1619" i="2"/>
  <c r="J821" i="2"/>
  <c r="J1564" i="2"/>
  <c r="J188" i="2"/>
  <c r="BK915" i="2"/>
  <c r="BK1878" i="2"/>
  <c r="BK1127" i="2"/>
  <c r="J2177" i="2"/>
  <c r="BK1674" i="2"/>
  <c r="BK572" i="2"/>
  <c r="BK107" i="3"/>
  <c r="J269" i="3"/>
  <c r="J271" i="3"/>
  <c r="BK115" i="4"/>
  <c r="J107" i="4"/>
  <c r="J234" i="5"/>
  <c r="BK275" i="6"/>
  <c r="BK445" i="6"/>
  <c r="BK323" i="6"/>
  <c r="BK181" i="6"/>
  <c r="J472" i="6"/>
  <c r="J484" i="6"/>
  <c r="J280" i="6"/>
  <c r="J474" i="6"/>
  <c r="J202" i="6"/>
  <c r="J386" i="6"/>
  <c r="BK526" i="6"/>
  <c r="BK267" i="6"/>
  <c r="BK114" i="7"/>
  <c r="BK173" i="7"/>
  <c r="J154" i="7"/>
  <c r="J91" i="8"/>
  <c r="BK1699" i="2"/>
  <c r="BK557" i="2"/>
  <c r="BK1431" i="2"/>
  <c r="BK365" i="2"/>
  <c r="BK1461" i="2"/>
  <c r="BK758" i="2"/>
  <c r="J1469" i="2"/>
  <c r="BK583" i="2"/>
  <c r="BK1343" i="2"/>
  <c r="BK131" i="2"/>
  <c r="BK1123" i="2"/>
  <c r="J256" i="2"/>
  <c r="J1228" i="2"/>
  <c r="BK297" i="2"/>
  <c r="J2035" i="2"/>
  <c r="BK1550" i="2"/>
  <c r="J254" i="3"/>
  <c r="BK178" i="3"/>
  <c r="BK158" i="3"/>
  <c r="BK111" i="3"/>
  <c r="BK188" i="4"/>
  <c r="J272" i="5"/>
  <c r="BK1217" i="2"/>
  <c r="J1372" i="2"/>
  <c r="J583" i="2"/>
  <c r="J1327" i="2"/>
  <c r="BK627" i="2"/>
  <c r="BK1808" i="2"/>
  <c r="BK1090" i="2"/>
  <c r="J1589" i="2"/>
  <c r="BK843" i="2"/>
  <c r="J1865" i="2"/>
  <c r="BK778" i="2"/>
  <c r="J1927" i="2"/>
  <c r="BK972" i="2"/>
  <c r="BK2179" i="2"/>
  <c r="J1705" i="2"/>
  <c r="BK242" i="3"/>
  <c r="BK200" i="3"/>
  <c r="J223" i="3"/>
  <c r="J127" i="4"/>
  <c r="BK186" i="4"/>
  <c r="J268" i="5"/>
  <c r="J311" i="6"/>
  <c r="J344" i="6"/>
  <c r="BK394" i="6"/>
  <c r="J207" i="6"/>
  <c r="J405" i="6"/>
  <c r="BK462" i="6"/>
  <c r="J520" i="6"/>
  <c r="BK134" i="7"/>
  <c r="J210" i="7"/>
  <c r="BK91" i="8"/>
  <c r="BK1469" i="2"/>
  <c r="J1722" i="2"/>
  <c r="J873" i="2"/>
  <c r="J1660" i="2"/>
  <c r="BK768" i="2"/>
  <c r="J1938" i="2"/>
  <c r="J1343" i="2"/>
  <c r="J605" i="2"/>
  <c r="BK1391" i="2"/>
  <c r="BK630" i="2"/>
  <c r="J1522" i="2"/>
  <c r="J434" i="2"/>
  <c r="BK1771" i="2"/>
  <c r="BK1052" i="2"/>
  <c r="J2201" i="2"/>
  <c r="BK1594" i="2"/>
  <c r="J190" i="3"/>
  <c r="BK262" i="3"/>
  <c r="BK146" i="3"/>
  <c r="J139" i="3"/>
  <c r="J148" i="4"/>
  <c r="BK168" i="4"/>
  <c r="J246" i="5"/>
  <c r="BK121" i="5"/>
  <c r="J1435" i="2"/>
  <c r="J920" i="2"/>
  <c r="J1311" i="2"/>
  <c r="J1674" i="2"/>
  <c r="BK504" i="2"/>
  <c r="BK873" i="2"/>
  <c r="J1763" i="2"/>
  <c r="J828" i="2"/>
  <c r="BK1619" i="2"/>
  <c r="J441" i="2"/>
  <c r="J1792" i="2"/>
  <c r="BK491" i="2"/>
  <c r="BK129" i="3"/>
  <c r="BK221" i="3"/>
  <c r="J111" i="4"/>
  <c r="BK210" i="4"/>
  <c r="J184" i="4"/>
  <c r="J99" i="4"/>
  <c r="J258" i="5"/>
  <c r="BK276" i="5"/>
  <c r="J94" i="5"/>
  <c r="BK405" i="6"/>
  <c r="BK340" i="6"/>
  <c r="BK501" i="6"/>
  <c r="J434" i="6"/>
  <c r="J297" i="6"/>
  <c r="J372" i="6"/>
  <c r="BK419" i="6"/>
  <c r="J144" i="6"/>
  <c r="BK167" i="7"/>
  <c r="J233" i="7"/>
  <c r="BK94" i="8"/>
  <c r="J210" i="3"/>
  <c r="BK254" i="3"/>
  <c r="BK145" i="4"/>
  <c r="J189" i="5"/>
  <c r="BK398" i="6"/>
  <c r="BK251" i="6"/>
  <c r="BK305" i="6"/>
  <c r="BK132" i="6"/>
  <c r="J416" i="6"/>
  <c r="BK203" i="7"/>
  <c r="BK154" i="7"/>
  <c r="J140" i="7"/>
  <c r="J1450" i="2"/>
  <c r="BK1319" i="2"/>
  <c r="BK179" i="2"/>
  <c r="J1171" i="2"/>
  <c r="J1617" i="2"/>
  <c r="J278" i="2"/>
  <c r="BK910" i="2"/>
  <c r="J1873" i="2"/>
  <c r="J952" i="2"/>
  <c r="BK1938" i="2"/>
  <c r="BK1295" i="2"/>
  <c r="BK2197" i="2"/>
  <c r="BK169" i="2"/>
  <c r="BK141" i="3"/>
  <c r="BK178" i="4"/>
  <c r="J170" i="4"/>
  <c r="J173" i="5"/>
  <c r="BK222" i="5"/>
  <c r="J447" i="6"/>
  <c r="BK331" i="6"/>
  <c r="BK470" i="6"/>
  <c r="BK171" i="6"/>
  <c r="J425" i="6"/>
  <c r="J478" i="6"/>
  <c r="J482" i="6"/>
  <c r="J216" i="6"/>
  <c r="J152" i="7"/>
  <c r="J225" i="7"/>
  <c r="BK169" i="7"/>
  <c r="J1883" i="2"/>
  <c r="BK246" i="2"/>
  <c r="J219" i="2"/>
  <c r="BK860" i="2"/>
  <c r="J1574" i="2"/>
  <c r="BK1236" i="2"/>
  <c r="J1834" i="2"/>
  <c r="BK1060" i="2"/>
  <c r="BK1795" i="2"/>
  <c r="BK2195" i="2"/>
  <c r="BK1870" i="2"/>
  <c r="BK441" i="2"/>
  <c r="BK105" i="3"/>
  <c r="J186" i="3"/>
  <c r="BK115" i="3"/>
  <c r="J135" i="4"/>
  <c r="J93" i="4"/>
  <c r="J112" i="5"/>
  <c r="BK219" i="5"/>
  <c r="BK403" i="6"/>
  <c r="J401" i="6"/>
  <c r="J282" i="6"/>
  <c r="J331" i="6"/>
  <c r="J452" i="6"/>
  <c r="J187" i="6"/>
  <c r="J269" i="6"/>
  <c r="BK218" i="7"/>
  <c r="J130" i="7"/>
  <c r="J1806" i="2"/>
  <c r="J800" i="2"/>
  <c r="J1340" i="2"/>
  <c r="J1960" i="2"/>
  <c r="J1112" i="2"/>
  <c r="J430" i="2"/>
  <c r="BK1359" i="2"/>
  <c r="J377" i="2"/>
  <c r="BK330" i="2"/>
  <c r="BK1617" i="2"/>
  <c r="J586" i="2"/>
  <c r="J1697" i="2"/>
  <c r="J957" i="2"/>
  <c r="BK2191" i="2"/>
  <c r="BK2064" i="2"/>
  <c r="BK210" i="3"/>
  <c r="J221" i="3"/>
  <c r="BK143" i="3"/>
  <c r="J190" i="4"/>
  <c r="BK116" i="5"/>
  <c r="J224" i="6"/>
  <c r="BK187" i="6"/>
  <c r="BK118" i="6"/>
  <c r="BK309" i="6"/>
  <c r="J499" i="6"/>
  <c r="BK162" i="7"/>
  <c r="BK210" i="7"/>
  <c r="J111" i="7"/>
  <c r="BK101" i="9"/>
  <c r="BK1112" i="2"/>
  <c r="BK1697" i="2"/>
  <c r="BK886" i="2"/>
  <c r="BK1883" i="2"/>
  <c r="J910" i="2"/>
  <c r="BK1560" i="2"/>
  <c r="J724" i="2"/>
  <c r="J1594" i="2"/>
  <c r="BK528" i="2"/>
  <c r="BK1755" i="2"/>
  <c r="J1815" i="2"/>
  <c r="J1166" i="2"/>
  <c r="J2197" i="2"/>
  <c r="BK2006" i="2"/>
  <c r="J1161" i="2"/>
  <c r="BK196" i="3"/>
  <c r="J196" i="3"/>
  <c r="J103" i="3"/>
  <c r="BK137" i="4"/>
  <c r="BK150" i="4"/>
  <c r="J226" i="5"/>
  <c r="J1512" i="2"/>
  <c r="BK1978" i="2"/>
  <c r="BK982" i="2"/>
  <c r="AS59" i="1"/>
  <c r="J660" i="2"/>
  <c r="BK1537" i="2"/>
  <c r="BK112" i="2"/>
  <c r="J1156" i="2"/>
  <c r="J2189" i="2"/>
  <c r="BK1930" i="2"/>
  <c r="J509" i="2"/>
  <c r="BK151" i="3"/>
  <c r="BK174" i="3"/>
  <c r="J167" i="3"/>
  <c r="J202" i="4"/>
  <c r="J139" i="5"/>
  <c r="J219" i="5"/>
  <c r="J396" i="6"/>
  <c r="J464" i="6"/>
  <c r="BK434" i="6"/>
  <c r="BK355" i="6"/>
  <c r="BK209" i="6"/>
  <c r="J199" i="6"/>
  <c r="J295" i="6"/>
  <c r="J200" i="7"/>
  <c r="J106" i="7"/>
  <c r="BK1941" i="2"/>
  <c r="J231" i="2"/>
  <c r="J1265" i="2"/>
  <c r="J292" i="2"/>
  <c r="J1560" i="2"/>
  <c r="BK651" i="2"/>
  <c r="BK1486" i="2"/>
  <c r="J860" i="2"/>
  <c r="J1672" i="2"/>
  <c r="BK987" i="2"/>
  <c r="J1919" i="2"/>
  <c r="J1208" i="2"/>
  <c r="BK126" i="2"/>
  <c r="J1187" i="2"/>
  <c r="BK278" i="2"/>
  <c r="J2045" i="2"/>
  <c r="J1243" i="2"/>
  <c r="J212" i="3"/>
  <c r="J117" i="3"/>
  <c r="J178" i="3"/>
  <c r="J172" i="4"/>
  <c r="J152" i="4"/>
  <c r="BK131" i="5"/>
  <c r="BK153" i="5"/>
  <c r="J463" i="2"/>
  <c r="J1472" i="2"/>
  <c r="BK640" i="2"/>
  <c r="J1398" i="2"/>
  <c r="BK231" i="2"/>
  <c r="BK1265" i="2"/>
  <c r="J1831" i="2"/>
  <c r="BK1555" i="2"/>
  <c r="J758" i="2"/>
  <c r="BK1983" i="2"/>
  <c r="BK1182" i="2"/>
  <c r="BK1858" i="2"/>
  <c r="J538" i="2"/>
  <c r="J2145" i="2"/>
  <c r="BK1522" i="2"/>
  <c r="J135" i="3"/>
  <c r="BK184" i="3"/>
  <c r="BK171" i="3"/>
  <c r="J101" i="3"/>
  <c r="BK166" i="4"/>
  <c r="BK193" i="4"/>
  <c r="BK208" i="4"/>
  <c r="BK109" i="4"/>
  <c r="BK246" i="5"/>
  <c r="BK209" i="5"/>
  <c r="BK509" i="6"/>
  <c r="BK390" i="6"/>
  <c r="J262" i="6"/>
  <c r="J422" i="6"/>
  <c r="BK484" i="6"/>
  <c r="BK454" i="6"/>
  <c r="BK135" i="6"/>
  <c r="BK280" i="6"/>
  <c r="BK515" i="6"/>
  <c r="J175" i="7"/>
  <c r="BK130" i="7"/>
  <c r="J159" i="7"/>
  <c r="BK1672" i="2"/>
  <c r="J305" i="2"/>
  <c r="J188" i="3"/>
  <c r="J206" i="3"/>
  <c r="J195" i="4"/>
  <c r="J206" i="4"/>
  <c r="BK107" i="4"/>
  <c r="BK89" i="5"/>
  <c r="J454" i="6"/>
  <c r="BK407" i="6"/>
  <c r="BK102" i="6"/>
  <c r="BK214" i="6"/>
  <c r="BK468" i="6"/>
  <c r="BK140" i="7"/>
  <c r="J213" i="7"/>
  <c r="J120" i="7"/>
  <c r="BK1739" i="2"/>
  <c r="J640" i="2"/>
  <c r="J894" i="2"/>
  <c r="J2006" i="2"/>
  <c r="BK929" i="2"/>
  <c r="BK594" i="2"/>
  <c r="BK1324" i="2"/>
  <c r="J380" i="2"/>
  <c r="J1679" i="2"/>
  <c r="BK204" i="2"/>
  <c r="BK848" i="2"/>
  <c r="J2174" i="2"/>
  <c r="J2016" i="2"/>
  <c r="J1250" i="2"/>
  <c r="J264" i="3"/>
  <c r="BK88" i="3"/>
  <c r="J273" i="3"/>
  <c r="J197" i="4"/>
  <c r="J121" i="4"/>
  <c r="J186" i="4"/>
  <c r="BK170" i="4"/>
  <c r="J129" i="4"/>
  <c r="BK250" i="5"/>
  <c r="J121" i="5"/>
  <c r="BK386" i="6"/>
  <c r="J329" i="6"/>
  <c r="BK375" i="6"/>
  <c r="J383" i="6"/>
  <c r="J293" i="6"/>
  <c r="J348" i="6"/>
  <c r="BK295" i="6"/>
  <c r="BK524" i="6"/>
  <c r="BK344" i="6"/>
  <c r="BK207" i="7"/>
  <c r="BK171" i="7"/>
  <c r="BK1689" i="2"/>
  <c r="BK745" i="2"/>
  <c r="BK1831" i="2"/>
  <c r="BK567" i="2"/>
  <c r="J1146" i="2"/>
  <c r="BK216" i="2"/>
  <c r="J1324" i="2"/>
  <c r="BK236" i="2"/>
  <c r="J562" i="2"/>
  <c r="J848" i="2"/>
  <c r="J1517" i="2"/>
  <c r="J2179" i="2"/>
  <c r="J1555" i="2"/>
  <c r="J129" i="3"/>
  <c r="J123" i="3"/>
  <c r="J233" i="3"/>
  <c r="BK176" i="4"/>
  <c r="BK189" i="5"/>
  <c r="J238" i="5"/>
  <c r="BK286" i="5"/>
  <c r="BK476" i="6"/>
  <c r="BK241" i="6"/>
  <c r="J440" i="6"/>
  <c r="BK112" i="6"/>
  <c r="BK466" i="6"/>
  <c r="BK431" i="6"/>
  <c r="J518" i="6"/>
  <c r="BK213" i="7"/>
  <c r="BK122" i="7"/>
  <c r="J103" i="9"/>
  <c r="BK1097" i="2"/>
  <c r="J1569" i="2"/>
  <c r="BK616" i="2"/>
  <c r="J840" i="2"/>
  <c r="BK1806" i="2"/>
  <c r="BK1225" i="2"/>
  <c r="J1903" i="2"/>
  <c r="BK1146" i="2"/>
  <c r="J467" i="2"/>
  <c r="J1335" i="2"/>
  <c r="J191" i="2"/>
  <c r="BK1270" i="2"/>
  <c r="J2185" i="2"/>
  <c r="BK1893" i="2"/>
  <c r="J204" i="2"/>
  <c r="BK215" i="3"/>
  <c r="BK204" i="3"/>
  <c r="J176" i="4"/>
  <c r="BK127" i="4"/>
  <c r="J254" i="5"/>
  <c r="BK321" i="6"/>
  <c r="J468" i="6"/>
  <c r="J359" i="6"/>
  <c r="BK121" i="6"/>
  <c r="J161" i="6"/>
  <c r="BK410" i="6"/>
  <c r="J150" i="7"/>
  <c r="BK117" i="7"/>
  <c r="BK97" i="9"/>
  <c r="J1370" i="2"/>
  <c r="J236" i="2"/>
  <c r="J688" i="2"/>
  <c r="BK1250" i="2"/>
  <c r="BK605" i="2"/>
  <c r="BK1760" i="2"/>
  <c r="J1102" i="2"/>
  <c r="BK1763" i="2"/>
  <c r="BK891" i="2"/>
  <c r="J1295" i="2"/>
  <c r="J122" i="2"/>
  <c r="BK1303" i="2"/>
  <c r="BK2185" i="2"/>
  <c r="J2064" i="2"/>
  <c r="BK1651" i="2"/>
  <c r="J315" i="2"/>
  <c r="J194" i="3"/>
  <c r="BK121" i="3"/>
  <c r="J113" i="4"/>
  <c r="J125" i="4"/>
  <c r="J89" i="5"/>
  <c r="J1651" i="2"/>
  <c r="BK251" i="2"/>
  <c r="BK865" i="2"/>
  <c r="J1076" i="2"/>
  <c r="BK1927" i="2"/>
  <c r="BK1453" i="2"/>
  <c r="J335" i="2"/>
  <c r="BK1435" i="2"/>
  <c r="BK256" i="2"/>
  <c r="BK1667" i="2"/>
  <c r="J646" i="2"/>
  <c r="J1476" i="2"/>
  <c r="J491" i="2"/>
  <c r="J2053" i="2"/>
  <c r="BK1370" i="2"/>
  <c r="J235" i="3"/>
  <c r="J202" i="3"/>
  <c r="BK250" i="3"/>
  <c r="J91" i="3"/>
  <c r="J145" i="4"/>
  <c r="BK91" i="4"/>
  <c r="J280" i="5"/>
  <c r="J456" i="6"/>
  <c r="BK486" i="6"/>
  <c r="BK255" i="6"/>
  <c r="J166" i="6"/>
  <c r="BK497" i="6"/>
  <c r="BK440" i="6"/>
  <c r="J235" i="7"/>
  <c r="BK150" i="7"/>
  <c r="BK878" i="2"/>
  <c r="BK385" i="2"/>
  <c r="J1348" i="2"/>
  <c r="BK1988" i="2"/>
  <c r="J1364" i="2"/>
  <c r="BK543" i="2"/>
  <c r="BK1695" i="2"/>
  <c r="J1041" i="2"/>
  <c r="J1795" i="2"/>
  <c r="J1137" i="2"/>
  <c r="BK2002" i="2"/>
  <c r="BK821" i="2"/>
  <c r="BK1546" i="2"/>
  <c r="J471" i="2"/>
  <c r="BK2078" i="2"/>
  <c r="BK936" i="2"/>
  <c r="BK153" i="3"/>
  <c r="BK227" i="3"/>
  <c r="BK248" i="3"/>
  <c r="BK204" i="4"/>
  <c r="BK99" i="4"/>
  <c r="BK280" i="5"/>
  <c r="BK238" i="5"/>
  <c r="J734" i="2"/>
  <c r="J1689" i="2"/>
  <c r="J781" i="2"/>
  <c r="BK1826" i="2"/>
  <c r="BK902" i="2"/>
  <c r="J1783" i="2"/>
  <c r="J1030" i="2"/>
  <c r="J1681" i="2"/>
  <c r="J594" i="2"/>
  <c r="BK1722" i="2"/>
  <c r="BK1019" i="2"/>
  <c r="J1988" i="2"/>
  <c r="J865" i="2"/>
  <c r="J2107" i="2"/>
  <c r="J1133" i="2"/>
  <c r="J229" i="3"/>
  <c r="J105" i="3"/>
  <c r="J244" i="3"/>
  <c r="BK172" i="4"/>
  <c r="BK119" i="4"/>
  <c r="J95" i="4"/>
  <c r="J266" i="5"/>
  <c r="J99" i="5"/>
  <c r="BK175" i="5"/>
  <c r="J428" i="6"/>
  <c r="J177" i="6"/>
  <c r="J264" i="6"/>
  <c r="BK269" i="6"/>
  <c r="J394" i="6"/>
  <c r="BK319" i="6"/>
  <c r="BK335" i="6"/>
  <c r="J355" i="6"/>
  <c r="J489" i="6"/>
  <c r="BK148" i="7"/>
  <c r="J180" i="7"/>
  <c r="BK142" i="7"/>
  <c r="BK1418" i="2"/>
  <c r="J107" i="2"/>
  <c r="BK212" i="3"/>
  <c r="J160" i="3"/>
  <c r="J215" i="3"/>
  <c r="BK200" i="4"/>
  <c r="BK143" i="4"/>
  <c r="BK112" i="5"/>
  <c r="BK163" i="5"/>
  <c r="BK396" i="6"/>
  <c r="J346" i="6"/>
  <c r="J234" i="6"/>
  <c r="J286" i="6"/>
  <c r="J187" i="7"/>
  <c r="J223" i="7"/>
  <c r="J125" i="7"/>
  <c r="BK1603" i="2"/>
  <c r="J126" i="2"/>
  <c r="J1427" i="2"/>
  <c r="J416" i="2"/>
  <c r="BK1316" i="2"/>
  <c r="J131" i="2"/>
  <c r="J1489" i="2"/>
  <c r="BK1960" i="2"/>
  <c r="BK1201" i="2"/>
  <c r="BK292" i="2"/>
  <c r="BK800" i="2"/>
  <c r="BK1734" i="2"/>
  <c r="J768" i="2"/>
  <c r="BK2145" i="2"/>
  <c r="BK1849" i="2"/>
  <c r="J1127" i="2"/>
  <c r="BK182" i="3"/>
  <c r="J115" i="3"/>
  <c r="BK113" i="3"/>
  <c r="BK89" i="4"/>
  <c r="BK103" i="4"/>
  <c r="J109" i="4"/>
  <c r="J105" i="4"/>
  <c r="BK173" i="5"/>
  <c r="J460" i="6"/>
  <c r="J321" i="6"/>
  <c r="J114" i="6"/>
  <c r="J147" i="6"/>
  <c r="BK130" i="6"/>
  <c r="BK229" i="6"/>
  <c r="BK231" i="6"/>
  <c r="J174" i="6"/>
  <c r="J458" i="6"/>
  <c r="J165" i="7"/>
  <c r="J157" i="7"/>
  <c r="BK251" i="7"/>
  <c r="J97" i="9"/>
  <c r="J1303" i="2"/>
  <c r="BK416" i="2"/>
  <c r="BK1311" i="2"/>
  <c r="J1742" i="2"/>
  <c r="J572" i="2"/>
  <c r="J1217" i="2"/>
  <c r="J1930" i="2"/>
  <c r="BK828" i="2"/>
  <c r="J1546" i="2"/>
  <c r="J729" i="2"/>
  <c r="J1709" i="2"/>
  <c r="BK174" i="2"/>
  <c r="J2002" i="2"/>
  <c r="BK208" i="3"/>
  <c r="J204" i="3"/>
  <c r="BK139" i="3"/>
  <c r="J153" i="3"/>
  <c r="J119" i="4"/>
  <c r="BK179" i="5"/>
  <c r="BK194" i="5"/>
  <c r="J307" i="6"/>
  <c r="BK359" i="6"/>
  <c r="J407" i="6"/>
  <c r="BK293" i="6"/>
  <c r="BK149" i="6"/>
  <c r="BK137" i="6"/>
  <c r="BK236" i="6"/>
  <c r="BK413" i="6"/>
  <c r="J117" i="7"/>
  <c r="J94" i="9"/>
  <c r="J567" i="2"/>
  <c r="J1453" i="2"/>
  <c r="BK305" i="2"/>
  <c r="BK1376" i="2"/>
  <c r="BK1951" i="2"/>
  <c r="J1494" i="2"/>
  <c r="J1978" i="2"/>
  <c r="BK1286" i="2"/>
  <c r="BK597" i="2"/>
  <c r="J1731" i="2"/>
  <c r="J1068" i="2"/>
  <c r="BK1786" i="2"/>
  <c r="J1192" i="2"/>
  <c r="J330" i="2"/>
  <c r="BK2154" i="2"/>
  <c r="J1486" i="2"/>
  <c r="J158" i="3"/>
  <c r="BK99" i="3"/>
  <c r="J231" i="3"/>
  <c r="J94" i="3"/>
  <c r="J193" i="4"/>
  <c r="J214" i="5"/>
  <c r="J153" i="5"/>
  <c r="J222" i="5"/>
  <c r="J181" i="6"/>
  <c r="J503" i="6"/>
  <c r="BK388" i="6"/>
  <c r="J251" i="6"/>
  <c r="J169" i="6"/>
  <c r="BK401" i="6"/>
  <c r="J142" i="6"/>
  <c r="J375" i="6"/>
  <c r="BK147" i="6"/>
  <c r="J121" i="6"/>
  <c r="J246" i="6"/>
  <c r="BK464" i="6"/>
  <c r="BK522" i="6"/>
  <c r="BK350" i="6"/>
  <c r="BK187" i="7"/>
  <c r="J216" i="7"/>
  <c r="BK120" i="7"/>
  <c r="BK1660" i="2"/>
  <c r="BK412" i="2"/>
  <c r="BK1262" i="2"/>
  <c r="J251" i="2"/>
  <c r="BK1656" i="2"/>
  <c r="BK486" i="2"/>
  <c r="J1701" i="2"/>
  <c r="J1893" i="2"/>
  <c r="J1461" i="2"/>
  <c r="J385" i="2"/>
  <c r="J1527" i="2"/>
  <c r="J773" i="2"/>
  <c r="J1739" i="2"/>
  <c r="J982" i="2"/>
  <c r="J2020" i="2"/>
  <c r="J242" i="3"/>
  <c r="J246" i="3"/>
  <c r="J238" i="3"/>
  <c r="BK271" i="3"/>
  <c r="BK195" i="4"/>
  <c r="J97" i="4"/>
  <c r="J126" i="5"/>
  <c r="J1726" i="2"/>
  <c r="J499" i="2"/>
  <c r="J1789" i="2"/>
  <c r="J1612" i="2"/>
  <c r="J915" i="2"/>
  <c r="J1693" i="2"/>
  <c r="J843" i="2"/>
  <c r="BK1801" i="2"/>
  <c r="BK1068" i="2"/>
  <c r="J169" i="2"/>
  <c r="BK1384" i="2"/>
  <c r="J227" i="2"/>
  <c r="BK1327" i="2"/>
  <c r="BK2193" i="2"/>
  <c r="BK2030" i="2"/>
  <c r="J987" i="2"/>
  <c r="BK190" i="3"/>
  <c r="BK167" i="3"/>
  <c r="BK267" i="3"/>
  <c r="BK184" i="4"/>
  <c r="BK154" i="4"/>
  <c r="J242" i="5"/>
  <c r="J143" i="5"/>
  <c r="BK428" i="6"/>
  <c r="BK243" i="6"/>
  <c r="J118" i="6"/>
  <c r="J319" i="6"/>
  <c r="BK329" i="6"/>
  <c r="BK474" i="6"/>
  <c r="J196" i="7"/>
  <c r="J173" i="7"/>
  <c r="J193" i="7"/>
  <c r="BK86" i="9"/>
  <c r="J1608" i="2"/>
  <c r="J543" i="2"/>
  <c r="J999" i="2"/>
  <c r="BK122" i="2"/>
  <c r="BK1212" i="2"/>
  <c r="BK191" i="2"/>
  <c r="BK1599" i="2"/>
  <c r="BK448" i="2"/>
  <c r="BK1476" i="2"/>
  <c r="BK315" i="2"/>
  <c r="J1367" i="2"/>
  <c r="BK1968" i="2"/>
  <c r="BK853" i="2"/>
  <c r="BK2119" i="2"/>
  <c r="BK1427" i="2"/>
  <c r="BK463" i="2"/>
  <c r="BK223" i="3"/>
  <c r="J182" i="3"/>
  <c r="J151" i="3"/>
  <c r="BK182" i="4"/>
  <c r="J166" i="4"/>
  <c r="BK143" i="5"/>
  <c r="BK204" i="5"/>
  <c r="J1308" i="2"/>
  <c r="BK150" i="2"/>
  <c r="J423" i="2"/>
  <c r="BK1681" i="2"/>
  <c r="BK499" i="2"/>
  <c r="J1537" i="2"/>
  <c r="BK325" i="2"/>
  <c r="J1198" i="2"/>
  <c r="J246" i="2"/>
  <c r="J1332" i="2"/>
  <c r="J241" i="2"/>
  <c r="J1356" i="2"/>
  <c r="BK188" i="2"/>
  <c r="BK2053" i="2"/>
  <c r="J813" i="2"/>
  <c r="BK155" i="3"/>
  <c r="J180" i="3"/>
  <c r="J141" i="3"/>
  <c r="J174" i="3"/>
  <c r="J131" i="4"/>
  <c r="J182" i="4"/>
  <c r="BK148" i="4"/>
  <c r="BK254" i="5"/>
  <c r="BK184" i="5"/>
  <c r="BK104" i="5"/>
  <c r="BK456" i="6"/>
  <c r="J305" i="6"/>
  <c r="J449" i="6"/>
  <c r="BK183" i="6"/>
  <c r="BK447" i="6"/>
  <c r="J132" i="6"/>
  <c r="BK161" i="6"/>
  <c r="BK219" i="6"/>
  <c r="J522" i="6"/>
  <c r="BK243" i="7"/>
  <c r="J167" i="7"/>
  <c r="J203" i="7"/>
  <c r="BK101" i="7"/>
  <c r="BK103" i="9"/>
  <c r="BK548" i="2"/>
  <c r="BK164" i="3"/>
  <c r="BK109" i="3"/>
  <c r="J208" i="4"/>
  <c r="J180" i="4"/>
  <c r="J104" i="5"/>
  <c r="J168" i="5"/>
  <c r="BK282" i="6"/>
  <c r="J495" i="6"/>
  <c r="BK273" i="6"/>
  <c r="J388" i="6"/>
  <c r="BK518" i="6"/>
  <c r="J132" i="7"/>
  <c r="BK152" i="7"/>
  <c r="J207" i="7"/>
  <c r="J90" i="9"/>
  <c r="J1286" i="2"/>
  <c r="J1717" i="2"/>
  <c r="J597" i="2"/>
  <c r="J1599" i="2"/>
  <c r="J1826" i="2"/>
  <c r="J1177" i="2"/>
  <c r="BK1810" i="2"/>
  <c r="BK1107" i="2"/>
  <c r="J174" i="2"/>
  <c r="BK1458" i="2"/>
  <c r="J616" i="2"/>
  <c r="J1097" i="2"/>
  <c r="J2183" i="2"/>
  <c r="BK2016" i="2"/>
  <c r="J557" i="2"/>
  <c r="J121" i="3"/>
  <c r="BK192" i="3"/>
  <c r="BK235" i="3"/>
  <c r="BK158" i="4"/>
  <c r="BK135" i="4"/>
  <c r="J91" i="4"/>
  <c r="BK129" i="4"/>
  <c r="BK94" i="5"/>
  <c r="BK85" i="5"/>
  <c r="J410" i="6"/>
  <c r="BK288" i="6"/>
  <c r="BK443" i="6"/>
  <c r="BK425" i="6"/>
  <c r="BK307" i="6"/>
  <c r="J171" i="6"/>
  <c r="J191" i="6"/>
  <c r="BK520" i="6"/>
  <c r="BK235" i="7"/>
  <c r="J190" i="7"/>
  <c r="J114" i="7"/>
  <c r="J128" i="7"/>
  <c r="BK1731" i="2"/>
  <c r="BK1171" i="2"/>
  <c r="BK517" i="2"/>
  <c r="BK1356" i="2"/>
  <c r="J1951" i="2"/>
  <c r="J992" i="2"/>
  <c r="J1707" i="2"/>
  <c r="BK894" i="2"/>
  <c r="BK1815" i="2"/>
  <c r="BK1701" i="2"/>
  <c r="J601" i="2"/>
  <c r="BK1291" i="2"/>
  <c r="BK2045" i="2"/>
  <c r="J929" i="2"/>
  <c r="BK186" i="3"/>
  <c r="BK260" i="3"/>
  <c r="BK256" i="3"/>
  <c r="J210" i="4"/>
  <c r="BK121" i="4"/>
  <c r="J276" i="5"/>
  <c r="J286" i="5"/>
  <c r="J179" i="5"/>
  <c r="J275" i="6"/>
  <c r="J323" i="6"/>
  <c r="J337" i="6"/>
  <c r="J219" i="6"/>
  <c r="BK156" i="6"/>
  <c r="BK317" i="6"/>
  <c r="J501" i="6"/>
  <c r="BK225" i="7"/>
  <c r="BK178" i="7"/>
  <c r="J1667" i="2"/>
  <c r="J482" i="2"/>
  <c r="J1204" i="2"/>
  <c r="BK1768" i="2"/>
  <c r="BK1015" i="2"/>
  <c r="J1440" i="2"/>
  <c r="BK601" i="2"/>
  <c r="BK1367" i="2"/>
  <c r="BK805" i="2"/>
  <c r="J1842" i="2"/>
  <c r="BK267" i="2"/>
  <c r="BK1340" i="2"/>
  <c r="BK2201" i="2"/>
  <c r="BK1804" i="2"/>
  <c r="J886" i="2"/>
  <c r="BK133" i="3"/>
  <c r="J137" i="3"/>
  <c r="J88" i="3"/>
  <c r="BK133" i="4"/>
  <c r="BK93" i="4"/>
  <c r="BK449" i="6"/>
  <c r="BK253" i="6"/>
  <c r="J438" i="6"/>
  <c r="J226" i="6"/>
  <c r="J466" i="6"/>
  <c r="J101" i="7"/>
  <c r="BK184" i="7"/>
  <c r="BK190" i="7"/>
  <c r="BK165" i="7"/>
  <c r="BK1747" i="2"/>
  <c r="BK834" i="2"/>
  <c r="BK1332" i="2"/>
  <c r="BK1993" i="2"/>
  <c r="BK1030" i="2"/>
  <c r="BK1955" i="2"/>
  <c r="BK1243" i="2"/>
  <c r="J1804" i="2"/>
  <c r="J778" i="2"/>
  <c r="BK1965" i="2"/>
  <c r="J944" i="2"/>
  <c r="BK1574" i="2"/>
  <c r="BK478" i="2"/>
  <c r="BK2082" i="2"/>
  <c r="J1955" i="2"/>
  <c r="J995" i="2"/>
  <c r="BK160" i="3"/>
  <c r="BK137" i="3"/>
  <c r="BK91" i="3"/>
  <c r="BK214" i="4"/>
  <c r="J204" i="4"/>
  <c r="BK226" i="5"/>
  <c r="BK1911" i="2"/>
  <c r="J719" i="2"/>
  <c r="BK656" i="2"/>
  <c r="BK1527" i="2"/>
  <c r="J763" i="2"/>
  <c r="BK1742" i="2"/>
  <c r="J1212" i="2"/>
  <c r="J1941" i="2"/>
  <c r="BK1308" i="2"/>
  <c r="J478" i="2"/>
  <c r="J1968" i="2"/>
  <c r="J1151" i="2"/>
  <c r="BK1679" i="2"/>
  <c r="BK813" i="2"/>
  <c r="J2119" i="2"/>
  <c r="BK1177" i="2"/>
  <c r="BK119" i="3"/>
  <c r="J225" i="3"/>
  <c r="BK246" i="3"/>
  <c r="BK117" i="4"/>
  <c r="BK99" i="5"/>
  <c r="J512" i="6"/>
  <c r="BK125" i="6"/>
  <c r="BK489" i="6"/>
  <c r="BK139" i="6"/>
  <c r="J253" i="6"/>
  <c r="BK365" i="6"/>
  <c r="BK132" i="7"/>
  <c r="BK229" i="7"/>
  <c r="T235" i="2" l="1"/>
  <c r="P556" i="2"/>
  <c r="R986" i="2"/>
  <c r="R1197" i="2"/>
  <c r="P1294" i="2"/>
  <c r="BK1500" i="2"/>
  <c r="J1500" i="2"/>
  <c r="J75" i="2" s="1"/>
  <c r="P1602" i="2"/>
  <c r="P1864" i="2"/>
  <c r="R1954" i="2"/>
  <c r="R2106" i="2"/>
  <c r="T87" i="3"/>
  <c r="BK241" i="3"/>
  <c r="J241" i="3"/>
  <c r="J64" i="3" s="1"/>
  <c r="T86" i="4"/>
  <c r="BK199" i="4"/>
  <c r="J199" i="4"/>
  <c r="J64" i="4" s="1"/>
  <c r="T107" i="5"/>
  <c r="T178" i="5"/>
  <c r="P377" i="6"/>
  <c r="T442" i="6"/>
  <c r="T488" i="6"/>
  <c r="R110" i="7"/>
  <c r="R104" i="7" s="1"/>
  <c r="P222" i="7"/>
  <c r="P106" i="2"/>
  <c r="BK187" i="2"/>
  <c r="J187" i="2"/>
  <c r="J62" i="2" s="1"/>
  <c r="T187" i="2"/>
  <c r="BK556" i="2"/>
  <c r="J556" i="2"/>
  <c r="J64" i="2" s="1"/>
  <c r="BK645" i="2"/>
  <c r="J645" i="2" s="1"/>
  <c r="J65" i="2" s="1"/>
  <c r="P986" i="2"/>
  <c r="P1197" i="2"/>
  <c r="R1294" i="2"/>
  <c r="P1500" i="2"/>
  <c r="T1563" i="2"/>
  <c r="P1725" i="2"/>
  <c r="BK2005" i="2"/>
  <c r="J2005" i="2"/>
  <c r="J81" i="2" s="1"/>
  <c r="T2168" i="2"/>
  <c r="P170" i="3"/>
  <c r="R107" i="5"/>
  <c r="R178" i="5"/>
  <c r="R377" i="6"/>
  <c r="BK442" i="6"/>
  <c r="J442" i="6"/>
  <c r="J70" i="6"/>
  <c r="P488" i="6"/>
  <c r="BK106" i="2"/>
  <c r="J106" i="2"/>
  <c r="J61" i="2"/>
  <c r="R106" i="2"/>
  <c r="P187" i="2"/>
  <c r="BK659" i="2"/>
  <c r="BK105" i="2" s="1"/>
  <c r="T1216" i="2"/>
  <c r="T1375" i="2"/>
  <c r="P1475" i="2"/>
  <c r="BK1602" i="2"/>
  <c r="J1602" i="2" s="1"/>
  <c r="J77" i="2" s="1"/>
  <c r="R1864" i="2"/>
  <c r="P1954" i="2"/>
  <c r="BK2106" i="2"/>
  <c r="J2106" i="2"/>
  <c r="J82" i="2"/>
  <c r="BK87" i="3"/>
  <c r="J87" i="3" s="1"/>
  <c r="J62" i="3" s="1"/>
  <c r="R241" i="3"/>
  <c r="T147" i="4"/>
  <c r="T192" i="4"/>
  <c r="P107" i="5"/>
  <c r="P178" i="5"/>
  <c r="T106" i="6"/>
  <c r="T437" i="6"/>
  <c r="T451" i="6"/>
  <c r="T508" i="6"/>
  <c r="BK517" i="6"/>
  <c r="J517" i="6"/>
  <c r="J77" i="6"/>
  <c r="T110" i="7"/>
  <c r="T104" i="7" s="1"/>
  <c r="T222" i="7"/>
  <c r="R90" i="8"/>
  <c r="R89" i="8" s="1"/>
  <c r="R88" i="8" s="1"/>
  <c r="P235" i="2"/>
  <c r="T556" i="2"/>
  <c r="R645" i="2"/>
  <c r="T986" i="2"/>
  <c r="T1197" i="2"/>
  <c r="T1294" i="2"/>
  <c r="T1500" i="2"/>
  <c r="BK1563" i="2"/>
  <c r="J1563" i="2"/>
  <c r="J76" i="2"/>
  <c r="BK1725" i="2"/>
  <c r="J1725" i="2" s="1"/>
  <c r="J78" i="2" s="1"/>
  <c r="R2005" i="2"/>
  <c r="P2168" i="2"/>
  <c r="R170" i="3"/>
  <c r="R86" i="4"/>
  <c r="BK192" i="4"/>
  <c r="J192" i="4"/>
  <c r="J63" i="4" s="1"/>
  <c r="R199" i="4"/>
  <c r="R84" i="5"/>
  <c r="T225" i="5"/>
  <c r="T377" i="6"/>
  <c r="BK451" i="6"/>
  <c r="J451" i="6"/>
  <c r="J71" i="6" s="1"/>
  <c r="BK508" i="6"/>
  <c r="J508" i="6" s="1"/>
  <c r="J74" i="6" s="1"/>
  <c r="P517" i="6"/>
  <c r="P199" i="7"/>
  <c r="P198" i="7" s="1"/>
  <c r="P240" i="7"/>
  <c r="P239" i="7" s="1"/>
  <c r="BK235" i="2"/>
  <c r="J235" i="2"/>
  <c r="J63" i="2"/>
  <c r="T659" i="2"/>
  <c r="P1216" i="2"/>
  <c r="P1375" i="2"/>
  <c r="BK1475" i="2"/>
  <c r="J1475" i="2" s="1"/>
  <c r="J74" i="2" s="1"/>
  <c r="R1602" i="2"/>
  <c r="T1864" i="2"/>
  <c r="T1954" i="2"/>
  <c r="T2106" i="2"/>
  <c r="P87" i="3"/>
  <c r="T241" i="3"/>
  <c r="P147" i="4"/>
  <c r="R192" i="4"/>
  <c r="T84" i="5"/>
  <c r="T83" i="5"/>
  <c r="BK225" i="5"/>
  <c r="J225" i="5"/>
  <c r="J63" i="5" s="1"/>
  <c r="BK377" i="6"/>
  <c r="J377" i="6" s="1"/>
  <c r="J67" i="6" s="1"/>
  <c r="P451" i="6"/>
  <c r="P508" i="6"/>
  <c r="BK199" i="7"/>
  <c r="BK198" i="7" s="1"/>
  <c r="J198" i="7" s="1"/>
  <c r="J69" i="7" s="1"/>
  <c r="R222" i="7"/>
  <c r="BK93" i="9"/>
  <c r="J93" i="9"/>
  <c r="J63" i="9"/>
  <c r="P659" i="2"/>
  <c r="R1216" i="2"/>
  <c r="BK1375" i="2"/>
  <c r="J1375" i="2"/>
  <c r="J73" i="2" s="1"/>
  <c r="T1475" i="2"/>
  <c r="R1563" i="2"/>
  <c r="T1725" i="2"/>
  <c r="T2005" i="2"/>
  <c r="BK2168" i="2"/>
  <c r="J2168" i="2" s="1"/>
  <c r="J83" i="2" s="1"/>
  <c r="R87" i="3"/>
  <c r="R86" i="3" s="1"/>
  <c r="R85" i="3" s="1"/>
  <c r="R84" i="3" s="1"/>
  <c r="P241" i="3"/>
  <c r="BK86" i="4"/>
  <c r="J86" i="4" s="1"/>
  <c r="J61" i="4" s="1"/>
  <c r="BK147" i="4"/>
  <c r="J147" i="4" s="1"/>
  <c r="J62" i="4" s="1"/>
  <c r="T199" i="4"/>
  <c r="BK107" i="5"/>
  <c r="J107" i="5"/>
  <c r="J61" i="5" s="1"/>
  <c r="BK178" i="5"/>
  <c r="J178" i="5"/>
  <c r="J62" i="5" s="1"/>
  <c r="R106" i="6"/>
  <c r="R437" i="6"/>
  <c r="R451" i="6"/>
  <c r="R508" i="6"/>
  <c r="BK110" i="7"/>
  <c r="T199" i="7"/>
  <c r="T198" i="7" s="1"/>
  <c r="R240" i="7"/>
  <c r="R239" i="7"/>
  <c r="BK90" i="8"/>
  <c r="J90" i="8" s="1"/>
  <c r="J65" i="8" s="1"/>
  <c r="R235" i="2"/>
  <c r="R556" i="2"/>
  <c r="P645" i="2"/>
  <c r="T645" i="2"/>
  <c r="BK986" i="2"/>
  <c r="J986" i="2"/>
  <c r="J67" i="2"/>
  <c r="BK1197" i="2"/>
  <c r="J1197" i="2"/>
  <c r="J68" i="2" s="1"/>
  <c r="BK1294" i="2"/>
  <c r="J1294" i="2" s="1"/>
  <c r="J72" i="2" s="1"/>
  <c r="R1500" i="2"/>
  <c r="P1563" i="2"/>
  <c r="R1725" i="2"/>
  <c r="P2005" i="2"/>
  <c r="R2168" i="2"/>
  <c r="BK170" i="3"/>
  <c r="J170" i="3" s="1"/>
  <c r="J63" i="3" s="1"/>
  <c r="P86" i="4"/>
  <c r="P199" i="4"/>
  <c r="BK84" i="5"/>
  <c r="J84" i="5" s="1"/>
  <c r="J60" i="5" s="1"/>
  <c r="R225" i="5"/>
  <c r="P106" i="6"/>
  <c r="BK437" i="6"/>
  <c r="J437" i="6" s="1"/>
  <c r="J69" i="6" s="1"/>
  <c r="P442" i="6"/>
  <c r="R488" i="6"/>
  <c r="R517" i="6"/>
  <c r="P110" i="7"/>
  <c r="P104" i="7" s="1"/>
  <c r="BK222" i="7"/>
  <c r="J222" i="7"/>
  <c r="J71" i="7" s="1"/>
  <c r="T240" i="7"/>
  <c r="T239" i="7" s="1"/>
  <c r="P90" i="8"/>
  <c r="P89" i="8" s="1"/>
  <c r="P88" i="8" s="1"/>
  <c r="AU62" i="1" s="1"/>
  <c r="R93" i="9"/>
  <c r="R84" i="9"/>
  <c r="R83" i="9" s="1"/>
  <c r="T106" i="2"/>
  <c r="R187" i="2"/>
  <c r="R659" i="2"/>
  <c r="BK1216" i="2"/>
  <c r="R1375" i="2"/>
  <c r="R1475" i="2"/>
  <c r="T1602" i="2"/>
  <c r="BK1864" i="2"/>
  <c r="J1864" i="2"/>
  <c r="J79" i="2" s="1"/>
  <c r="BK1954" i="2"/>
  <c r="J1954" i="2"/>
  <c r="J80" i="2"/>
  <c r="P2106" i="2"/>
  <c r="T170" i="3"/>
  <c r="R147" i="4"/>
  <c r="P192" i="4"/>
  <c r="P84" i="5"/>
  <c r="P225" i="5"/>
  <c r="BK106" i="6"/>
  <c r="J106" i="6" s="1"/>
  <c r="J66" i="6" s="1"/>
  <c r="P437" i="6"/>
  <c r="R442" i="6"/>
  <c r="BK488" i="6"/>
  <c r="J488" i="6" s="1"/>
  <c r="J72" i="6" s="1"/>
  <c r="T517" i="6"/>
  <c r="R199" i="7"/>
  <c r="R198" i="7"/>
  <c r="BK240" i="7"/>
  <c r="T90" i="8"/>
  <c r="T89" i="8"/>
  <c r="T88" i="8" s="1"/>
  <c r="P93" i="9"/>
  <c r="P84" i="9"/>
  <c r="P83" i="9"/>
  <c r="AU63" i="1" s="1"/>
  <c r="T93" i="9"/>
  <c r="T84" i="9"/>
  <c r="T83" i="9" s="1"/>
  <c r="BK2200" i="2"/>
  <c r="J2200" i="2"/>
  <c r="J84" i="2"/>
  <c r="BK99" i="8"/>
  <c r="J99" i="8"/>
  <c r="J66" i="8" s="1"/>
  <c r="BK242" i="7"/>
  <c r="J242" i="7" s="1"/>
  <c r="J74" i="7" s="1"/>
  <c r="BK250" i="7"/>
  <c r="J250" i="7"/>
  <c r="J76" i="7"/>
  <c r="BK101" i="6"/>
  <c r="J101" i="6" s="1"/>
  <c r="J65" i="6" s="1"/>
  <c r="BK514" i="6"/>
  <c r="J514" i="6" s="1"/>
  <c r="J76" i="6" s="1"/>
  <c r="BK105" i="7"/>
  <c r="J105" i="7" s="1"/>
  <c r="J67" i="7" s="1"/>
  <c r="BK85" i="9"/>
  <c r="J85" i="9"/>
  <c r="J61" i="9"/>
  <c r="BK1211" i="2"/>
  <c r="J1211" i="2"/>
  <c r="J69" i="2"/>
  <c r="BK511" i="6"/>
  <c r="J511" i="6" s="1"/>
  <c r="J75" i="6" s="1"/>
  <c r="BK89" i="9"/>
  <c r="J89" i="9" s="1"/>
  <c r="J62" i="9" s="1"/>
  <c r="BK100" i="7"/>
  <c r="BK99" i="7"/>
  <c r="J99" i="7" s="1"/>
  <c r="J64" i="7" s="1"/>
  <c r="BK246" i="7"/>
  <c r="J246" i="7"/>
  <c r="J75" i="7"/>
  <c r="BE86" i="9"/>
  <c r="J52" i="9"/>
  <c r="F80" i="9"/>
  <c r="BE90" i="9"/>
  <c r="BE103" i="9"/>
  <c r="BE97" i="9"/>
  <c r="BE94" i="9"/>
  <c r="E48" i="9"/>
  <c r="BE101" i="9"/>
  <c r="E76" i="8"/>
  <c r="F59" i="8"/>
  <c r="J56" i="8"/>
  <c r="BE97" i="8"/>
  <c r="BE91" i="8"/>
  <c r="BE94" i="8"/>
  <c r="J100" i="7"/>
  <c r="J65" i="7" s="1"/>
  <c r="J110" i="7"/>
  <c r="J68" i="7" s="1"/>
  <c r="J240" i="7"/>
  <c r="J73" i="7" s="1"/>
  <c r="BE100" i="8"/>
  <c r="F95" i="7"/>
  <c r="BE132" i="7"/>
  <c r="BE162" i="7"/>
  <c r="BE184" i="7"/>
  <c r="BE210" i="7"/>
  <c r="BE216" i="7"/>
  <c r="BE220" i="7"/>
  <c r="BE225" i="7"/>
  <c r="BE233" i="7"/>
  <c r="BE247" i="7"/>
  <c r="BE251" i="7"/>
  <c r="J92" i="7"/>
  <c r="BE114" i="7"/>
  <c r="BE180" i="7"/>
  <c r="BE231" i="7"/>
  <c r="BE235" i="7"/>
  <c r="BE138" i="7"/>
  <c r="BE159" i="7"/>
  <c r="BE196" i="7"/>
  <c r="BE144" i="7"/>
  <c r="BE165" i="7"/>
  <c r="BE167" i="7"/>
  <c r="BE187" i="7"/>
  <c r="BE190" i="7"/>
  <c r="BE193" i="7"/>
  <c r="BE207" i="7"/>
  <c r="BE227" i="7"/>
  <c r="E50" i="7"/>
  <c r="BE111" i="7"/>
  <c r="BE140" i="7"/>
  <c r="BE142" i="7"/>
  <c r="BE200" i="7"/>
  <c r="BE106" i="7"/>
  <c r="BE125" i="7"/>
  <c r="BE148" i="7"/>
  <c r="BE150" i="7"/>
  <c r="BE182" i="7"/>
  <c r="BE218" i="7"/>
  <c r="BE243" i="7"/>
  <c r="BE101" i="7"/>
  <c r="BE120" i="7"/>
  <c r="BE122" i="7"/>
  <c r="BE130" i="7"/>
  <c r="BE152" i="7"/>
  <c r="BE178" i="7"/>
  <c r="BE213" i="7"/>
  <c r="BE117" i="7"/>
  <c r="BE128" i="7"/>
  <c r="BE134" i="7"/>
  <c r="BE154" i="7"/>
  <c r="BE157" i="7"/>
  <c r="BE169" i="7"/>
  <c r="BE171" i="7"/>
  <c r="BE173" i="7"/>
  <c r="BE175" i="7"/>
  <c r="BE203" i="7"/>
  <c r="BE223" i="7"/>
  <c r="BE229" i="7"/>
  <c r="BK83" i="5"/>
  <c r="J83" i="5"/>
  <c r="J59" i="5"/>
  <c r="BE286" i="6"/>
  <c r="BE309" i="6"/>
  <c r="BE331" i="6"/>
  <c r="BE359" i="6"/>
  <c r="BE369" i="6"/>
  <c r="BE372" i="6"/>
  <c r="BE390" i="6"/>
  <c r="BE405" i="6"/>
  <c r="BE422" i="6"/>
  <c r="BE434" i="6"/>
  <c r="BE445" i="6"/>
  <c r="BE470" i="6"/>
  <c r="BE512" i="6"/>
  <c r="BE515" i="6"/>
  <c r="BE518" i="6"/>
  <c r="BE520" i="6"/>
  <c r="BE522" i="6"/>
  <c r="BE524" i="6"/>
  <c r="BE526" i="6"/>
  <c r="J56" i="6"/>
  <c r="BE102" i="6"/>
  <c r="BE132" i="6"/>
  <c r="BE135" i="6"/>
  <c r="BE147" i="6"/>
  <c r="BE149" i="6"/>
  <c r="BE166" i="6"/>
  <c r="BE169" i="6"/>
  <c r="BE204" i="6"/>
  <c r="BE246" i="6"/>
  <c r="BE301" i="6"/>
  <c r="BE346" i="6"/>
  <c r="BE348" i="6"/>
  <c r="BE350" i="6"/>
  <c r="BE375" i="6"/>
  <c r="BE398" i="6"/>
  <c r="BE425" i="6"/>
  <c r="BE501" i="6"/>
  <c r="BE112" i="6"/>
  <c r="BE130" i="6"/>
  <c r="BE137" i="6"/>
  <c r="BE144" i="6"/>
  <c r="BE207" i="6"/>
  <c r="BE236" i="6"/>
  <c r="BE241" i="6"/>
  <c r="BE243" i="6"/>
  <c r="BE267" i="6"/>
  <c r="BE280" i="6"/>
  <c r="BE305" i="6"/>
  <c r="BE337" i="6"/>
  <c r="BE365" i="6"/>
  <c r="BE407" i="6"/>
  <c r="BE428" i="6"/>
  <c r="BE431" i="6"/>
  <c r="BE438" i="6"/>
  <c r="BE486" i="6"/>
  <c r="BE497" i="6"/>
  <c r="BE503" i="6"/>
  <c r="BE509" i="6"/>
  <c r="F96" i="6"/>
  <c r="BE139" i="6"/>
  <c r="BE142" i="6"/>
  <c r="BE159" i="6"/>
  <c r="BE177" i="6"/>
  <c r="BE181" i="6"/>
  <c r="BE183" i="6"/>
  <c r="BE257" i="6"/>
  <c r="BE262" i="6"/>
  <c r="BE275" i="6"/>
  <c r="BE297" i="6"/>
  <c r="BE307" i="6"/>
  <c r="BE311" i="6"/>
  <c r="BE325" i="6"/>
  <c r="BE329" i="6"/>
  <c r="BE335" i="6"/>
  <c r="BE363" i="6"/>
  <c r="BE394" i="6"/>
  <c r="BE401" i="6"/>
  <c r="BE403" i="6"/>
  <c r="BE443" i="6"/>
  <c r="BE447" i="6"/>
  <c r="BE456" i="6"/>
  <c r="BE458" i="6"/>
  <c r="BE464" i="6"/>
  <c r="BE472" i="6"/>
  <c r="BE484" i="6"/>
  <c r="E87" i="6"/>
  <c r="BE107" i="6"/>
  <c r="BE171" i="6"/>
  <c r="BE264" i="6"/>
  <c r="BE269" i="6"/>
  <c r="BE273" i="6"/>
  <c r="BE282" i="6"/>
  <c r="BE323" i="6"/>
  <c r="BE378" i="6"/>
  <c r="BE396" i="6"/>
  <c r="BE454" i="6"/>
  <c r="BE499" i="6"/>
  <c r="BE174" i="6"/>
  <c r="BE187" i="6"/>
  <c r="BE221" i="6"/>
  <c r="BE226" i="6"/>
  <c r="BE229" i="6"/>
  <c r="BE231" i="6"/>
  <c r="BE234" i="6"/>
  <c r="BE255" i="6"/>
  <c r="BE288" i="6"/>
  <c r="BE293" i="6"/>
  <c r="BE321" i="6"/>
  <c r="BE340" i="6"/>
  <c r="BE353" i="6"/>
  <c r="BE355" i="6"/>
  <c r="BE386" i="6"/>
  <c r="BE388" i="6"/>
  <c r="BE413" i="6"/>
  <c r="BE466" i="6"/>
  <c r="BE478" i="6"/>
  <c r="BE114" i="6"/>
  <c r="BE154" i="6"/>
  <c r="BE156" i="6"/>
  <c r="BE216" i="6"/>
  <c r="BE319" i="6"/>
  <c r="BE380" i="6"/>
  <c r="BE383" i="6"/>
  <c r="BE410" i="6"/>
  <c r="BE440" i="6"/>
  <c r="BE452" i="6"/>
  <c r="BE460" i="6"/>
  <c r="BE462" i="6"/>
  <c r="BE468" i="6"/>
  <c r="BE480" i="6"/>
  <c r="BE489" i="6"/>
  <c r="BE491" i="6"/>
  <c r="BE493" i="6"/>
  <c r="BE495" i="6"/>
  <c r="BE118" i="6"/>
  <c r="BE121" i="6"/>
  <c r="BE125" i="6"/>
  <c r="BE161" i="6"/>
  <c r="BE164" i="6"/>
  <c r="BE191" i="6"/>
  <c r="BE195" i="6"/>
  <c r="BE199" i="6"/>
  <c r="BE202" i="6"/>
  <c r="BE209" i="6"/>
  <c r="BE214" i="6"/>
  <c r="BE219" i="6"/>
  <c r="BE224" i="6"/>
  <c r="BE248" i="6"/>
  <c r="BE251" i="6"/>
  <c r="BE253" i="6"/>
  <c r="BE295" i="6"/>
  <c r="BE317" i="6"/>
  <c r="BE344" i="6"/>
  <c r="BE416" i="6"/>
  <c r="BE419" i="6"/>
  <c r="BE449" i="6"/>
  <c r="BE474" i="6"/>
  <c r="BE476" i="6"/>
  <c r="BE482" i="6"/>
  <c r="BE131" i="5"/>
  <c r="BE226" i="5"/>
  <c r="BE262" i="5"/>
  <c r="BE89" i="5"/>
  <c r="BE139" i="5"/>
  <c r="BE143" i="5"/>
  <c r="BE199" i="5"/>
  <c r="BE234" i="5"/>
  <c r="BE238" i="5"/>
  <c r="BE242" i="5"/>
  <c r="BE116" i="5"/>
  <c r="BE126" i="5"/>
  <c r="BE148" i="5"/>
  <c r="BE153" i="5"/>
  <c r="BE173" i="5"/>
  <c r="BE179" i="5"/>
  <c r="BE254" i="5"/>
  <c r="J77" i="5"/>
  <c r="BE112" i="5"/>
  <c r="BE158" i="5"/>
  <c r="BE168" i="5"/>
  <c r="BE175" i="5"/>
  <c r="BE258" i="5"/>
  <c r="BE266" i="5"/>
  <c r="BE280" i="5"/>
  <c r="F55" i="5"/>
  <c r="BE135" i="5"/>
  <c r="BE163" i="5"/>
  <c r="BE184" i="5"/>
  <c r="BE214" i="5"/>
  <c r="BE230" i="5"/>
  <c r="BE268" i="5"/>
  <c r="BE284" i="5"/>
  <c r="BK85" i="4"/>
  <c r="BK84" i="4"/>
  <c r="J84" i="4"/>
  <c r="J59" i="4" s="1"/>
  <c r="BE94" i="5"/>
  <c r="BE99" i="5"/>
  <c r="BE104" i="5"/>
  <c r="BE108" i="5"/>
  <c r="BE121" i="5"/>
  <c r="BE189" i="5"/>
  <c r="BE194" i="5"/>
  <c r="BE204" i="5"/>
  <c r="BE209" i="5"/>
  <c r="BE246" i="5"/>
  <c r="BE272" i="5"/>
  <c r="BE276" i="5"/>
  <c r="BE286" i="5"/>
  <c r="E73" i="5"/>
  <c r="BE85" i="5"/>
  <c r="BE219" i="5"/>
  <c r="BE222" i="5"/>
  <c r="BE250" i="5"/>
  <c r="J78" i="4"/>
  <c r="BE101" i="4"/>
  <c r="BE105" i="4"/>
  <c r="BE119" i="4"/>
  <c r="BE133" i="4"/>
  <c r="E74" i="4"/>
  <c r="BE95" i="4"/>
  <c r="BE121" i="4"/>
  <c r="BE131" i="4"/>
  <c r="BE154" i="4"/>
  <c r="BE190" i="4"/>
  <c r="BE214" i="4"/>
  <c r="BE87" i="4"/>
  <c r="BE93" i="4"/>
  <c r="BE115" i="4"/>
  <c r="BE143" i="4"/>
  <c r="BE166" i="4"/>
  <c r="BE168" i="4"/>
  <c r="BE202" i="4"/>
  <c r="BE103" i="4"/>
  <c r="BE113" i="4"/>
  <c r="BE204" i="4"/>
  <c r="BE206" i="4"/>
  <c r="BE208" i="4"/>
  <c r="F55" i="4"/>
  <c r="BE109" i="4"/>
  <c r="BE111" i="4"/>
  <c r="BE123" i="4"/>
  <c r="BE125" i="4"/>
  <c r="BE127" i="4"/>
  <c r="BE137" i="4"/>
  <c r="BE139" i="4"/>
  <c r="BE145" i="4"/>
  <c r="BE158" i="4"/>
  <c r="BE160" i="4"/>
  <c r="BE162" i="4"/>
  <c r="BE172" i="4"/>
  <c r="BE195" i="4"/>
  <c r="BE197" i="4"/>
  <c r="BE210" i="4"/>
  <c r="BE117" i="4"/>
  <c r="BE141" i="4"/>
  <c r="BE148" i="4"/>
  <c r="BE150" i="4"/>
  <c r="BE152" i="4"/>
  <c r="BE164" i="4"/>
  <c r="BE174" i="4"/>
  <c r="BE176" i="4"/>
  <c r="BE193" i="4"/>
  <c r="BE97" i="4"/>
  <c r="BE129" i="4"/>
  <c r="BE135" i="4"/>
  <c r="BE156" i="4"/>
  <c r="BE170" i="4"/>
  <c r="BE212" i="4"/>
  <c r="BE89" i="4"/>
  <c r="BE91" i="4"/>
  <c r="BE99" i="4"/>
  <c r="BE107" i="4"/>
  <c r="BE178" i="4"/>
  <c r="BE180" i="4"/>
  <c r="BE182" i="4"/>
  <c r="BE184" i="4"/>
  <c r="BE186" i="4"/>
  <c r="BE188" i="4"/>
  <c r="BE200" i="4"/>
  <c r="BE109" i="3"/>
  <c r="BE121" i="3"/>
  <c r="BE141" i="3"/>
  <c r="BE186" i="3"/>
  <c r="BE188" i="3"/>
  <c r="BE190" i="3"/>
  <c r="BE194" i="3"/>
  <c r="BE200" i="3"/>
  <c r="BE223" i="3"/>
  <c r="BE227" i="3"/>
  <c r="BE229" i="3"/>
  <c r="BE231" i="3"/>
  <c r="BE244" i="3"/>
  <c r="BE256" i="3"/>
  <c r="BE258" i="3"/>
  <c r="BE269" i="3"/>
  <c r="BE271" i="3"/>
  <c r="BE273" i="3"/>
  <c r="BE276" i="3"/>
  <c r="J1216" i="2"/>
  <c r="J71" i="2" s="1"/>
  <c r="F55" i="3"/>
  <c r="BE94" i="3"/>
  <c r="BE129" i="3"/>
  <c r="BE135" i="3"/>
  <c r="BE196" i="3"/>
  <c r="BE246" i="3"/>
  <c r="BE254" i="3"/>
  <c r="BE107" i="3"/>
  <c r="BE160" i="3"/>
  <c r="BE164" i="3"/>
  <c r="BE167" i="3"/>
  <c r="BE198" i="3"/>
  <c r="BE212" i="3"/>
  <c r="BE248" i="3"/>
  <c r="J52" i="3"/>
  <c r="BE97" i="3"/>
  <c r="BE99" i="3"/>
  <c r="BE101" i="3"/>
  <c r="BE111" i="3"/>
  <c r="BE125" i="3"/>
  <c r="BE127" i="3"/>
  <c r="BE153" i="3"/>
  <c r="BE178" i="3"/>
  <c r="BE180" i="3"/>
  <c r="BE210" i="3"/>
  <c r="BE260" i="3"/>
  <c r="BE264" i="3"/>
  <c r="BE267" i="3"/>
  <c r="E74" i="3"/>
  <c r="BE131" i="3"/>
  <c r="BE133" i="3"/>
  <c r="BE139" i="3"/>
  <c r="BE184" i="3"/>
  <c r="BE192" i="3"/>
  <c r="BE238" i="3"/>
  <c r="BE250" i="3"/>
  <c r="BE252" i="3"/>
  <c r="BE91" i="3"/>
  <c r="BE113" i="3"/>
  <c r="BE115" i="3"/>
  <c r="BE137" i="3"/>
  <c r="BE174" i="3"/>
  <c r="BE176" i="3"/>
  <c r="BE182" i="3"/>
  <c r="BE208" i="3"/>
  <c r="BE225" i="3"/>
  <c r="BE242" i="3"/>
  <c r="BE117" i="3"/>
  <c r="BE143" i="3"/>
  <c r="BE146" i="3"/>
  <c r="BE149" i="3"/>
  <c r="BE155" i="3"/>
  <c r="BE158" i="3"/>
  <c r="BE162" i="3"/>
  <c r="BE206" i="3"/>
  <c r="BE235" i="3"/>
  <c r="BE88" i="3"/>
  <c r="BE103" i="3"/>
  <c r="BE105" i="3"/>
  <c r="BE119" i="3"/>
  <c r="BE123" i="3"/>
  <c r="BE151" i="3"/>
  <c r="BE171" i="3"/>
  <c r="BE202" i="3"/>
  <c r="BE204" i="3"/>
  <c r="BE215" i="3"/>
  <c r="BE218" i="3"/>
  <c r="BE221" i="3"/>
  <c r="BE233" i="3"/>
  <c r="BE262" i="3"/>
  <c r="BE174" i="2"/>
  <c r="BE227" i="2"/>
  <c r="BE236" i="2"/>
  <c r="BE292" i="2"/>
  <c r="BE325" i="2"/>
  <c r="BE330" i="2"/>
  <c r="BE335" i="2"/>
  <c r="BE377" i="2"/>
  <c r="BE385" i="2"/>
  <c r="BE407" i="2"/>
  <c r="BE416" i="2"/>
  <c r="BE430" i="2"/>
  <c r="BE482" i="2"/>
  <c r="BE533" i="2"/>
  <c r="BE538" i="2"/>
  <c r="BE562" i="2"/>
  <c r="BE597" i="2"/>
  <c r="BE646" i="2"/>
  <c r="BE714" i="2"/>
  <c r="BE821" i="2"/>
  <c r="BE828" i="2"/>
  <c r="BE840" i="2"/>
  <c r="BE853" i="2"/>
  <c r="BE860" i="2"/>
  <c r="BE865" i="2"/>
  <c r="BE902" i="2"/>
  <c r="BE1076" i="2"/>
  <c r="BE1171" i="2"/>
  <c r="BE1198" i="2"/>
  <c r="BE1201" i="2"/>
  <c r="BE1228" i="2"/>
  <c r="BE1291" i="2"/>
  <c r="BE1295" i="2"/>
  <c r="BE1300" i="2"/>
  <c r="BE1332" i="2"/>
  <c r="BE1340" i="2"/>
  <c r="BE1450" i="2"/>
  <c r="BE1453" i="2"/>
  <c r="BE1546" i="2"/>
  <c r="BE1667" i="2"/>
  <c r="BE1689" i="2"/>
  <c r="BE1693" i="2"/>
  <c r="BE1695" i="2"/>
  <c r="BE1717" i="2"/>
  <c r="BE1731" i="2"/>
  <c r="BE1739" i="2"/>
  <c r="BE1742" i="2"/>
  <c r="BE1763" i="2"/>
  <c r="BE1795" i="2"/>
  <c r="BE1815" i="2"/>
  <c r="BE1834" i="2"/>
  <c r="BE1873" i="2"/>
  <c r="BE1993" i="2"/>
  <c r="BE2011" i="2"/>
  <c r="BE2016" i="2"/>
  <c r="BE2020" i="2"/>
  <c r="BE2030" i="2"/>
  <c r="BE2035" i="2"/>
  <c r="BE2045" i="2"/>
  <c r="BE2053" i="2"/>
  <c r="BE2064" i="2"/>
  <c r="BE2078" i="2"/>
  <c r="BE2082" i="2"/>
  <c r="BE2094" i="2"/>
  <c r="BE2107" i="2"/>
  <c r="BE2119" i="2"/>
  <c r="BE2137" i="2"/>
  <c r="BE2145" i="2"/>
  <c r="BE2154" i="2"/>
  <c r="BE2169" i="2"/>
  <c r="BE2174" i="2"/>
  <c r="BE2177" i="2"/>
  <c r="BE2179" i="2"/>
  <c r="BE2183" i="2"/>
  <c r="BE2185" i="2"/>
  <c r="BE2189" i="2"/>
  <c r="BE2191" i="2"/>
  <c r="BE2193" i="2"/>
  <c r="BE2195" i="2"/>
  <c r="BE2197" i="2"/>
  <c r="BE2201" i="2"/>
  <c r="E48" i="2"/>
  <c r="F101" i="2"/>
  <c r="BE164" i="2"/>
  <c r="BE182" i="2"/>
  <c r="BE191" i="2"/>
  <c r="BE223" i="2"/>
  <c r="BE241" i="2"/>
  <c r="BE246" i="2"/>
  <c r="BE256" i="2"/>
  <c r="BE349" i="2"/>
  <c r="BE412" i="2"/>
  <c r="BE594" i="2"/>
  <c r="BE630" i="2"/>
  <c r="BE670" i="2"/>
  <c r="BE696" i="2"/>
  <c r="BE719" i="2"/>
  <c r="BE724" i="2"/>
  <c r="BE758" i="2"/>
  <c r="BE891" i="2"/>
  <c r="BE894" i="2"/>
  <c r="BE920" i="2"/>
  <c r="BE992" i="2"/>
  <c r="BE1083" i="2"/>
  <c r="BE1107" i="2"/>
  <c r="BE1112" i="2"/>
  <c r="BE1146" i="2"/>
  <c r="BE1187" i="2"/>
  <c r="BE1192" i="2"/>
  <c r="BE1217" i="2"/>
  <c r="BE1308" i="2"/>
  <c r="BE1311" i="2"/>
  <c r="BE1316" i="2"/>
  <c r="BE1348" i="2"/>
  <c r="BE1364" i="2"/>
  <c r="BE1414" i="2"/>
  <c r="BE1440" i="2"/>
  <c r="BE1458" i="2"/>
  <c r="BE1489" i="2"/>
  <c r="BE1599" i="2"/>
  <c r="BE1635" i="2"/>
  <c r="BE1651" i="2"/>
  <c r="BE1656" i="2"/>
  <c r="BE1672" i="2"/>
  <c r="BE1681" i="2"/>
  <c r="BE1686" i="2"/>
  <c r="BE1703" i="2"/>
  <c r="BE1705" i="2"/>
  <c r="BE1789" i="2"/>
  <c r="BE1893" i="2"/>
  <c r="BE1919" i="2"/>
  <c r="J52" i="2"/>
  <c r="BE216" i="2"/>
  <c r="BE278" i="2"/>
  <c r="BE305" i="2"/>
  <c r="BE365" i="2"/>
  <c r="BE486" i="2"/>
  <c r="BE491" i="2"/>
  <c r="BE504" i="2"/>
  <c r="BE567" i="2"/>
  <c r="BE656" i="2"/>
  <c r="BE660" i="2"/>
  <c r="BE688" i="2"/>
  <c r="BE734" i="2"/>
  <c r="BE834" i="2"/>
  <c r="BE873" i="2"/>
  <c r="BE878" i="2"/>
  <c r="BE929" i="2"/>
  <c r="BE967" i="2"/>
  <c r="BE972" i="2"/>
  <c r="BE1041" i="2"/>
  <c r="BE1090" i="2"/>
  <c r="BE1236" i="2"/>
  <c r="BE1275" i="2"/>
  <c r="BE1359" i="2"/>
  <c r="BE1461" i="2"/>
  <c r="BE1469" i="2"/>
  <c r="BE1501" i="2"/>
  <c r="BE1564" i="2"/>
  <c r="BE1747" i="2"/>
  <c r="BE1768" i="2"/>
  <c r="BE1771" i="2"/>
  <c r="BE1804" i="2"/>
  <c r="BE1858" i="2"/>
  <c r="BE1883" i="2"/>
  <c r="BE1955" i="2"/>
  <c r="BE1973" i="2"/>
  <c r="BE1988" i="2"/>
  <c r="BE1997" i="2"/>
  <c r="BE2006" i="2"/>
  <c r="BE117" i="2"/>
  <c r="BE141" i="2"/>
  <c r="BE150" i="2"/>
  <c r="BE219" i="2"/>
  <c r="BE231" i="2"/>
  <c r="BE260" i="2"/>
  <c r="BE267" i="2"/>
  <c r="BE499" i="2"/>
  <c r="BE583" i="2"/>
  <c r="BE605" i="2"/>
  <c r="BE616" i="2"/>
  <c r="BE665" i="2"/>
  <c r="BE813" i="2"/>
  <c r="BE982" i="2"/>
  <c r="BE995" i="2"/>
  <c r="BE1030" i="2"/>
  <c r="BE1102" i="2"/>
  <c r="BE1123" i="2"/>
  <c r="BE1127" i="2"/>
  <c r="BE1156" i="2"/>
  <c r="BE1212" i="2"/>
  <c r="BE1265" i="2"/>
  <c r="BE1356" i="2"/>
  <c r="BE1370" i="2"/>
  <c r="BE1376" i="2"/>
  <c r="BE1427" i="2"/>
  <c r="BE1494" i="2"/>
  <c r="BE1497" i="2"/>
  <c r="BE1517" i="2"/>
  <c r="BE1550" i="2"/>
  <c r="BE1574" i="2"/>
  <c r="BE1608" i="2"/>
  <c r="BE1619" i="2"/>
  <c r="BE1699" i="2"/>
  <c r="BE1707" i="2"/>
  <c r="BE1713" i="2"/>
  <c r="BE1734" i="2"/>
  <c r="BE1808" i="2"/>
  <c r="BE1826" i="2"/>
  <c r="BE1968" i="2"/>
  <c r="BE112" i="2"/>
  <c r="BE122" i="2"/>
  <c r="BE126" i="2"/>
  <c r="BE145" i="2"/>
  <c r="BE297" i="2"/>
  <c r="BE320" i="2"/>
  <c r="BE478" i="2"/>
  <c r="BE509" i="2"/>
  <c r="BE517" i="2"/>
  <c r="BE528" i="2"/>
  <c r="BE543" i="2"/>
  <c r="BE640" i="2"/>
  <c r="BE651" i="2"/>
  <c r="BE745" i="2"/>
  <c r="BE773" i="2"/>
  <c r="BE781" i="2"/>
  <c r="BE797" i="2"/>
  <c r="BE800" i="2"/>
  <c r="BE886" i="2"/>
  <c r="BE910" i="2"/>
  <c r="BE915" i="2"/>
  <c r="BE952" i="2"/>
  <c r="BE977" i="2"/>
  <c r="BE1044" i="2"/>
  <c r="BE1133" i="2"/>
  <c r="BE1151" i="2"/>
  <c r="BE1286" i="2"/>
  <c r="BE1303" i="2"/>
  <c r="BE1327" i="2"/>
  <c r="BE1335" i="2"/>
  <c r="BE1384" i="2"/>
  <c r="BE1522" i="2"/>
  <c r="BE1555" i="2"/>
  <c r="BE1660" i="2"/>
  <c r="BE1679" i="2"/>
  <c r="BE1786" i="2"/>
  <c r="BE1849" i="2"/>
  <c r="BE1861" i="2"/>
  <c r="BE1903" i="2"/>
  <c r="BE1965" i="2"/>
  <c r="BE251" i="2"/>
  <c r="BE380" i="2"/>
  <c r="BE463" i="2"/>
  <c r="BE586" i="2"/>
  <c r="BE944" i="2"/>
  <c r="BE999" i="2"/>
  <c r="BE1137" i="2"/>
  <c r="BE1204" i="2"/>
  <c r="BE1243" i="2"/>
  <c r="BE1270" i="2"/>
  <c r="BE1283" i="2"/>
  <c r="BE1351" i="2"/>
  <c r="BE1431" i="2"/>
  <c r="BE1435" i="2"/>
  <c r="BE1476" i="2"/>
  <c r="BE1569" i="2"/>
  <c r="BE1603" i="2"/>
  <c r="BE1617" i="2"/>
  <c r="BE1697" i="2"/>
  <c r="BE1726" i="2"/>
  <c r="BE1755" i="2"/>
  <c r="BE1783" i="2"/>
  <c r="BE1806" i="2"/>
  <c r="BE1818" i="2"/>
  <c r="BE1831" i="2"/>
  <c r="BE1842" i="2"/>
  <c r="BE1865" i="2"/>
  <c r="BE1870" i="2"/>
  <c r="BE1927" i="2"/>
  <c r="BE2002" i="2"/>
  <c r="BE188" i="2"/>
  <c r="BE204" i="2"/>
  <c r="BE448" i="2"/>
  <c r="BE467" i="2"/>
  <c r="BE471" i="2"/>
  <c r="BE557" i="2"/>
  <c r="BE601" i="2"/>
  <c r="BE627" i="2"/>
  <c r="BE729" i="2"/>
  <c r="BE763" i="2"/>
  <c r="BE805" i="2"/>
  <c r="BE843" i="2"/>
  <c r="BE957" i="2"/>
  <c r="BE1015" i="2"/>
  <c r="BE1019" i="2"/>
  <c r="BE1060" i="2"/>
  <c r="BE1097" i="2"/>
  <c r="BE1141" i="2"/>
  <c r="BE1161" i="2"/>
  <c r="BE1166" i="2"/>
  <c r="BE1177" i="2"/>
  <c r="BE1250" i="2"/>
  <c r="BE1391" i="2"/>
  <c r="BE1418" i="2"/>
  <c r="BE1443" i="2"/>
  <c r="BE1512" i="2"/>
  <c r="BE1560" i="2"/>
  <c r="BE1589" i="2"/>
  <c r="BE1665" i="2"/>
  <c r="BE1709" i="2"/>
  <c r="BE1752" i="2"/>
  <c r="BE1798" i="2"/>
  <c r="BE1810" i="2"/>
  <c r="BE1878" i="2"/>
  <c r="BE1911" i="2"/>
  <c r="BE1930" i="2"/>
  <c r="BE1938" i="2"/>
  <c r="BE1941" i="2"/>
  <c r="BE1960" i="2"/>
  <c r="BE107" i="2"/>
  <c r="BE131" i="2"/>
  <c r="BE169" i="2"/>
  <c r="BE179" i="2"/>
  <c r="BE310" i="2"/>
  <c r="BE315" i="2"/>
  <c r="BE423" i="2"/>
  <c r="BE434" i="2"/>
  <c r="BE441" i="2"/>
  <c r="BE548" i="2"/>
  <c r="BE572" i="2"/>
  <c r="BE768" i="2"/>
  <c r="BE778" i="2"/>
  <c r="BE848" i="2"/>
  <c r="BE936" i="2"/>
  <c r="BE987" i="2"/>
  <c r="BE1004" i="2"/>
  <c r="BE1052" i="2"/>
  <c r="BE1068" i="2"/>
  <c r="BE1182" i="2"/>
  <c r="BE1208" i="2"/>
  <c r="BE1225" i="2"/>
  <c r="BE1262" i="2"/>
  <c r="BE1319" i="2"/>
  <c r="BE1324" i="2"/>
  <c r="BE1343" i="2"/>
  <c r="BE1367" i="2"/>
  <c r="BE1372" i="2"/>
  <c r="BE1398" i="2"/>
  <c r="BE1472" i="2"/>
  <c r="BE1486" i="2"/>
  <c r="BE1527" i="2"/>
  <c r="BE1537" i="2"/>
  <c r="BE1579" i="2"/>
  <c r="BE1584" i="2"/>
  <c r="BE1594" i="2"/>
  <c r="BE1612" i="2"/>
  <c r="BE1674" i="2"/>
  <c r="BE1701" i="2"/>
  <c r="BE1722" i="2"/>
  <c r="BE1760" i="2"/>
  <c r="BE1792" i="2"/>
  <c r="BE1801" i="2"/>
  <c r="BE1823" i="2"/>
  <c r="BE1951" i="2"/>
  <c r="BE1978" i="2"/>
  <c r="BE1983" i="2"/>
  <c r="F35" i="3"/>
  <c r="BB56" i="1" s="1"/>
  <c r="F37" i="6"/>
  <c r="BB60" i="1" s="1"/>
  <c r="F34" i="5"/>
  <c r="BA58" i="1"/>
  <c r="J36" i="6"/>
  <c r="AW60" i="1" s="1"/>
  <c r="J34" i="2"/>
  <c r="AW55" i="1" s="1"/>
  <c r="F36" i="2"/>
  <c r="BC55" i="1" s="1"/>
  <c r="F37" i="2"/>
  <c r="BD55" i="1" s="1"/>
  <c r="J34" i="3"/>
  <c r="AW56" i="1" s="1"/>
  <c r="F39" i="6"/>
  <c r="BD60" i="1" s="1"/>
  <c r="F34" i="4"/>
  <c r="BA57" i="1" s="1"/>
  <c r="F38" i="7"/>
  <c r="BC61" i="1"/>
  <c r="F39" i="8"/>
  <c r="BD62" i="1"/>
  <c r="F34" i="2"/>
  <c r="BA55" i="1" s="1"/>
  <c r="F37" i="4"/>
  <c r="BD57" i="1" s="1"/>
  <c r="F37" i="5"/>
  <c r="BD58" i="1" s="1"/>
  <c r="F36" i="7"/>
  <c r="BA61" i="1" s="1"/>
  <c r="F37" i="3"/>
  <c r="BD56" i="1" s="1"/>
  <c r="F38" i="6"/>
  <c r="BC60" i="1" s="1"/>
  <c r="J34" i="9"/>
  <c r="AW63" i="1"/>
  <c r="J34" i="4"/>
  <c r="AW57" i="1"/>
  <c r="F36" i="4"/>
  <c r="BC57" i="1" s="1"/>
  <c r="F36" i="6"/>
  <c r="BA60" i="1" s="1"/>
  <c r="F39" i="7"/>
  <c r="BD61" i="1" s="1"/>
  <c r="AS54" i="1"/>
  <c r="F35" i="4"/>
  <c r="BB57" i="1"/>
  <c r="J34" i="5"/>
  <c r="AW58" i="1"/>
  <c r="F36" i="8"/>
  <c r="BA62" i="1" s="1"/>
  <c r="F38" i="8"/>
  <c r="BC62" i="1"/>
  <c r="F37" i="8"/>
  <c r="BB62" i="1"/>
  <c r="F35" i="9"/>
  <c r="BB63" i="1"/>
  <c r="F37" i="9"/>
  <c r="BD63" i="1"/>
  <c r="F36" i="3"/>
  <c r="BC56" i="1"/>
  <c r="F35" i="5"/>
  <c r="BB58" i="1"/>
  <c r="F37" i="7"/>
  <c r="BB61" i="1" s="1"/>
  <c r="J36" i="8"/>
  <c r="AW62" i="1" s="1"/>
  <c r="F36" i="9"/>
  <c r="BC63" i="1"/>
  <c r="F34" i="3"/>
  <c r="BA56" i="1" s="1"/>
  <c r="F36" i="5"/>
  <c r="BC58" i="1"/>
  <c r="J36" i="7"/>
  <c r="AW61" i="1" s="1"/>
  <c r="F34" i="9"/>
  <c r="BA63" i="1"/>
  <c r="F35" i="2"/>
  <c r="BB55" i="1"/>
  <c r="BK436" i="6" l="1"/>
  <c r="J436" i="6" s="1"/>
  <c r="J68" i="6" s="1"/>
  <c r="P436" i="6"/>
  <c r="P507" i="6"/>
  <c r="P98" i="7"/>
  <c r="AU61" i="1" s="1"/>
  <c r="BK507" i="6"/>
  <c r="J507" i="6" s="1"/>
  <c r="J73" i="6" s="1"/>
  <c r="J199" i="7"/>
  <c r="J70" i="7" s="1"/>
  <c r="J659" i="2"/>
  <c r="J66" i="2" s="1"/>
  <c r="BK89" i="8"/>
  <c r="J89" i="8" s="1"/>
  <c r="J64" i="8" s="1"/>
  <c r="P100" i="6"/>
  <c r="P99" i="6" s="1"/>
  <c r="AU60" i="1" s="1"/>
  <c r="AU59" i="1" s="1"/>
  <c r="R85" i="4"/>
  <c r="R84" i="4"/>
  <c r="P105" i="2"/>
  <c r="P83" i="5"/>
  <c r="AU58" i="1"/>
  <c r="BK239" i="7"/>
  <c r="J239" i="7" s="1"/>
  <c r="J72" i="7" s="1"/>
  <c r="R105" i="2"/>
  <c r="BK88" i="8"/>
  <c r="J88" i="8" s="1"/>
  <c r="J32" i="8" s="1"/>
  <c r="AG62" i="1" s="1"/>
  <c r="P1215" i="2"/>
  <c r="R98" i="7"/>
  <c r="T85" i="4"/>
  <c r="T84" i="4"/>
  <c r="BK104" i="7"/>
  <c r="J104" i="7" s="1"/>
  <c r="J66" i="7" s="1"/>
  <c r="R436" i="6"/>
  <c r="R100" i="6" s="1"/>
  <c r="T98" i="7"/>
  <c r="T436" i="6"/>
  <c r="T100" i="6" s="1"/>
  <c r="T1215" i="2"/>
  <c r="T86" i="3"/>
  <c r="T85" i="3" s="1"/>
  <c r="T84" i="3" s="1"/>
  <c r="BK1215" i="2"/>
  <c r="J1215" i="2" s="1"/>
  <c r="J70" i="2" s="1"/>
  <c r="R507" i="6"/>
  <c r="BK86" i="3"/>
  <c r="J86" i="3"/>
  <c r="J61" i="3" s="1"/>
  <c r="T507" i="6"/>
  <c r="P85" i="4"/>
  <c r="P84" i="4"/>
  <c r="AU57" i="1"/>
  <c r="P86" i="3"/>
  <c r="P85" i="3"/>
  <c r="P84" i="3" s="1"/>
  <c r="AU56" i="1" s="1"/>
  <c r="R83" i="5"/>
  <c r="R1215" i="2"/>
  <c r="T105" i="2"/>
  <c r="T104" i="2"/>
  <c r="BK100" i="6"/>
  <c r="J100" i="6" s="1"/>
  <c r="J64" i="6" s="1"/>
  <c r="BK84" i="9"/>
  <c r="J84" i="9"/>
  <c r="J60" i="9"/>
  <c r="J85" i="4"/>
  <c r="J60" i="4"/>
  <c r="J105" i="2"/>
  <c r="J60" i="2" s="1"/>
  <c r="J35" i="7"/>
  <c r="AV61" i="1" s="1"/>
  <c r="AT61" i="1" s="1"/>
  <c r="F35" i="8"/>
  <c r="AZ62" i="1"/>
  <c r="BD59" i="1"/>
  <c r="BA59" i="1"/>
  <c r="AW59" i="1" s="1"/>
  <c r="F33" i="2"/>
  <c r="AZ55" i="1" s="1"/>
  <c r="J30" i="4"/>
  <c r="AG57" i="1"/>
  <c r="J30" i="5"/>
  <c r="AG58" i="1" s="1"/>
  <c r="F33" i="3"/>
  <c r="AZ56" i="1" s="1"/>
  <c r="F35" i="6"/>
  <c r="AZ60" i="1" s="1"/>
  <c r="J35" i="6"/>
  <c r="AV60" i="1" s="1"/>
  <c r="AT60" i="1" s="1"/>
  <c r="J33" i="5"/>
  <c r="AV58" i="1" s="1"/>
  <c r="AT58" i="1" s="1"/>
  <c r="F33" i="5"/>
  <c r="AZ58" i="1" s="1"/>
  <c r="BB59" i="1"/>
  <c r="AX59" i="1" s="1"/>
  <c r="J33" i="2"/>
  <c r="AV55" i="1" s="1"/>
  <c r="AT55" i="1" s="1"/>
  <c r="F33" i="4"/>
  <c r="AZ57" i="1"/>
  <c r="F35" i="7"/>
  <c r="AZ61" i="1"/>
  <c r="J35" i="8"/>
  <c r="AV62" i="1" s="1"/>
  <c r="AT62" i="1" s="1"/>
  <c r="F33" i="9"/>
  <c r="AZ63" i="1" s="1"/>
  <c r="J33" i="9"/>
  <c r="AV63" i="1"/>
  <c r="AT63" i="1" s="1"/>
  <c r="J33" i="4"/>
  <c r="AV57" i="1" s="1"/>
  <c r="AT57" i="1" s="1"/>
  <c r="J33" i="3"/>
  <c r="AV56" i="1" s="1"/>
  <c r="AT56" i="1" s="1"/>
  <c r="BC59" i="1"/>
  <c r="AY59" i="1" s="1"/>
  <c r="T99" i="6" l="1"/>
  <c r="AN62" i="1"/>
  <c r="R99" i="6"/>
  <c r="BK99" i="6"/>
  <c r="J99" i="6"/>
  <c r="J63" i="6" s="1"/>
  <c r="R104" i="2"/>
  <c r="P104" i="2"/>
  <c r="AU55" i="1" s="1"/>
  <c r="AU54" i="1" s="1"/>
  <c r="J63" i="8"/>
  <c r="BK83" i="9"/>
  <c r="J83" i="9"/>
  <c r="J30" i="9" s="1"/>
  <c r="AG63" i="1" s="1"/>
  <c r="BK85" i="3"/>
  <c r="J85" i="3"/>
  <c r="J60" i="3"/>
  <c r="BK98" i="7"/>
  <c r="J98" i="7" s="1"/>
  <c r="J63" i="7" s="1"/>
  <c r="BK104" i="2"/>
  <c r="J104" i="2"/>
  <c r="J41" i="8"/>
  <c r="AN58" i="1"/>
  <c r="AN57" i="1"/>
  <c r="J39" i="5"/>
  <c r="J39" i="4"/>
  <c r="BA54" i="1"/>
  <c r="AW54" i="1" s="1"/>
  <c r="AK30" i="1" s="1"/>
  <c r="J32" i="6"/>
  <c r="AG60" i="1" s="1"/>
  <c r="AN60" i="1" s="1"/>
  <c r="AZ59" i="1"/>
  <c r="AV59" i="1" s="1"/>
  <c r="AT59" i="1" s="1"/>
  <c r="BD54" i="1"/>
  <c r="W33" i="1" s="1"/>
  <c r="J30" i="2"/>
  <c r="AG55" i="1" s="1"/>
  <c r="BB54" i="1"/>
  <c r="W31" i="1" s="1"/>
  <c r="BC54" i="1"/>
  <c r="AY54" i="1" s="1"/>
  <c r="J41" i="6" l="1"/>
  <c r="J39" i="9"/>
  <c r="J39" i="2"/>
  <c r="J59" i="9"/>
  <c r="J59" i="2"/>
  <c r="BK84" i="3"/>
  <c r="J84" i="3"/>
  <c r="J59" i="3" s="1"/>
  <c r="AN63" i="1"/>
  <c r="AN55" i="1"/>
  <c r="AX54" i="1"/>
  <c r="W30" i="1"/>
  <c r="J32" i="7"/>
  <c r="AG61" i="1" s="1"/>
  <c r="AN61" i="1" s="1"/>
  <c r="AZ54" i="1"/>
  <c r="W29" i="1" s="1"/>
  <c r="W32" i="1"/>
  <c r="J41" i="7" l="1"/>
  <c r="AG59" i="1"/>
  <c r="AN59" i="1"/>
  <c r="J30" i="3"/>
  <c r="AG56" i="1" s="1"/>
  <c r="AN56" i="1" s="1"/>
  <c r="AV54" i="1"/>
  <c r="AK29" i="1" s="1"/>
  <c r="J39" i="3" l="1"/>
  <c r="AT54" i="1"/>
  <c r="AG54" i="1"/>
  <c r="AK26" i="1" s="1"/>
  <c r="AK35" i="1" l="1"/>
  <c r="AN54" i="1"/>
</calcChain>
</file>

<file path=xl/sharedStrings.xml><?xml version="1.0" encoding="utf-8"?>
<sst xmlns="http://schemas.openxmlformats.org/spreadsheetml/2006/main" count="29679" uniqueCount="4413">
  <si>
    <t>Export Komplet</t>
  </si>
  <si>
    <t>VZ</t>
  </si>
  <si>
    <t>2.0</t>
  </si>
  <si>
    <t>ZAMOK</t>
  </si>
  <si>
    <t>False</t>
  </si>
  <si>
    <t>{03fa248e-91d8-4e06-a625-05601075ccff}</t>
  </si>
  <si>
    <t>0,01</t>
  </si>
  <si>
    <t>21</t>
  </si>
  <si>
    <t>15</t>
  </si>
  <si>
    <t>REKAPITULACE STAVBY</t>
  </si>
  <si>
    <t>v ---  níže se nacházejí doplnkové a pomocné údaje k sestavám  --- v</t>
  </si>
  <si>
    <t>Návod na vyplnění</t>
  </si>
  <si>
    <t>0,001</t>
  </si>
  <si>
    <t>Kód:</t>
  </si>
  <si>
    <t>DJEM2264/1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</si>
  <si>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</si>
  <si>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</si>
  <si>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Přístavba odborné učebny pro výuku přípravy pokrmů pro I. II. stupeň ZŠ Dub nad Moravou</t>
  </si>
  <si>
    <t>KSO:</t>
  </si>
  <si>
    <t>801 3</t>
  </si>
  <si>
    <t>CC-CZ:</t>
  </si>
  <si>
    <t/>
  </si>
  <si>
    <t>Místo:</t>
  </si>
  <si>
    <t>Dub nad Moravou</t>
  </si>
  <si>
    <t>Datum:</t>
  </si>
  <si>
    <t>7. 9. 2022</t>
  </si>
  <si>
    <t>Zadavatel:</t>
  </si>
  <si>
    <t>IČ:</t>
  </si>
  <si>
    <t>ZŠ a MŠ, příspěvková organizace Dub n/M</t>
  </si>
  <si>
    <t>DIČ:</t>
  </si>
  <si>
    <t>Uchazeč:</t>
  </si>
  <si>
    <t>Vyplň údaj</t>
  </si>
  <si>
    <t>Projektant:</t>
  </si>
  <si>
    <t>Bořivoj Kovář</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</si>
  <si>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</si>
  <si>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</si>
  <si>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</si>
  <si>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</si>
  <si>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</si>
  <si>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</si>
  <si>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</si>
  <si>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</si>
  <si>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</si>
  <si>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</si>
  <si>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</si>
  <si>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</si>
  <si>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</si>
  <si>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</si>
  <si>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</si>
  <si>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</si>
  <si>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</si>
  <si>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</si>
  <si>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</si>
  <si>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</si>
  <si>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</si>
  <si>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</si>
  <si>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</si>
  <si>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</si>
  <si>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</si>
  <si>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</si>
  <si>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</si>
  <si>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</si>
  <si>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</si>
  <si>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</si>
  <si>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</si>
  <si>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</si>
  <si>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</si>
  <si>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</si>
  <si>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</si>
  <si>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</si>
  <si>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</si>
  <si>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</si>
  <si>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</si>
  <si>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</si>
  <si>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</si>
  <si>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</si>
  <si>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</si>
  <si>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</si>
  <si>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D.1.1</t>
  </si>
  <si>
    <t>Architektonicko-stavební řešení</t>
  </si>
  <si>
    <t>STA</t>
  </si>
  <si>
    <t>1</t>
  </si>
  <si>
    <t>{458d95d5-da47-49bf-acc5-ed22f93c85fc}</t>
  </si>
  <si>
    <t>2</t>
  </si>
  <si>
    <t>D.1.4a</t>
  </si>
  <si>
    <t>Vzduchotechnika</t>
  </si>
  <si>
    <t>{fce7b704-8d54-4307-82eb-74750308b360}</t>
  </si>
  <si>
    <t>D.1.4b</t>
  </si>
  <si>
    <t>Zařízení zdravotně technických instalací</t>
  </si>
  <si>
    <t>{5ac0f2c5-a932-46e1-a89c-fb74dcf51f9d}</t>
  </si>
  <si>
    <t>D.1.4c</t>
  </si>
  <si>
    <t>Zařízení pro vytápění staveb</t>
  </si>
  <si>
    <t>{d5d5a08a-4fe1-431c-84d0-71b96f89a79e}</t>
  </si>
  <si>
    <t>D.1.4d</t>
  </si>
  <si>
    <t>Zařízení silnoprodé elektrotechniky</t>
  </si>
  <si>
    <t>{0660902a-b286-4bb7-9675-1fdb92989f4f}</t>
  </si>
  <si>
    <t>01</t>
  </si>
  <si>
    <t>Soupis</t>
  </si>
  <si>
    <t>{04962fb8-d4d2-4331-9be9-f6f0d90a90c3}</t>
  </si>
  <si>
    <t>801 32 14</t>
  </si>
  <si>
    <t>02</t>
  </si>
  <si>
    <t>Uzemnění a ochrana před bleskem</t>
  </si>
  <si>
    <t>{ea742e5d-c717-4b2d-ae3e-2aff899f4d5d}</t>
  </si>
  <si>
    <t>03</t>
  </si>
  <si>
    <t>Dodatek č.1 ze dne 3.1.2018 (odpínání spotřebičů v R1.1)</t>
  </si>
  <si>
    <t>{5656acaf-485e-49bf-b3dc-45bfa55813eb}</t>
  </si>
  <si>
    <t>VRN</t>
  </si>
  <si>
    <t>Vedlejší rozpočtové náklady</t>
  </si>
  <si>
    <t>VON</t>
  </si>
  <si>
    <t>{0f5c5e6c-9823-4856-ada2-7e4ce3013110}</t>
  </si>
  <si>
    <t>KRYCÍ LIST SOUPISU PRACÍ</t>
  </si>
  <si>
    <t>Objekt:</t>
  </si>
  <si>
    <t>D.1.1 - Architektonicko-stavební řešení</t>
  </si>
  <si>
    <t>Dana Jemelková</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</si>
  <si>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</si>
  <si>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</si>
  <si>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</si>
  <si>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</si>
  <si>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</si>
  <si>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</si>
  <si>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</si>
  <si>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</si>
  <si>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</si>
  <si>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</si>
  <si>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</si>
  <si>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</si>
  <si>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</si>
  <si>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</si>
  <si>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</si>
  <si>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</si>
  <si>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</si>
  <si>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</si>
  <si>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</si>
  <si>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</si>
  <si>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</si>
  <si>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</si>
  <si>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</si>
  <si>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</si>
  <si>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</si>
  <si>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</si>
  <si>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</si>
  <si>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</si>
  <si>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</si>
  <si>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</si>
  <si>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</si>
  <si>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</si>
  <si>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</si>
  <si>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</si>
  <si>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</si>
  <si>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</si>
  <si>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</si>
  <si>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</si>
  <si>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</si>
  <si>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</si>
  <si>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</si>
  <si>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</si>
  <si>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</si>
  <si>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</si>
  <si>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</si>
  <si>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</si>
  <si>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</si>
  <si>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</si>
  <si>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</si>
  <si>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m2</t>
  </si>
  <si>
    <t>CS ÚRS 2022 02</t>
  </si>
  <si>
    <t>4</t>
  </si>
  <si>
    <t>530555466</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</si>
  <si>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</si>
  <si>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</si>
  <si>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Online PSC</t>
  </si>
  <si>
    <t>https://podminky.urs.cz/item/CS_URS_2022_02/113106121</t>
  </si>
  <si>
    <t>VV</t>
  </si>
  <si>
    <t>stávající betonová dlažba</t>
  </si>
  <si>
    <t>54,6</t>
  </si>
  <si>
    <t>113107130</t>
  </si>
  <si>
    <t>Odstranění podkladu z betonu prostého tl do 100 mm ručně</t>
  </si>
  <si>
    <t>1494593351</t>
  </si>
  <si>
    <t>Odstranění podkladů nebo krytů ručně s přemístěním hmot na skládku na vzdálenost do 3 m nebo s naložením na dopravní prostředek z betonu prostého, o tl. vrstvy do 100 mm</t>
  </si>
  <si>
    <t>https://podminky.urs.cz/item/CS_URS_2022_02/113107130</t>
  </si>
  <si>
    <t>stávající betonová deska</t>
  </si>
  <si>
    <t>22,8</t>
  </si>
  <si>
    <t>3</t>
  </si>
  <si>
    <t>113202111</t>
  </si>
  <si>
    <t>Vytrhání obrub krajníků obrubníků stojatých</t>
  </si>
  <si>
    <t>m</t>
  </si>
  <si>
    <t>-1921072888</t>
  </si>
  <si>
    <t>Vytrhání obrub s vybouráním lože, s přemístěním hmot na skládku na vzdálenost do 3 m nebo s naložením na dopravní prostředek z krajníků nebo obrubníků stojatých</t>
  </si>
  <si>
    <t>https://podminky.urs.cz/item/CS_URS_2022_02/113202111</t>
  </si>
  <si>
    <t>1,0+19,3</t>
  </si>
  <si>
    <t>121112003</t>
  </si>
  <si>
    <t>Sejmutí ornice tl vrstvy do 200 mm ručně</t>
  </si>
  <si>
    <t>2131299047</t>
  </si>
  <si>
    <t>Sejmutí ornice ručně při souvislé ploše, tl. vrstvy do 200 mm</t>
  </si>
  <si>
    <t>https://podminky.urs.cz/item/CS_URS_2022_02/121112003</t>
  </si>
  <si>
    <t>7,0*(13,635+5,95)</t>
  </si>
  <si>
    <t>5</t>
  </si>
  <si>
    <t>132212121</t>
  </si>
  <si>
    <t>Hloubení zapažených rýh šířky do 800 mm v soudržných horninách třídy těžitelnosti I skupiny 3 ručně</t>
  </si>
  <si>
    <t>m3</t>
  </si>
  <si>
    <t>1288759367</t>
  </si>
  <si>
    <t>Hloubení zapažených rýh šířky do 800 mm ručně s urovnáním dna do předepsaného profilu a spádu v hornině třídy těžitelnosti I skupiny 3 soudržných</t>
  </si>
  <si>
    <t>https://podminky.urs.cz/item/CS_URS_2022_02/132212121</t>
  </si>
  <si>
    <t>rampa</t>
  </si>
  <si>
    <t>(1,475*0,2+1,83*0,17)*(0,45-0,29)</t>
  </si>
  <si>
    <t>6</t>
  </si>
  <si>
    <t>132212221</t>
  </si>
  <si>
    <t>Hloubení zapažených rýh šířky do 2000 mm v soudržných horninách třídy těžitelnosti I skupiny 3 ručně</t>
  </si>
  <si>
    <t>-246032663</t>
  </si>
  <si>
    <t>Hloubení zapažených rýh šířky přes 800 do 2 000 mm ručně s urovnáním dna do předepsaného profilu a spádu v hornině třídy těžitelnosti I skupiny 3 soudržných</t>
  </si>
  <si>
    <t>https://podminky.urs.cz/item/CS_URS_2022_02/132212221</t>
  </si>
  <si>
    <t>přístavba</t>
  </si>
  <si>
    <t>(7,0+13,635+4,255+5,13+1,58)*(0,6+1,1)*0,5*(1,14-0,29)</t>
  </si>
  <si>
    <t>(6,7+2,24+4,445+6,27)*(0,55+0,8)*0,5*(1,3-0,29)</t>
  </si>
  <si>
    <t>3,0*(0,5+1,0)*0,5*(1,0-0,29)</t>
  </si>
  <si>
    <t>3,02*(0,5+0,75)*0,5*(1,0-0,29)</t>
  </si>
  <si>
    <t>Součet</t>
  </si>
  <si>
    <t>7</t>
  </si>
  <si>
    <t>133212811</t>
  </si>
  <si>
    <t>Hloubení nezapažených šachet v hornině třídy těžitelnosti I skupiny 3 plocha výkopu do 4 m2 ručně</t>
  </si>
  <si>
    <t>292417625</t>
  </si>
  <si>
    <t>Hloubení nezapažených šachet ručně v horninách třídy těžitelnosti I skupiny 3, půdorysná plocha výkopu do 4 m2</t>
  </si>
  <si>
    <t>https://podminky.urs.cz/item/CS_URS_2022_02/133212811</t>
  </si>
  <si>
    <t>1,5*0,95*(0,69-0,29)</t>
  </si>
  <si>
    <t>8</t>
  </si>
  <si>
    <t>139751101</t>
  </si>
  <si>
    <t>Vykopávky v uzavřených prostorech v hornině třídy těžitelnosti I skupiny 1 až 3 ručně</t>
  </si>
  <si>
    <t>1980133916</t>
  </si>
  <si>
    <t>Vykopávka v uzavřených prostorech ručně v hornině třídy těžitelnosti I skupiny 1 až 3</t>
  </si>
  <si>
    <t>https://podminky.urs.cz/item/CS_URS_2022_02/139751101</t>
  </si>
  <si>
    <t>m.č.1,16a</t>
  </si>
  <si>
    <t>1,5*0,55*0,69</t>
  </si>
  <si>
    <t>9</t>
  </si>
  <si>
    <t>174104111</t>
  </si>
  <si>
    <t>Zásyp sypaninou za portály tunelů zhutněný</t>
  </si>
  <si>
    <t>1224476125</t>
  </si>
  <si>
    <t>Zásyp sypaninou z jakékoliv horniny za portály tunelů s uložením sypaniny ve vrstvách se zhutněním</t>
  </si>
  <si>
    <t>https://podminky.urs.cz/item/CS_URS_2022_02/174104111</t>
  </si>
  <si>
    <t>(7,0+13,635+4,255+5,13+1,58)*0,5*(1,14-0,94)*-1</t>
  </si>
  <si>
    <t>(7,0+13,635+4,255+5,13+1,58)*0,4*(0,94-0,29)*-1</t>
  </si>
  <si>
    <t>(6,7+2,24+4,445+6,27)*0,5*(1,3-0,29)*-1</t>
  </si>
  <si>
    <t>(3,0+3,02)*0,5*(1,0-0,29)*-1</t>
  </si>
  <si>
    <t>10</t>
  </si>
  <si>
    <t>174111102</t>
  </si>
  <si>
    <t>Zásyp v uzavřených prostorech sypaninou se zhutněním ručně</t>
  </si>
  <si>
    <t>-1172584646</t>
  </si>
  <si>
    <t>Zásyp sypaninou z jakékoliv horniny ručně s uložením výkopku ve vrstvách se zhutněním v uzavřených prostorách s urovnáním povrchu zásypu</t>
  </si>
  <si>
    <t>https://podminky.urs.cz/item/CS_URS_2022_02/174111102</t>
  </si>
  <si>
    <t>stávající nepoužívaný septik (použít zeminu z výkopů + vhodnou stavební suť)</t>
  </si>
  <si>
    <t>50,0</t>
  </si>
  <si>
    <t>11</t>
  </si>
  <si>
    <t>181311103</t>
  </si>
  <si>
    <t>Rozprostření ornice tl vrstvy do 200 mm v rovině nebo ve svahu do 1:5 ručně</t>
  </si>
  <si>
    <t>248234930</t>
  </si>
  <si>
    <t>Rozprostření a urovnání ornice v rovině nebo ve svahu sklonu do 1:5 ručně při souvislé ploše, tl. vrstvy do 200 mm</t>
  </si>
  <si>
    <t>https://podminky.urs.cz/item/CS_URS_2022_02/181311103</t>
  </si>
  <si>
    <t>podlaha F1 - zatravněná plocha</t>
  </si>
  <si>
    <t>100,0</t>
  </si>
  <si>
    <t>12</t>
  </si>
  <si>
    <t>181411141</t>
  </si>
  <si>
    <t>Založení parterového trávníku výsevem pl do 1000 m2 v rovině a ve svahu do 1:5</t>
  </si>
  <si>
    <t>1779283033</t>
  </si>
  <si>
    <t>Založení trávníku na půdě předem připravené plochy do 1000 m2 výsevem včetně utažení parterového v rovině nebo na svahu do 1:5</t>
  </si>
  <si>
    <t>https://podminky.urs.cz/item/CS_URS_2022_02/181411141</t>
  </si>
  <si>
    <t>13</t>
  </si>
  <si>
    <t>M</t>
  </si>
  <si>
    <t>00572420</t>
  </si>
  <si>
    <t>osivo směs travní parková okrasná</t>
  </si>
  <si>
    <t>kg</t>
  </si>
  <si>
    <t>-459884507</t>
  </si>
  <si>
    <t>100,0*0,015</t>
  </si>
  <si>
    <t>14</t>
  </si>
  <si>
    <t>181951112</t>
  </si>
  <si>
    <t>Úprava pláně v hornině třídy těžitelnosti I skupiny 1 až 3 se zhutněním strojně</t>
  </si>
  <si>
    <t>-139572800</t>
  </si>
  <si>
    <t>Úprava pláně vyrovnáním výškových rozdílů strojně v hornině třídy těžitelnosti I, skupiny 1 až 3 se zhutněním</t>
  </si>
  <si>
    <t>https://podminky.urs.cz/item/CS_URS_2022_02/181951112</t>
  </si>
  <si>
    <t>Zakládání</t>
  </si>
  <si>
    <t>215901101</t>
  </si>
  <si>
    <t>Zhutnění podloží z hornin soudržných do 92% PS nebo nesoudržných sypkých I(d) do 0,8</t>
  </si>
  <si>
    <t>R položka</t>
  </si>
  <si>
    <t>-948879840</t>
  </si>
  <si>
    <t>16</t>
  </si>
  <si>
    <t>274313711</t>
  </si>
  <si>
    <t>Základové pásy z betonu tř. C 20/25</t>
  </si>
  <si>
    <t>-1348810133</t>
  </si>
  <si>
    <t>Základy z betonu prostého pasy betonu kamenem neprokládaného tř. C 20/25</t>
  </si>
  <si>
    <t>https://podminky.urs.cz/item/CS_URS_2022_02/274313711</t>
  </si>
  <si>
    <t>(7,0+13,635+4,255+5,13+1,58)*0,5*(1,14-0,94)</t>
  </si>
  <si>
    <t>(6,7+2,24+0,985)*0,5*(1,3-0,19)</t>
  </si>
  <si>
    <t>(0,985+4,445)*0,5*(1,3-0,19)</t>
  </si>
  <si>
    <t>6,27*0,5*(1,3-0,19)</t>
  </si>
  <si>
    <t>3,0*0,5*(1,05+0,7)*0,5+3,0*0,2*0,2</t>
  </si>
  <si>
    <t>3,02*0,5*(1,05+0,7)*0,5+3,02*0,2*0,2</t>
  </si>
  <si>
    <t>(1,475*0,2+1,83*0,17)*0,7</t>
  </si>
  <si>
    <t>17</t>
  </si>
  <si>
    <t>274351121</t>
  </si>
  <si>
    <t>Zřízení bednění základových pasů rovného</t>
  </si>
  <si>
    <t>636929143</t>
  </si>
  <si>
    <t>Bednění základů pasů rovné zřízení</t>
  </si>
  <si>
    <t>https://podminky.urs.cz/item/CS_URS_2022_02/274351121</t>
  </si>
  <si>
    <t>(6,7+2,24+0,985)*(0,29-0,19)</t>
  </si>
  <si>
    <t>(0,985+4,445)*(0,29-0,19)</t>
  </si>
  <si>
    <t>6,27*(0,29-0,19)</t>
  </si>
  <si>
    <t>3,0*(1,05+0,7)*0,5*2+3,0*0,2*2</t>
  </si>
  <si>
    <t>3,02*(1,05+0,7)*0,5+3,02*0,2</t>
  </si>
  <si>
    <t>1,475*0,2*2+1,83*0,2</t>
  </si>
  <si>
    <t>18</t>
  </si>
  <si>
    <t>274351122</t>
  </si>
  <si>
    <t>Odstranění bednění základových pasů rovného</t>
  </si>
  <si>
    <t>-795896356</t>
  </si>
  <si>
    <t>Bednění základů pasů rovné odstranění</t>
  </si>
  <si>
    <t>https://podminky.urs.cz/item/CS_URS_2022_02/274351122</t>
  </si>
  <si>
    <t>19</t>
  </si>
  <si>
    <t>275321411</t>
  </si>
  <si>
    <t>Základové patky ze ŽB bez zvýšených nároků na prostředí tř. C 20/25</t>
  </si>
  <si>
    <t>505957659</t>
  </si>
  <si>
    <t>Základy z betonu železového (bez výztuže) patky z betonu bez zvláštních nároků na prostředí tř. C 20/25</t>
  </si>
  <si>
    <t>https://podminky.urs.cz/item/CS_URS_2022_02/275321411</t>
  </si>
  <si>
    <t>2,0*1,5*(0,69-0,19)</t>
  </si>
  <si>
    <t>20</t>
  </si>
  <si>
    <t>275361821</t>
  </si>
  <si>
    <t>Výztuž základových patek betonářskou ocelí 10 505 (R)</t>
  </si>
  <si>
    <t>t</t>
  </si>
  <si>
    <t>-898214392</t>
  </si>
  <si>
    <t>Výztuž základů patek z betonářské oceli 10 505 (R)</t>
  </si>
  <si>
    <t>https://podminky.urs.cz/item/CS_URS_2022_02/275361821</t>
  </si>
  <si>
    <t>(40,0+20,0)*0,001</t>
  </si>
  <si>
    <t>279113145</t>
  </si>
  <si>
    <t>Základová zeď tl přes 300 do 400 mm z tvárnic ztraceného bednění včetně výplně z betonu tř. C 20/25</t>
  </si>
  <si>
    <t>821250273</t>
  </si>
  <si>
    <t>Základové zdi z tvárnic ztraceného bednění včetně výplně z betonu bez zvláštních nároků na vliv prostředí třídy C 20/25, tloušťky zdiva přes 300 do 400 mm</t>
  </si>
  <si>
    <t>https://podminky.urs.cz/item/CS_URS_2022_02/279113145</t>
  </si>
  <si>
    <t>(7,0+13,635+4,255+5,13+1,58)*(0,94-0,19)</t>
  </si>
  <si>
    <t>22</t>
  </si>
  <si>
    <t>279361821</t>
  </si>
  <si>
    <t>Výztuž základových zdí nosných betonářskou ocelí 10 505</t>
  </si>
  <si>
    <t>-2129353708</t>
  </si>
  <si>
    <t>Výztuž základových zdí nosných svislých nebo odkloněných od svislice, rovinných nebo oblých, deskových nebo žebrových, včetně výztuže jejich žeber z betonářské oceli 10 505 (R) nebo BSt 500</t>
  </si>
  <si>
    <t>https://podminky.urs.cz/item/CS_URS_2022_02/279361821</t>
  </si>
  <si>
    <t>117,0*0,001</t>
  </si>
  <si>
    <t>Svislé a kompletní konstrukce</t>
  </si>
  <si>
    <t>23</t>
  </si>
  <si>
    <t>310236251</t>
  </si>
  <si>
    <t>Zazdívka otvorů pl přes 0,0225 do 0,09 m2 ve zdivu nadzákladovém cihlami pálenými tl přes 300 do 450 mm</t>
  </si>
  <si>
    <t>kus</t>
  </si>
  <si>
    <t>164275037</t>
  </si>
  <si>
    <t>Zazdívka otvorů ve zdivu nadzákladovém cihlami pálenými plochy přes 0,0225 m2 do 0,09 m2, ve zdi tl. přes 300 do 450 mm</t>
  </si>
  <si>
    <t>https://podminky.urs.cz/item/CS_URS_2022_02/310236251</t>
  </si>
  <si>
    <t>VZT10</t>
  </si>
  <si>
    <t>24</t>
  </si>
  <si>
    <t>310237261</t>
  </si>
  <si>
    <t>Zazdívka otvorů pl přes 0,09 do 0,25 m2 ve zdivu nadzákladovém cihlami pálenými tl přes 450 do 600 mm</t>
  </si>
  <si>
    <t>1957553058</t>
  </si>
  <si>
    <t>Zazdívka otvorů ve zdivu nadzákladovém cihlami pálenými plochy přes 0,09 m2 do 0,25 m2, ve zdi tl. přes 450 do 600 mm</t>
  </si>
  <si>
    <t>https://podminky.urs.cz/item/CS_URS_2022_02/310237261</t>
  </si>
  <si>
    <t>VZT7+8+9</t>
  </si>
  <si>
    <t>2+1+1</t>
  </si>
  <si>
    <t>25</t>
  </si>
  <si>
    <t>310237271</t>
  </si>
  <si>
    <t>Zazdívka otvorů pl přes 0,09 do 0,25 m2 ve zdivu nadzákladovém cihlami pálenými tl přes 600 do 750 mm</t>
  </si>
  <si>
    <t>-316092833</t>
  </si>
  <si>
    <t>Zazdívka otvorů ve zdivu nadzákladovém cihlami pálenými plochy přes 0,09 m2 do 0,25 m2, ve zdi tl. přes 600 do 750 mm</t>
  </si>
  <si>
    <t>https://podminky.urs.cz/item/CS_URS_2022_02/310237271</t>
  </si>
  <si>
    <t>VZT3+15</t>
  </si>
  <si>
    <t>1+2</t>
  </si>
  <si>
    <t>26</t>
  </si>
  <si>
    <t>310237281</t>
  </si>
  <si>
    <t>Zazdívka otvorů pl přes 0,09 do 0,25 m2 ve zdivu nadzákladovém cihlami pálenými tl přes 750 do 900 mm</t>
  </si>
  <si>
    <t>-2116155205</t>
  </si>
  <si>
    <t>Zazdívka otvorů ve zdivu nadzákladovém cihlami pálenými plochy přes 0,09 m2 do 0,25 m2, ve zdi tl. přes 750 do 900 mm</t>
  </si>
  <si>
    <t>https://podminky.urs.cz/item/CS_URS_2022_02/310237281</t>
  </si>
  <si>
    <t>VZT14</t>
  </si>
  <si>
    <t>27</t>
  </si>
  <si>
    <t>310238211</t>
  </si>
  <si>
    <t>Zazdívka otvorů pl přes 0,25 do 1 m2 ve zdivu nadzákladovém cihlami pálenými na MVC</t>
  </si>
  <si>
    <t>-395558632</t>
  </si>
  <si>
    <t>Zazdívka otvorů ve zdivu nadzákladovém cihlami pálenými plochy přes 0,25 m2 do 1 m2 na maltu vápenocementovou</t>
  </si>
  <si>
    <t>https://podminky.urs.cz/item/CS_URS_2022_02/310238211</t>
  </si>
  <si>
    <t>0,5*0,7*0,69*3</t>
  </si>
  <si>
    <t>28</t>
  </si>
  <si>
    <t>310239211</t>
  </si>
  <si>
    <t>Zazdívka otvorů pl přes 1 do 4 m2 ve zdivu nadzákladovém cihlami pálenými na MVC</t>
  </si>
  <si>
    <t>1519344032</t>
  </si>
  <si>
    <t>Zazdívka otvorů ve zdivu nadzákladovém cihlami pálenými plochy přes 1 m2 do 4 m2 na maltu vápenocementovou</t>
  </si>
  <si>
    <t>https://podminky.urs.cz/item/CS_URS_2022_02/310239211</t>
  </si>
  <si>
    <t>1,3*3,05*0,69</t>
  </si>
  <si>
    <t>1,4*2,05*0,445</t>
  </si>
  <si>
    <t>2,06*2,04*0,475</t>
  </si>
  <si>
    <t>29</t>
  </si>
  <si>
    <t>311235451</t>
  </si>
  <si>
    <t>Zdivo jednovrstvé z cihel broušených do P10 na zdicí pěnu tl 300 mm</t>
  </si>
  <si>
    <t>-605723359</t>
  </si>
  <si>
    <t>Zdivo jednovrstvé z cihel děrovaných broušených na zdicí pěnu, pevnost cihel do P10, tl. zdiva 300 mm</t>
  </si>
  <si>
    <t>https://podminky.urs.cz/item/CS_URS_2022_02/311235451</t>
  </si>
  <si>
    <t>2 řady po obvodu</t>
  </si>
  <si>
    <t>(13,7+13,635+4,25+5,13+1,58)*0,5</t>
  </si>
  <si>
    <t>vnitřní zdivo</t>
  </si>
  <si>
    <t>(12,755+0,37)*(3,495+0,21)</t>
  </si>
  <si>
    <t>(7,83*2,82+2,06*2,82)*-1</t>
  </si>
  <si>
    <t>6,3*(3,495+0,21)</t>
  </si>
  <si>
    <t>3,6*2,79*-1</t>
  </si>
  <si>
    <t>30</t>
  </si>
  <si>
    <t>311237341</t>
  </si>
  <si>
    <t>Zdivo jednovrstvé tepelně izolační z cihel broušených na zdicí pěnu U přes 0,18 do 0,22 W/m2K tl zdiva 440 mm</t>
  </si>
  <si>
    <t>-1744118849</t>
  </si>
  <si>
    <t>Zdivo jednovrstvé tepelně izolační z cihel děrovaných broušených na zdicí pěnu, součinitel prostupu tepla U přes 0,18 do 0,22, tl. zdiva 440 mm</t>
  </si>
  <si>
    <t>https://podminky.urs.cz/item/CS_URS_2022_02/311237341</t>
  </si>
  <si>
    <t>obvodové zdivo</t>
  </si>
  <si>
    <t>(13,7+13,635+7,2)*(3,495+0,21)</t>
  </si>
  <si>
    <t>(5,13+2,025)*(3,495+0,21)</t>
  </si>
  <si>
    <t>(13,7+13,635+4,25+5,13+1,58)*0,5*-1</t>
  </si>
  <si>
    <t>(2,99*2,32+(1,44+1,99+1,49+1,99)*0,875)*-1</t>
  </si>
  <si>
    <t>(1,99+1,565+2,815+2,0+1,99+2,06)*0,875*-1</t>
  </si>
  <si>
    <t>((1,69+0,985*5)*0,875+1,24*2,32)*-1</t>
  </si>
  <si>
    <t>2,5*2,79*-1</t>
  </si>
  <si>
    <t>atika</t>
  </si>
  <si>
    <t>6,2*(0,25+0,155)</t>
  </si>
  <si>
    <t>31</t>
  </si>
  <si>
    <t>311238660</t>
  </si>
  <si>
    <t>Zdivo jednovrstvé tepelně izolační z cihel broušených P8 s vnitřní izolací z minerální vlny na zdicí pěnu U přes 0,18 do 0,22 W/m2K tl 300 mm</t>
  </si>
  <si>
    <t>1937978103</t>
  </si>
  <si>
    <t>Zdivo jednovrstvé tepelně izolační z cihel děrovaných broušených s integrovanou izolací z hydrofobizované minerální vlny na zdicí pěnu, součinitel prostupu tepla U přes 0,18 do 0,22, pevnost cihel P8, tl. zdiva 300 mm</t>
  </si>
  <si>
    <t>https://podminky.urs.cz/item/CS_URS_2022_02/311238660</t>
  </si>
  <si>
    <t>(7,5+13,635+4,255+5,13+1,605)*(0,25+0,155)</t>
  </si>
  <si>
    <t>32</t>
  </si>
  <si>
    <t>311238912</t>
  </si>
  <si>
    <t>Výplň kapes obvodového zdiva extrudovaným polystyrénem lepeným do drážky</t>
  </si>
  <si>
    <t>-317361450</t>
  </si>
  <si>
    <t>Výplň kapes zdiva z děrovaných cihel polystyrénem extrudovaným tl. 30 mm lepeným do drážky</t>
  </si>
  <si>
    <t>https://podminky.urs.cz/item/CS_URS_2022_02/311238912</t>
  </si>
  <si>
    <t>otvory v obvodovém zdivu</t>
  </si>
  <si>
    <t>2,99+2,32*2+(1,44+1,99+1,49+1,99+0,875*4)*2</t>
  </si>
  <si>
    <t>(1,99+1,565+2,815+2,0+1,99+2,06+0,875*6)*2</t>
  </si>
  <si>
    <t>(1,69+0,985*5+0,875*2)*2+1,24+2,32*2</t>
  </si>
  <si>
    <t>33</t>
  </si>
  <si>
    <t>317168053</t>
  </si>
  <si>
    <t>Překlad keramický vysoký v 238 mm dl 1500 mm</t>
  </si>
  <si>
    <t>-1231740423</t>
  </si>
  <si>
    <t>Překlady keramické vysoké osazené do maltového lože, šířky překladu 70 mm výšky 238 mm, délky 1500 mm</t>
  </si>
  <si>
    <t>https://podminky.urs.cz/item/CS_URS_2022_02/317168053</t>
  </si>
  <si>
    <t>P9</t>
  </si>
  <si>
    <t>4*1</t>
  </si>
  <si>
    <t>34</t>
  </si>
  <si>
    <t>317168054</t>
  </si>
  <si>
    <t>Překlad keramický vysoký v 238 mm dl 1750 mm</t>
  </si>
  <si>
    <t>-282483181</t>
  </si>
  <si>
    <t>Překlady keramické vysoké osazené do maltového lože, šířky překladu 70 mm výšky 238 mm, délky 1750 mm</t>
  </si>
  <si>
    <t>https://podminky.urs.cz/item/CS_URS_2022_02/317168054</t>
  </si>
  <si>
    <t>P17</t>
  </si>
  <si>
    <t>35</t>
  </si>
  <si>
    <t>317168057</t>
  </si>
  <si>
    <t>Překlad keramický vysoký v 238 mm dl 2500 mm</t>
  </si>
  <si>
    <t>1178272632</t>
  </si>
  <si>
    <t>Překlady keramické vysoké osazené do maltového lože, šířky překladu 70 mm výšky 238 mm, délky 2500 mm</t>
  </si>
  <si>
    <t>https://podminky.urs.cz/item/CS_URS_2022_02/317168057</t>
  </si>
  <si>
    <t>P14</t>
  </si>
  <si>
    <t>4*2</t>
  </si>
  <si>
    <t>36</t>
  </si>
  <si>
    <t>317168058</t>
  </si>
  <si>
    <t>Překlad keramický vysoký v 238 mm dl 2750 mm</t>
  </si>
  <si>
    <t>-1560118655</t>
  </si>
  <si>
    <t>Překlady keramické vysoké osazené do maltového lože, šířky překladu 70 mm výšky 238 mm, délky 2750 mm</t>
  </si>
  <si>
    <t>https://podminky.urs.cz/item/CS_URS_2022_02/317168058</t>
  </si>
  <si>
    <t>P6</t>
  </si>
  <si>
    <t>37</t>
  </si>
  <si>
    <t>317168059</t>
  </si>
  <si>
    <t>Překlad keramický vysoký v 238 mm dl 3000 mm</t>
  </si>
  <si>
    <t>-638432005</t>
  </si>
  <si>
    <t>Překlady keramické vysoké osazené do maltového lože, šířky překladu 70 mm výšky 238 mm, délky 3000 mm</t>
  </si>
  <si>
    <t>https://podminky.urs.cz/item/CS_URS_2022_02/317168059</t>
  </si>
  <si>
    <t>P7</t>
  </si>
  <si>
    <t>38</t>
  </si>
  <si>
    <t>317168061</t>
  </si>
  <si>
    <t>Překlad keramický vysoký v 238 mm dl 3500 mm</t>
  </si>
  <si>
    <t>1875383722</t>
  </si>
  <si>
    <t>Překlady keramické vysoké osazené do maltového lože, šířky překladu 70 mm výšky 238 mm, délky 3500 mm</t>
  </si>
  <si>
    <t>https://podminky.urs.cz/item/CS_URS_2022_02/317168061</t>
  </si>
  <si>
    <t>P16</t>
  </si>
  <si>
    <t>39</t>
  </si>
  <si>
    <t>317234410</t>
  </si>
  <si>
    <t>Vyzdívka mezi nosníky z cihel pálených na MC</t>
  </si>
  <si>
    <t>-1520032029</t>
  </si>
  <si>
    <t>Vyzdívka mezi nosníky cihlami pálenými na maltu cementovou</t>
  </si>
  <si>
    <t>https://podminky.urs.cz/item/CS_URS_2022_02/317234410</t>
  </si>
  <si>
    <t>VZT7+8+9+14+UT2</t>
  </si>
  <si>
    <t>0,5*0,48*0,15*2</t>
  </si>
  <si>
    <t>0,65*0,425*0,15</t>
  </si>
  <si>
    <t>0,75*0,425*0,15</t>
  </si>
  <si>
    <t>0,55*0,8*0,15</t>
  </si>
  <si>
    <t>2,0*0,2*0,1</t>
  </si>
  <si>
    <t>P1+5+8</t>
  </si>
  <si>
    <t>4,0*0,44*0,24</t>
  </si>
  <si>
    <t>4,15*0,475*0,26*2</t>
  </si>
  <si>
    <t>2,3*0,48*0,16*3</t>
  </si>
  <si>
    <t>40</t>
  </si>
  <si>
    <t>317321511</t>
  </si>
  <si>
    <t>Překlad ze ŽB tř. C 20/25</t>
  </si>
  <si>
    <t>611733837</t>
  </si>
  <si>
    <t>Překlady z betonu železového (bez výztuže) tř. C 20/25</t>
  </si>
  <si>
    <t>https://podminky.urs.cz/item/CS_URS_2022_02/317321511</t>
  </si>
  <si>
    <t>P10</t>
  </si>
  <si>
    <t>5,6*0,35*0,5</t>
  </si>
  <si>
    <t>P11</t>
  </si>
  <si>
    <t>(1,7+2,8)*0,44*0,16</t>
  </si>
  <si>
    <t>P12</t>
  </si>
  <si>
    <t>2,3*0,44*0,12</t>
  </si>
  <si>
    <t>P13</t>
  </si>
  <si>
    <t>2,3*0,44*0,16*2</t>
  </si>
  <si>
    <t>P15</t>
  </si>
  <si>
    <t>(1,45+1,45)*0,44*0,12</t>
  </si>
  <si>
    <t>P18</t>
  </si>
  <si>
    <t>41</t>
  </si>
  <si>
    <t>317351107</t>
  </si>
  <si>
    <t>Zřízení bednění překladů v do 4 m</t>
  </si>
  <si>
    <t>-1662036950</t>
  </si>
  <si>
    <t>Bednění klenbových pásů, říms nebo překladů překladů neproměnného nebo proměnného průřezu nebo při tvaru zalomeném půdorysně nebo nárysně včetně podpěrné konstrukce do výše 4 m zřízení</t>
  </si>
  <si>
    <t>https://podminky.urs.cz/item/CS_URS_2022_02/317351107</t>
  </si>
  <si>
    <t>5,6*(0,35+0,5*2)</t>
  </si>
  <si>
    <t>P11+12+13+15+18</t>
  </si>
  <si>
    <t>(1,7+2,8)*(0,44+0,16*2)</t>
  </si>
  <si>
    <t>2,3*(0,44+0,12*2)</t>
  </si>
  <si>
    <t>2,3*(0,44+0,16*2)*2</t>
  </si>
  <si>
    <t>(1,45+1,45)*(0,44+0,12*2)</t>
  </si>
  <si>
    <t>42</t>
  </si>
  <si>
    <t>317351108</t>
  </si>
  <si>
    <t>Odstranění bednění překladů v do 4 m</t>
  </si>
  <si>
    <t>-438697722</t>
  </si>
  <si>
    <t>Bednění klenbových pásů, říms nebo překladů překladů neproměnného nebo proměnného průřezu nebo při tvaru zalomeném půdorysně nebo nárysně včetně podpěrné konstrukce do výše 4 m odstranění</t>
  </si>
  <si>
    <t>https://podminky.urs.cz/item/CS_URS_2022_02/317351108</t>
  </si>
  <si>
    <t>43</t>
  </si>
  <si>
    <t>317361821</t>
  </si>
  <si>
    <t>Výztuž překladů a říms z betonářské oceli 10 505</t>
  </si>
  <si>
    <t>-1033833322</t>
  </si>
  <si>
    <t>Výztuž překladů, říms, žlabů, žlabových říms, klenbových pásů z betonářské oceli 10 505 (R) nebo BSt 500</t>
  </si>
  <si>
    <t>https://podminky.urs.cz/item/CS_URS_2022_02/317361821</t>
  </si>
  <si>
    <t>120,0*0,001</t>
  </si>
  <si>
    <t>44</t>
  </si>
  <si>
    <t>317941121</t>
  </si>
  <si>
    <t>Osazování ocelových válcovaných nosníků na zdivu I, IE, U, UE nebo L do č. 12 nebo výšky do 120 mm</t>
  </si>
  <si>
    <t>386568101</t>
  </si>
  <si>
    <t>Osazování ocelových válcovaných nosníků na zdivu I nebo IE nebo U nebo UE nebo L do č. 12 nebo výšky do 120 mm</t>
  </si>
  <si>
    <t>https://podminky.urs.cz/item/CS_URS_2022_02/317941121</t>
  </si>
  <si>
    <t>VZT5+6+7+8+9+14+UT1 - 2L150/75/9-750x2+500x3+650+550+1400</t>
  </si>
  <si>
    <t>2*15,4*(0,75*2+0,5*3+0,65+0,55+1,4)*0,001</t>
  </si>
  <si>
    <t xml:space="preserve">UT2 - I100-2000 </t>
  </si>
  <si>
    <t>8,34*2,0*0,001</t>
  </si>
  <si>
    <t>P12 - HEB120+2I120-2300</t>
  </si>
  <si>
    <t>27,4*2,3*0,001</t>
  </si>
  <si>
    <t>2*11,1*2,3*0,001</t>
  </si>
  <si>
    <t>P15 - HEB120-1450+1250+I120-1450+1250+1750+1600</t>
  </si>
  <si>
    <t>27,4*(1,45+1,25)*0,001</t>
  </si>
  <si>
    <t>11,1*(1,45+1,25+1,75+1,6)*0,001</t>
  </si>
  <si>
    <t>P18 - 2U120-2300</t>
  </si>
  <si>
    <t>2*13,43*2,3*0,001</t>
  </si>
  <si>
    <t>P11 - 100x100x4-855 + 2xpás 300x300x10</t>
  </si>
  <si>
    <t>12,14*0,855*0,001</t>
  </si>
  <si>
    <t>24,0*0,3*0,001*2</t>
  </si>
  <si>
    <t>P15 - 100x100x4-855 + 2xpás 300x300x10</t>
  </si>
  <si>
    <t>45</t>
  </si>
  <si>
    <t>R130105.1</t>
  </si>
  <si>
    <t>úhelník ocelový nerovnostranný, v jakosti 11 375, 150 x 75 x 9 mm</t>
  </si>
  <si>
    <t>510220650</t>
  </si>
  <si>
    <t>P</t>
  </si>
  <si>
    <t>Poznámka k položce:_x000D_
Hmotnost: 15,4 kg/m</t>
  </si>
  <si>
    <t>2*15,4*(0,75*2+0,5*3+0,65+0,55+1,4)*0,001*1,08</t>
  </si>
  <si>
    <t>46</t>
  </si>
  <si>
    <t>13010712</t>
  </si>
  <si>
    <t>ocel profilová jakost S235JR (11 375) průřez I (IPN) 100</t>
  </si>
  <si>
    <t>1321674769</t>
  </si>
  <si>
    <t>8,34*2,0*0,001*1,08</t>
  </si>
  <si>
    <t>47</t>
  </si>
  <si>
    <t>13010972</t>
  </si>
  <si>
    <t>ocel profilová jakost S235JR (11 375) průřez HEB 120</t>
  </si>
  <si>
    <t>-388261336</t>
  </si>
  <si>
    <t>27,4*2,3*0,001*1,08</t>
  </si>
  <si>
    <t>27,4*(1,45+1,25)*0,001*1,08</t>
  </si>
  <si>
    <t>48</t>
  </si>
  <si>
    <t>13010714</t>
  </si>
  <si>
    <t>ocel profilová jakost S235JR (11 375) průřez I (IPN) 120</t>
  </si>
  <si>
    <t>1840982977</t>
  </si>
  <si>
    <t>2*11,1*2,3*0,001*1,08</t>
  </si>
  <si>
    <t>11,1*(1,45+1,25+1,75+1,6)*0,001*1,08</t>
  </si>
  <si>
    <t>49</t>
  </si>
  <si>
    <t>13010818</t>
  </si>
  <si>
    <t>ocel profilová jakost S235JR (11 375) průřez U (UPN) 120</t>
  </si>
  <si>
    <t>-693053709</t>
  </si>
  <si>
    <t>2*13,43*2,3*0,001*1,08</t>
  </si>
  <si>
    <t>50</t>
  </si>
  <si>
    <t>14550300</t>
  </si>
  <si>
    <t>profil ocelový svařovaný jakost S235 průřez čtvercový 100x100x4mm</t>
  </si>
  <si>
    <t>1983206240</t>
  </si>
  <si>
    <t xml:space="preserve">P11 - 100x100x4-855 </t>
  </si>
  <si>
    <t>12,14*0,855*0,001*1,08</t>
  </si>
  <si>
    <t xml:space="preserve">P15 - 100x100x4-855 </t>
  </si>
  <si>
    <t>51</t>
  </si>
  <si>
    <t>13530820</t>
  </si>
  <si>
    <t>ocel široká jakost S235JR 300x10mm</t>
  </si>
  <si>
    <t>694470473</t>
  </si>
  <si>
    <t>P11 - 2xpás 300x300x10</t>
  </si>
  <si>
    <t>24,0*0,3*0,001*2*1,08</t>
  </si>
  <si>
    <t>P15 - 2xpás 300x300x10</t>
  </si>
  <si>
    <t>52</t>
  </si>
  <si>
    <t>317941123</t>
  </si>
  <si>
    <t>Osazování ocelových válcovaných nosníků na zdivu I, IE, U, UE nebo L přes č. 14 do č. 22 nebo výšky do 220 mm</t>
  </si>
  <si>
    <t>855701301</t>
  </si>
  <si>
    <t>Osazování ocelových válcovaných nosníků na zdivu I nebo IE nebo U nebo UE nebo L č. 14 až 22 nebo výšky do 220 mm</t>
  </si>
  <si>
    <t>https://podminky.urs.cz/item/CS_URS_2022_02/317941123</t>
  </si>
  <si>
    <t>P2 - 2I180-4000</t>
  </si>
  <si>
    <t>2*21,9*4,0*0,001</t>
  </si>
  <si>
    <t>P4 - 2I200-4150x2</t>
  </si>
  <si>
    <t>2*26,3*4,15*0,001*2</t>
  </si>
  <si>
    <t>P11 - U160-1700+1500+2600+2800</t>
  </si>
  <si>
    <t>18,8*(1,7+1,5+2,6+2,8)*0,001</t>
  </si>
  <si>
    <t>P13 - 2U160-2300x2</t>
  </si>
  <si>
    <t>2*18,8*2,3*0,001*2</t>
  </si>
  <si>
    <t xml:space="preserve"> S1- (HEB180-3150 + 2x plotna 300x300x8) x 2ks</t>
  </si>
  <si>
    <t>52,6*3,15*0,001*2</t>
  </si>
  <si>
    <t>19,0*0,3*0,001*2*2</t>
  </si>
  <si>
    <t>53</t>
  </si>
  <si>
    <t>13010720</t>
  </si>
  <si>
    <t>ocel profilová jakost S235JR (11 375) průřez I (IPN) 180</t>
  </si>
  <si>
    <t>-1747451596</t>
  </si>
  <si>
    <t>2*21,9*4,0*0,001*1,08</t>
  </si>
  <si>
    <t>54</t>
  </si>
  <si>
    <t>13010722</t>
  </si>
  <si>
    <t>ocel profilová jakost S235JR (11 375) průřez I (IPN) 200</t>
  </si>
  <si>
    <t>-1791721595</t>
  </si>
  <si>
    <t>2*26,3*4,15*0,001*2*1,08</t>
  </si>
  <si>
    <t>55</t>
  </si>
  <si>
    <t>13010822</t>
  </si>
  <si>
    <t>ocel profilová jakost S235JR (11 375) průřez U (UPN) 160</t>
  </si>
  <si>
    <t>708187136</t>
  </si>
  <si>
    <t>18,8*(1,7+1,5+2,6+2,8)*0,001*1,08</t>
  </si>
  <si>
    <t>2*18,8*2,3*0,001*2*1,08</t>
  </si>
  <si>
    <t>56</t>
  </si>
  <si>
    <t>13010978</t>
  </si>
  <si>
    <t>ocel profilová jakost S235JR (11 375) průřez HEB 180</t>
  </si>
  <si>
    <t>-1497149501</t>
  </si>
  <si>
    <t xml:space="preserve">S1- HEB180-3150 </t>
  </si>
  <si>
    <t>52,6*3,15*0,001*1,08*2</t>
  </si>
  <si>
    <t>57</t>
  </si>
  <si>
    <t>13530816</t>
  </si>
  <si>
    <t>ocel široká jakost S235JR 300x8mm</t>
  </si>
  <si>
    <t>-213476697</t>
  </si>
  <si>
    <t>S1- 2x plotna 300x300x8</t>
  </si>
  <si>
    <t>19,0*0,3*0,001*1,08*2*2</t>
  </si>
  <si>
    <t>58</t>
  </si>
  <si>
    <t>317944323</t>
  </si>
  <si>
    <t>Válcované nosníky č.14 až 22 dodatečně osazované do připravených otvorů</t>
  </si>
  <si>
    <t>692360512</t>
  </si>
  <si>
    <t>Válcované nosníky dodatečně osazované do připravených otvorů bez zazdění hlav č. 14 až 22</t>
  </si>
  <si>
    <t>https://podminky.urs.cz/item/CS_URS_2022_02/317944323</t>
  </si>
  <si>
    <t>P8 - 2I160-2300x3</t>
  </si>
  <si>
    <t>2*17,9*2,3*0,001*1,08*3</t>
  </si>
  <si>
    <t>59</t>
  </si>
  <si>
    <t>317944325</t>
  </si>
  <si>
    <t>Válcované nosníky č.24 a vyšší dodatečně osazované do připravených otvorů</t>
  </si>
  <si>
    <t>-1192961827</t>
  </si>
  <si>
    <t>Válcované nosníky dodatečně osazované do připravených otvorů bez zazdění hlav č. 24 a vyšší</t>
  </si>
  <si>
    <t>https://podminky.urs.cz/item/CS_URS_2022_02/317944325</t>
  </si>
  <si>
    <t>P1 - 2I240-4000</t>
  </si>
  <si>
    <t>2*36,2*4,0*0,001*1,08</t>
  </si>
  <si>
    <t>P5 - 2I260-4000</t>
  </si>
  <si>
    <t>2*41,9*4,0*0,0001*1,08*2</t>
  </si>
  <si>
    <t>60</t>
  </si>
  <si>
    <t>317998111</t>
  </si>
  <si>
    <t>Tepelná izolace mezi překlady v 24 cm z EPS tl přes 30 do 50 mm</t>
  </si>
  <si>
    <t>957266449</t>
  </si>
  <si>
    <t>Izolace tepelná mezi překlady z pěnového polystyrenu výšky 24 cm, tloušťky přes 30 do 50 mm</t>
  </si>
  <si>
    <t>https://podminky.urs.cz/item/CS_URS_2022_02/317998111</t>
  </si>
  <si>
    <t>P9+14+16+17</t>
  </si>
  <si>
    <t>1,5+2,5*2+3,5+1,75</t>
  </si>
  <si>
    <t>61</t>
  </si>
  <si>
    <t>317998115</t>
  </si>
  <si>
    <t>Tepelná izolace mezi překlady v 24 cm z EPS tl 100 mm</t>
  </si>
  <si>
    <t>-1553107525</t>
  </si>
  <si>
    <t>Izolace tepelná mezi překlady z pěnového polystyrenu výšky 24 cm, tloušťky 100 mm</t>
  </si>
  <si>
    <t>https://podminky.urs.cz/item/CS_URS_2022_02/317998115</t>
  </si>
  <si>
    <t>62</t>
  </si>
  <si>
    <t>317998125</t>
  </si>
  <si>
    <t>Tepelná izolace mezi překlady jakékoliv výšky z EPS tl 100 mm</t>
  </si>
  <si>
    <t>-1606544964</t>
  </si>
  <si>
    <t>Izolace tepelná mezi překlady z pěnového polystyrenu jakékoliv výšky, tloušťky 100 mm</t>
  </si>
  <si>
    <t>https://podminky.urs.cz/item/CS_URS_2022_02/317998125</t>
  </si>
  <si>
    <t>2,3*0,12</t>
  </si>
  <si>
    <t>(1,45+1,45)*0,12</t>
  </si>
  <si>
    <t>63</t>
  </si>
  <si>
    <t>319201321</t>
  </si>
  <si>
    <t>Vyrovnání nerovného povrchu zdiva tl do 30 mm maltou</t>
  </si>
  <si>
    <t>1679867788</t>
  </si>
  <si>
    <t>Vyrovnání nerovného povrchu vnitřního i vnějšího zdiva bez odsekání vadných cihel, maltou (s dodáním hmot) tl. do 30 mm</t>
  </si>
  <si>
    <t>https://podminky.urs.cz/item/CS_URS_2022_02/319201321</t>
  </si>
  <si>
    <t>UT2</t>
  </si>
  <si>
    <t>1,7*1,5+(1,7+1,5*2)*0,2</t>
  </si>
  <si>
    <t>bourané otvory</t>
  </si>
  <si>
    <t>(3,6+2,79*2)*0,44</t>
  </si>
  <si>
    <t>(7,83+2,82*2)*0,475</t>
  </si>
  <si>
    <t>(1,98+0,875*2)*0,48</t>
  </si>
  <si>
    <t>(1,99+1,45*2)*0,5</t>
  </si>
  <si>
    <t>64</t>
  </si>
  <si>
    <t>338171111</t>
  </si>
  <si>
    <t>Osazování sloupků a vzpěr plotových ocelových v do 2 m se zalitím MC</t>
  </si>
  <si>
    <t>-570063276</t>
  </si>
  <si>
    <t>Montáž sloupků a vzpěr plotových ocelových trubkových nebo profilovaných výšky do 2 m se zalitím cementovou maltou do vynechaných otvorů</t>
  </si>
  <si>
    <t>https://podminky.urs.cz/item/CS_URS_2022_02/338171111</t>
  </si>
  <si>
    <t>Z/3</t>
  </si>
  <si>
    <t>65</t>
  </si>
  <si>
    <t>340236212</t>
  </si>
  <si>
    <t>Zazdívka otvorů v příčkách nebo stěnách pl přes 0,0225 do 0,09 m2 cihlami plnými tl přes 100 mm</t>
  </si>
  <si>
    <t>-1716813004</t>
  </si>
  <si>
    <t>Zazdívka otvorů v příčkách nebo stěnách cihlami plnými pálenými plochy přes 0,0225 m2 do 0,09 m2, tloušťky přes 100 mm</t>
  </si>
  <si>
    <t>https://podminky.urs.cz/item/CS_URS_2022_02/340236212</t>
  </si>
  <si>
    <t>VZT4+16+18</t>
  </si>
  <si>
    <t>66</t>
  </si>
  <si>
    <t>342272225</t>
  </si>
  <si>
    <t>Příčka z pórobetonových hladkých tvárnic na tenkovrstvou maltu tl 100 mm</t>
  </si>
  <si>
    <t>166520905</t>
  </si>
  <si>
    <t>Příčky z pórobetonových tvárnic hladkých na tenké maltové lože objemová hmotnost do 500 kg/m3, tloušťka příčky 100 mm</t>
  </si>
  <si>
    <t>https://podminky.urs.cz/item/CS_URS_2022_02/342272225</t>
  </si>
  <si>
    <t>obezdívka sloupu</t>
  </si>
  <si>
    <t>(0,7+0,38)*2*2,82</t>
  </si>
  <si>
    <t>67</t>
  </si>
  <si>
    <t>348101210</t>
  </si>
  <si>
    <t>Osazení vrat nebo vrátek k oplocení na ocelové sloupky pl do 2 m2</t>
  </si>
  <si>
    <t>-1885095093</t>
  </si>
  <si>
    <t>Osazení vrat nebo vrátek k oplocení na sloupky ocelové, plochy jednotlivě do 2 m2</t>
  </si>
  <si>
    <t>https://podminky.urs.cz/item/CS_URS_2022_02/348101210</t>
  </si>
  <si>
    <t>68</t>
  </si>
  <si>
    <t>388995211</t>
  </si>
  <si>
    <t>Chránička kabelů z trub HDPE v římse DN 80</t>
  </si>
  <si>
    <t>2124068421</t>
  </si>
  <si>
    <t>Chránička kabelů v římse z trub HDPE do DN 80</t>
  </si>
  <si>
    <t>https://podminky.urs.cz/item/CS_URS_2022_02/388995211</t>
  </si>
  <si>
    <t>základy</t>
  </si>
  <si>
    <t>0,7</t>
  </si>
  <si>
    <t>2,7</t>
  </si>
  <si>
    <t>Vodorovné konstrukce</t>
  </si>
  <si>
    <t>69</t>
  </si>
  <si>
    <t>411168326</t>
  </si>
  <si>
    <t>Strop keramický tl 29 cm z vložek MIAKO a keramobetonových nosníků dl přes 6 do 7 m OVN 50 cm</t>
  </si>
  <si>
    <t>2011894546</t>
  </si>
  <si>
    <t>Stropy keramické z cihelných stropních vložek MIAKO a keramobetonových nosníků včetně zmonolitnění konstrukce z betonu C 20/25 a svařované sítě při osové vzdálenosti nosníků 50 cm, z vložek výšky 23 cm (MIAKO 23/50), tloušťky stropní konstrukce 29 cm, z nosníků délky přes 6 do 7 m</t>
  </si>
  <si>
    <t>https://podminky.urs.cz/item/CS_URS_2022_02/411168326</t>
  </si>
  <si>
    <t>m.č.1,16b</t>
  </si>
  <si>
    <t>93,45</t>
  </si>
  <si>
    <t>70</t>
  </si>
  <si>
    <t>411168385</t>
  </si>
  <si>
    <t>Strop keramický tl 29 cm z vložek MIAKO a keramobetonových nosníků dl přes 5 do 6 m OVN 62,5 cm</t>
  </si>
  <si>
    <t>-403162626</t>
  </si>
  <si>
    <t>Stropy keramické z cihelných stropních vložek MIAKO a keramobetonových nosníků včetně zmonolitnění konstrukce z betonu C 20/25 a svařované sítě při osové vzdálenosti nosníků 62,5 cm, z vložek výšky 23 cm (MIAKO 23/62,5), tloušťky stropní konstrukce 29 cm, z nosníků délky přes 5 do 6 m</t>
  </si>
  <si>
    <t>https://podminky.urs.cz/item/CS_URS_2022_02/411168385</t>
  </si>
  <si>
    <t>m.č.1,14b</t>
  </si>
  <si>
    <t>32,76</t>
  </si>
  <si>
    <t>71</t>
  </si>
  <si>
    <t>411321616</t>
  </si>
  <si>
    <t>Stropy deskové ze ŽB tř. C 30/37</t>
  </si>
  <si>
    <t>-1785128673</t>
  </si>
  <si>
    <t>Stropy z betonu železového (bez výztuže) stropů deskových, plochých střech, desek balkonových, desek hřibových stropů včetně hlavic hřibových sloupů tř. C 30/37</t>
  </si>
  <si>
    <t>https://podminky.urs.cz/item/CS_URS_2022_02/411321616</t>
  </si>
  <si>
    <t>dobetonávka stropu</t>
  </si>
  <si>
    <t>4,5*0,29</t>
  </si>
  <si>
    <t>72</t>
  </si>
  <si>
    <t>411351021</t>
  </si>
  <si>
    <t>Zřízení bednění stropů deskových tl přes 25 do 50 cm bez podpěrné kce</t>
  </si>
  <si>
    <t>1231415312</t>
  </si>
  <si>
    <t>Bednění stropních konstrukcí - bez podpěrné konstrukce desek tloušťky stropní desky přes 25 do 50 cm zřízení</t>
  </si>
  <si>
    <t>https://podminky.urs.cz/item/CS_URS_2022_02/411351021</t>
  </si>
  <si>
    <t>4,5</t>
  </si>
  <si>
    <t>prostupy VZT-1+VZT-2+ZTI/1+ZTI/2</t>
  </si>
  <si>
    <t>3,14*0,15*0,29</t>
  </si>
  <si>
    <t>0,5*4*0,29*2</t>
  </si>
  <si>
    <t>3,14*0,15*0,29*4</t>
  </si>
  <si>
    <t>0,15*4*0,29*2</t>
  </si>
  <si>
    <t>73</t>
  </si>
  <si>
    <t>411351022</t>
  </si>
  <si>
    <t>Odstranění bednění stropů deskových tl přes 25 do 50 cm bez podpěrné kce</t>
  </si>
  <si>
    <t>-1632919610</t>
  </si>
  <si>
    <t>Bednění stropních konstrukcí - bez podpěrné konstrukce desek tloušťky stropní desky přes 25 do 50 cm odstranění</t>
  </si>
  <si>
    <t>https://podminky.urs.cz/item/CS_URS_2022_02/411351022</t>
  </si>
  <si>
    <t>74</t>
  </si>
  <si>
    <t>411354315</t>
  </si>
  <si>
    <t>Zřízení podpěrné konstrukce stropů výšky do 4 m tl přes 25 do 35 cm</t>
  </si>
  <si>
    <t>-1330419190</t>
  </si>
  <si>
    <t>Podpěrná konstrukce stropů - desek, kleneb a skořepin výška podepření do 4 m tloušťka stropu přes 25 do 35 cm zřízení</t>
  </si>
  <si>
    <t>https://podminky.urs.cz/item/CS_URS_2022_02/411354315</t>
  </si>
  <si>
    <t>podpěrná konstrukce stropu u bouraného odvoru</t>
  </si>
  <si>
    <t>9,05*2,795</t>
  </si>
  <si>
    <t>75</t>
  </si>
  <si>
    <t>411354316</t>
  </si>
  <si>
    <t>Odstranění podpěrné konstrukce stropů výšky do 4 m tl přes 25 do 35 cm</t>
  </si>
  <si>
    <t>744371163</t>
  </si>
  <si>
    <t>Podpěrná konstrukce stropů - desek, kleneb a skořepin výška podepření do 4 m tloušťka stropu přes 25 do 35 cm odstranění</t>
  </si>
  <si>
    <t>https://podminky.urs.cz/item/CS_URS_2022_02/411354316</t>
  </si>
  <si>
    <t>76</t>
  </si>
  <si>
    <t>411362021</t>
  </si>
  <si>
    <t>Výztuž stropů svařovanými sítěmi Kari</t>
  </si>
  <si>
    <t>-258806234</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</si>
  <si>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</si>
  <si>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https://podminky.urs.cz/item/CS_URS_2022_02/411362021</t>
  </si>
  <si>
    <t>4,5*2,105*0,001*1,15</t>
  </si>
  <si>
    <t>77</t>
  </si>
  <si>
    <t>417238123</t>
  </si>
  <si>
    <t>Obezdívka věnce jednostranná věncovkou POROTHERM v přes 250 do 290 mm bez tepelné izolace</t>
  </si>
  <si>
    <t>883502345</t>
  </si>
  <si>
    <t>věnec V1</t>
  </si>
  <si>
    <t>58,8</t>
  </si>
  <si>
    <t>78</t>
  </si>
  <si>
    <t>417321414</t>
  </si>
  <si>
    <t>Ztužující pásy a věnce ze ŽB tř. C 20/25</t>
  </si>
  <si>
    <t>-1031020079</t>
  </si>
  <si>
    <t>Ztužující pásy a věnce z betonu železového (bez výztuže) tř. C 20/25</t>
  </si>
  <si>
    <t>https://podminky.urs.cz/item/CS_URS_2022_02/417321414</t>
  </si>
  <si>
    <t>58,8*0,24*0,29</t>
  </si>
  <si>
    <t>ztužující žebro V2</t>
  </si>
  <si>
    <t>12,5*0,5*0,29</t>
  </si>
  <si>
    <t>6,2*0,44*0,095</t>
  </si>
  <si>
    <t>(7,5+13,635+4,255+5,13+1,605)*0,3*0,095</t>
  </si>
  <si>
    <t>79</t>
  </si>
  <si>
    <t>417351115</t>
  </si>
  <si>
    <t>Zřízení bednění ztužujících věnců</t>
  </si>
  <si>
    <t>1966822507</t>
  </si>
  <si>
    <t>Bednění bočnic ztužujících pásů a věnců včetně vzpěr zřízení</t>
  </si>
  <si>
    <t>https://podminky.urs.cz/item/CS_URS_2022_02/417351115</t>
  </si>
  <si>
    <t>58,8*0,29*2</t>
  </si>
  <si>
    <t>12,5*(0,5+0,29*2)</t>
  </si>
  <si>
    <t>6,2*0,095*2</t>
  </si>
  <si>
    <t>(7,5+13,635+4,255+5,13+1,605)*0,095*2</t>
  </si>
  <si>
    <t>80</t>
  </si>
  <si>
    <t>417351116</t>
  </si>
  <si>
    <t>Odstranění bednění ztužujících věnců</t>
  </si>
  <si>
    <t>417428047</t>
  </si>
  <si>
    <t>Bednění bočnic ztužujících pásů a věnců včetně vzpěr odstranění</t>
  </si>
  <si>
    <t>https://podminky.urs.cz/item/CS_URS_2022_02/417351116</t>
  </si>
  <si>
    <t>81</t>
  </si>
  <si>
    <t>417361821</t>
  </si>
  <si>
    <t>Výztuž ztužujících pásů a věnců betonářskou ocelí 10 505</t>
  </si>
  <si>
    <t>1563343574</t>
  </si>
  <si>
    <t>Výztuž ztužujících pásů a věnců z betonářské oceli 10 505 (R) nebo BSt 500</t>
  </si>
  <si>
    <t>https://podminky.urs.cz/item/CS_URS_2022_02/417361821</t>
  </si>
  <si>
    <t>věnec V1 - 6,0kg/m</t>
  </si>
  <si>
    <t>58,8*6,0*0,001</t>
  </si>
  <si>
    <t>ztužující žebro V2 - 6,0kg/m</t>
  </si>
  <si>
    <t>12,5*6,0*0,001</t>
  </si>
  <si>
    <t>atika - 2xR10</t>
  </si>
  <si>
    <t>(6,2+7,5+13,635+4,255+5,13+1,605)*0,617*0,001*2</t>
  </si>
  <si>
    <t>82</t>
  </si>
  <si>
    <t>451577777</t>
  </si>
  <si>
    <t>Podklad nebo lože pod dlažbu vodorovný nebo do sklonu 1:5 z kameniva těženého tl přes 30 do 100 mm</t>
  </si>
  <si>
    <t>1642714585</t>
  </si>
  <si>
    <t>Podklad nebo lože pod dlažbu (přídlažbu) v ploše vodorovné nebo ve sklonu do 1:5, tloušťky od 30 do 100 mm z kameniva těženého</t>
  </si>
  <si>
    <t>https://podminky.urs.cz/item/CS_URS_2022_02/451577777</t>
  </si>
  <si>
    <t>podlaha G1 - betonová dlažba</t>
  </si>
  <si>
    <t>23,0</t>
  </si>
  <si>
    <t>Komunikace pozemní</t>
  </si>
  <si>
    <t>83</t>
  </si>
  <si>
    <t>564851111</t>
  </si>
  <si>
    <t>Podklad ze štěrkodrtě ŠD plochy přes 100 m2 tl 150 mm</t>
  </si>
  <si>
    <t>-1471226329</t>
  </si>
  <si>
    <t>Podklad ze štěrkodrti ŠD s rozprostřením a zhutněním plochy přes 100 m2, po zhutnění tl. 150 mm</t>
  </si>
  <si>
    <t>https://podminky.urs.cz/item/CS_URS_2022_02/564851111</t>
  </si>
  <si>
    <t>84</t>
  </si>
  <si>
    <t>596811220</t>
  </si>
  <si>
    <t>Kladení betonové dlažby komunikací pro pěší do lože z kameniva velikosti přes 0,09 do 0,25 m2 pl do 50 m2</t>
  </si>
  <si>
    <t>378086741</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</si>
  <si>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</si>
  <si>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https://podminky.urs.cz/item/CS_URS_2022_02/596811220</t>
  </si>
  <si>
    <t>85</t>
  </si>
  <si>
    <t>59246009</t>
  </si>
  <si>
    <t>dlažba plošná betonová terasová tryskaná 500x500x50mm</t>
  </si>
  <si>
    <t>482718297</t>
  </si>
  <si>
    <t>23,0*1,03</t>
  </si>
  <si>
    <t>Úpravy povrchů, podlahy a osazování výplní</t>
  </si>
  <si>
    <t>86</t>
  </si>
  <si>
    <t>611131101</t>
  </si>
  <si>
    <t>Cementový postřik vnitřních stropů nanášený celoplošně ručně</t>
  </si>
  <si>
    <t>-1651409371</t>
  </si>
  <si>
    <t>Podkladní a spojovací vrstva vnitřních omítaných ploch cementový postřik nanášený ručně celoplošně stropů</t>
  </si>
  <si>
    <t>https://podminky.urs.cz/item/CS_URS_2022_02/611131101</t>
  </si>
  <si>
    <t>P4 m.č.1,16b</t>
  </si>
  <si>
    <t>87</t>
  </si>
  <si>
    <t>611321141</t>
  </si>
  <si>
    <t>Vápenocementová omítka štuková dvouvrstvá vnitřních stropů rovných nanášená ručně</t>
  </si>
  <si>
    <t>-299700039</t>
  </si>
  <si>
    <t>Omítka vápenocementová vnitřních ploch nanášená ručně dvouvrstvá, tloušťky jádrové omítky do 10 mm a tloušťky štuku do 3 mm štuková vodorovných konstrukcí stropů rovných</t>
  </si>
  <si>
    <t>https://podminky.urs.cz/item/CS_URS_2022_02/611321141</t>
  </si>
  <si>
    <t>88</t>
  </si>
  <si>
    <t>612131101</t>
  </si>
  <si>
    <t>Cementový postřik vnitřních stěn nanášený celoplošně ručně</t>
  </si>
  <si>
    <t>CS ÚRS 2024 01</t>
  </si>
  <si>
    <t>868337669</t>
  </si>
  <si>
    <t>Podkladní a spojovací vrstva vnitřních omítaných ploch cementový postřik nanášený ručně celoplošně stěn</t>
  </si>
  <si>
    <t>https://podminky.urs.cz/item/CS_URS_2024_01/612131101</t>
  </si>
  <si>
    <t>25,4*(3,495+0,21)</t>
  </si>
  <si>
    <t>(1,24*2,32+3,6*2,79+1,98*0,875+2,5*2,79+4,595*0,875)*-1</t>
  </si>
  <si>
    <t>(1,24+2,32)*0,44+(2,5+2,79*2)*0,44+(4,595+0,875*2)*0,44</t>
  </si>
  <si>
    <t>(3,6+2,79*2)*0,3</t>
  </si>
  <si>
    <t>(1,99+0,875*2)*0,44</t>
  </si>
  <si>
    <t>41,55*(3,495+0,21)</t>
  </si>
  <si>
    <t>(2,5*2,79+3,725*2,82*2+2,99*2,32+(2,06+1,99)*0,875)*-1</t>
  </si>
  <si>
    <t>(2,99+2,32*2)*0,44+(2,06+1,99+0,875*2*2)*0,44</t>
  </si>
  <si>
    <t>(1,49+1,44+2,0+2,815+1,565+1,99+1,69)*0,875*-1</t>
  </si>
  <si>
    <t>(1,49+1,44+2,0+2,815+1,565+1,99+1,69+0,875*2*7)*0,44</t>
  </si>
  <si>
    <t>(2,06+2,82*2)*0,3+(3,725+2,82*2)*0,3*2</t>
  </si>
  <si>
    <t>89</t>
  </si>
  <si>
    <t>612142001</t>
  </si>
  <si>
    <t>Potažení vnitřních stěn sklovláknitým pletivem vtlačeným do tenkovrstvé hmoty</t>
  </si>
  <si>
    <t>-201492090</t>
  </si>
  <si>
    <t>Potažení vnitřních ploch pletivem v ploše nebo pruzích, na plném podkladu sklovláknitým vtlačením do tmelu stěn</t>
  </si>
  <si>
    <t>https://podminky.urs.cz/item/CS_URS_2022_02/612142001</t>
  </si>
  <si>
    <t>zakládací zdivo tl.300mm po obvodu</t>
  </si>
  <si>
    <t>(7,06+12,755+4,26+0,44+4,595+0,27+2,025)*0,5</t>
  </si>
  <si>
    <t>(0,7+0,38)*2*2,82*2</t>
  </si>
  <si>
    <t>90</t>
  </si>
  <si>
    <t>612321141</t>
  </si>
  <si>
    <t>Vápenocementová omítka štuková dvouvrstvá vnitřních stěn nanášená ručně</t>
  </si>
  <si>
    <t>27070481</t>
  </si>
  <si>
    <t>Omítka vápenocementová vnitřních ploch nanášená ručně dvouvrstvá, tloušťky jádrové omítky do 10 mm a tloušťky štuku do 3 mm štuková svislých konstrukcí stěn</t>
  </si>
  <si>
    <t>https://podminky.urs.cz/item/CS_URS_2022_02/612321141</t>
  </si>
  <si>
    <t>91</t>
  </si>
  <si>
    <t>612325203</t>
  </si>
  <si>
    <t>Vápenocementová hrubá omítka malých ploch přes 0,25 do 1 m2 na stěnách</t>
  </si>
  <si>
    <t>177472830</t>
  </si>
  <si>
    <t>Vápenocementová omítka jednotlivých malých ploch hrubá na stěnách, plochy jednotlivě přes 0,25 do 1 m2</t>
  </si>
  <si>
    <t>https://podminky.urs.cz/item/CS_URS_2022_02/612325203</t>
  </si>
  <si>
    <t>m.č.1,08+1,09+1,10</t>
  </si>
  <si>
    <t>1+1+1</t>
  </si>
  <si>
    <t>92</t>
  </si>
  <si>
    <t>612325223</t>
  </si>
  <si>
    <t>Vápenocementová štuková omítka malých ploch přes 0,25 do 1 m2 na stěnách</t>
  </si>
  <si>
    <t>-1299024839</t>
  </si>
  <si>
    <t>Vápenocementová omítka jednotlivých malých ploch štuková na stěnách, plochy jednotlivě přes 0,25 do 1 m2</t>
  </si>
  <si>
    <t>https://podminky.urs.cz/item/CS_URS_2022_02/612325223</t>
  </si>
  <si>
    <t>93</t>
  </si>
  <si>
    <t>612325205</t>
  </si>
  <si>
    <t>Vápenocementová hrubá omítka malých ploch přes 1 do 4 m2 na stěnách</t>
  </si>
  <si>
    <t>36156148</t>
  </si>
  <si>
    <t>Vápenocementová omítka jednotlivých malých ploch hrubá na stěnách, plochy jednotlivě přes 1,0 do 4 m2</t>
  </si>
  <si>
    <t>https://podminky.urs.cz/item/CS_URS_2022_02/612325205</t>
  </si>
  <si>
    <t>m.č.1,05+1,15</t>
  </si>
  <si>
    <t>1+1</t>
  </si>
  <si>
    <t>94</t>
  </si>
  <si>
    <t>612325225</t>
  </si>
  <si>
    <t>Vápenocementová štuková omítka malých ploch přes 1 do 4 m2 na stěnách</t>
  </si>
  <si>
    <t>-995517504</t>
  </si>
  <si>
    <t>Vápenocementová omítka jednotlivých malých ploch štuková na stěnách, plochy jednotlivě přes 1,0 do 4 m2</t>
  </si>
  <si>
    <t>https://podminky.urs.cz/item/CS_URS_2022_02/612325225</t>
  </si>
  <si>
    <t>95</t>
  </si>
  <si>
    <t>612325302</t>
  </si>
  <si>
    <t>Vápenocementová štuková omítka ostění nebo nadpraží</t>
  </si>
  <si>
    <t>-1447237125</t>
  </si>
  <si>
    <t>Vápenocementová omítka ostění nebo nadpraží štuková</t>
  </si>
  <si>
    <t>https://podminky.urs.cz/item/CS_URS_2022_02/612325302</t>
  </si>
  <si>
    <t>96</t>
  </si>
  <si>
    <t>619995001</t>
  </si>
  <si>
    <t>Začištění omítek kolem oken, dveří, podlah nebo obkladů</t>
  </si>
  <si>
    <t>-1186193547</t>
  </si>
  <si>
    <t>Začištění omítek (s dodáním hmot) kolem oken, dveří, podlah, obkladů apod.</t>
  </si>
  <si>
    <t>https://podminky.urs.cz/item/CS_URS_2022_02/619995001</t>
  </si>
  <si>
    <t>(1,7+1,5)*2</t>
  </si>
  <si>
    <t>(3,6+2,79)*2</t>
  </si>
  <si>
    <t>(7,83+2,82)*2</t>
  </si>
  <si>
    <t>(1,98+0,875)*2*2</t>
  </si>
  <si>
    <t>(1,99+1,45)*2</t>
  </si>
  <si>
    <t>Td/5</t>
  </si>
  <si>
    <t>(0,8+1,97*2)*2</t>
  </si>
  <si>
    <t>97</t>
  </si>
  <si>
    <t>622131121</t>
  </si>
  <si>
    <t>Penetrační nátěr vnějších stěn nanášený ručně</t>
  </si>
  <si>
    <t>-1041620782</t>
  </si>
  <si>
    <t>Podkladní a spojovací vrstva vnějších omítaných ploch penetrace nanášená ručně stěn</t>
  </si>
  <si>
    <t>https://podminky.urs.cz/item/CS_URS_2022_02/622131121</t>
  </si>
  <si>
    <t>Fs.a+b+c</t>
  </si>
  <si>
    <t>115,9+26,2+4,9</t>
  </si>
  <si>
    <t>98</t>
  </si>
  <si>
    <t>622135001</t>
  </si>
  <si>
    <t>Vyrovnání podkladu vnějších stěn maltou vápenocementovou tl do 10 mm</t>
  </si>
  <si>
    <t>685790903</t>
  </si>
  <si>
    <t>Vyrovnání nerovností podkladu vnějších omítaných ploch maltou, tloušťky do 10 mm vápenocementovou stěn</t>
  </si>
  <si>
    <t>https://podminky.urs.cz/item/CS_URS_2022_02/622135001</t>
  </si>
  <si>
    <t>zazdívka</t>
  </si>
  <si>
    <t>0,5*0,7</t>
  </si>
  <si>
    <t>99</t>
  </si>
  <si>
    <t>622135091</t>
  </si>
  <si>
    <t>Příplatek k vyrovnání vnějších stěn maltou vápenocementovou za každých dalších 5 mm tl</t>
  </si>
  <si>
    <t>1334206074</t>
  </si>
  <si>
    <t>Vyrovnání nerovností podkladu vnějších omítaných ploch tmelem, tloušťky do 2 mm Příplatek k ceně za každých dalších 5 mm tloušťky podkladní vrstvy přes 10 mm maltou vápenocementovou stěn</t>
  </si>
  <si>
    <t>https://podminky.urs.cz/item/CS_URS_2022_02/622135091</t>
  </si>
  <si>
    <t>100</t>
  </si>
  <si>
    <t>622143002</t>
  </si>
  <si>
    <t>Montáž omítkových plastových nebo pozinkovaných dilatačních profilů</t>
  </si>
  <si>
    <t>-808124808</t>
  </si>
  <si>
    <t>Montáž omítkových profilů plastových, pozinkovaných nebo dřevěných upevněných vtlačením do podkladní vrstvy nebo přibitím dilatačních s tkaninou</t>
  </si>
  <si>
    <t>https://podminky.urs.cz/item/CS_URS_2022_02/622143002</t>
  </si>
  <si>
    <t>napojení přístavby</t>
  </si>
  <si>
    <t>4,36+0,04</t>
  </si>
  <si>
    <t>101</t>
  </si>
  <si>
    <t>55343014</t>
  </si>
  <si>
    <t>profil dilatační Pz+PVC pro vnitřní a vnější omítky tl 12mm</t>
  </si>
  <si>
    <t>-594328405</t>
  </si>
  <si>
    <t>4,4*1,05</t>
  </si>
  <si>
    <t>102</t>
  </si>
  <si>
    <t>622143004</t>
  </si>
  <si>
    <t>Montáž omítkových samolepících začišťovacích profilů pro spojení s okenním rámem</t>
  </si>
  <si>
    <t>-2126036599</t>
  </si>
  <si>
    <t>Montáž omítkových profilů plastových, pozinkovaných nebo dřevěných upevněných vtlačením do podkladní vrstvy nebo přibitím začišťovacích samolepících pro vytvoření dilatujícího spoje s okenním rámem</t>
  </si>
  <si>
    <t>https://podminky.urs.cz/item/CS_URS_2022_02/622143004</t>
  </si>
  <si>
    <t>TO/1-7</t>
  </si>
  <si>
    <t>4,925+0,875*2</t>
  </si>
  <si>
    <t>2,74+1,62+0,875*2</t>
  </si>
  <si>
    <t>(2,0+0,875*2)*2</t>
  </si>
  <si>
    <t>(2,0+0,875*2)*4</t>
  </si>
  <si>
    <t>1,365+1,49+0,875*2</t>
  </si>
  <si>
    <t>1,5+0,875*2</t>
  </si>
  <si>
    <t>2,0+0,875*2</t>
  </si>
  <si>
    <t>Td/1</t>
  </si>
  <si>
    <t>1,24+2,34*2</t>
  </si>
  <si>
    <t>Td/8</t>
  </si>
  <si>
    <t>3,0+2,32*2</t>
  </si>
  <si>
    <t>103</t>
  </si>
  <si>
    <t>59051476</t>
  </si>
  <si>
    <t>profil začišťovací PVC 9mm s výztužnou tkaninou pro ostění ETICS</t>
  </si>
  <si>
    <t>876782328</t>
  </si>
  <si>
    <t>60,45*1,05</t>
  </si>
  <si>
    <t>104</t>
  </si>
  <si>
    <t>622525104</t>
  </si>
  <si>
    <t>Tenkovrstvá omítka malých ploch přes 0,5 do 1 m2 na stěnách</t>
  </si>
  <si>
    <t>-1767688230</t>
  </si>
  <si>
    <t>Omítka tenkovrstvá jednotlivých malých ploch silikátová, akrylátová, silikonová nebo silikonsilikátová stěn, plochy jednotlivě přes 0,5 do 1,0 m2</t>
  </si>
  <si>
    <t>https://podminky.urs.cz/item/CS_URS_2022_02/622525104</t>
  </si>
  <si>
    <t>zazdívka 500x700 mm</t>
  </si>
  <si>
    <t>105</t>
  </si>
  <si>
    <t>622142001</t>
  </si>
  <si>
    <t>Potažení vnějších stěn sklovláknitým pletivem vtlačeným do tenkovrstvé hmoty</t>
  </si>
  <si>
    <t>-1830568795</t>
  </si>
  <si>
    <t>Potažení vnějších ploch pletivem v ploše nebo pruzích, na plném podkladu sklovláknitým vtlačením do tmelu stěn</t>
  </si>
  <si>
    <t>https://podminky.urs.cz/item/CS_URS_2022_02/622142001</t>
  </si>
  <si>
    <t>základy + sokl</t>
  </si>
  <si>
    <t>45,84*2</t>
  </si>
  <si>
    <t>115,9+26,2+4,9*2</t>
  </si>
  <si>
    <t>106</t>
  </si>
  <si>
    <t>622211021</t>
  </si>
  <si>
    <t>Montáž kontaktního zateplení vnějších stěn lepením a mechanickým kotvením polystyrénových desek do betonu a zdiva tl přes 80 do 120 mm</t>
  </si>
  <si>
    <t>1982523539</t>
  </si>
  <si>
    <t>Montáž kontaktního zateplení lepením a mechanickým kotvením z polystyrenových desek na vnější stěny, na podklad betonový nebo z lehčeného betonu, z tvárnic keramických nebo vápenopískových, tloušťky desek přes 80 do 120 mm</t>
  </si>
  <si>
    <t>https://podminky.urs.cz/item/CS_URS_2022_02/622211021</t>
  </si>
  <si>
    <t>45,84</t>
  </si>
  <si>
    <t>Fs.c</t>
  </si>
  <si>
    <t>4,9</t>
  </si>
  <si>
    <t>107</t>
  </si>
  <si>
    <t>28376464</t>
  </si>
  <si>
    <t>deska XPS hrana polodrážková a hladký povrch 700kPa tl 100mm</t>
  </si>
  <si>
    <t>1953059530</t>
  </si>
  <si>
    <t>45,84*1,02</t>
  </si>
  <si>
    <t>4,9*1,02</t>
  </si>
  <si>
    <t>363</t>
  </si>
  <si>
    <t>622323111</t>
  </si>
  <si>
    <t>Vápenocementová omítka hladkých vnějších stěn tloušťky do 5 mm nanášená ručně</t>
  </si>
  <si>
    <t>-601582198</t>
  </si>
  <si>
    <t>Omítka vápenocementová vnějších ploch hladkých hladká, nanášená na neomítnutý bezesparý podklad, tloušťky do 5 mm ručně stěn</t>
  </si>
  <si>
    <t>https://podminky.urs.cz/item/CS_URS_2024_01/622323111</t>
  </si>
  <si>
    <t>Fs.a</t>
  </si>
  <si>
    <t>115,9</t>
  </si>
  <si>
    <t>364</t>
  </si>
  <si>
    <t>622323191</t>
  </si>
  <si>
    <t>Příplatek k vápenocementové omítce hladkých vnějších stěn za každý další 1 mm tloušťky ručně</t>
  </si>
  <si>
    <t>1674115534</t>
  </si>
  <si>
    <t>Omítka vápenocementová vnějších ploch hladkých hladká, nanášená na neomítnutý bezesparý podklad, tloušťky do 5 mm ručně Příplatek k ceně za každý další 1 mm tloušťky omítky přes 5 mm stěn</t>
  </si>
  <si>
    <t>https://podminky.urs.cz/item/CS_URS_2024_01/622323191</t>
  </si>
  <si>
    <t>- příplatek 6x</t>
  </si>
  <si>
    <t>115,90*6</t>
  </si>
  <si>
    <t>365</t>
  </si>
  <si>
    <t>622131101</t>
  </si>
  <si>
    <t>Cementový postřik vnějších stěn nanášený celoplošně ručně</t>
  </si>
  <si>
    <t>931039059</t>
  </si>
  <si>
    <t>Podkladní a spojovací vrstva vnějších omítaných ploch cementový postřik nanášený ručně celoplošně stěn</t>
  </si>
  <si>
    <t>https://podminky.urs.cz/item/CS_URS_2024_01/622131101</t>
  </si>
  <si>
    <t>108</t>
  </si>
  <si>
    <t>622531012</t>
  </si>
  <si>
    <t>Tenkovrstvá silikonová zrnitá omítka zrnitost 1,5 mm vnějších stěn</t>
  </si>
  <si>
    <t>-1205501803</t>
  </si>
  <si>
    <t>Omítka tenkovrstvá silikonová vnějších ploch probarvená bez penetrace zatíraná (škrábaná), zrnitost 1,5 mm stěn</t>
  </si>
  <si>
    <t>https://podminky.urs.cz/item/CS_URS_2022_02/622531012</t>
  </si>
  <si>
    <t>109</t>
  </si>
  <si>
    <t>622645001</t>
  </si>
  <si>
    <t>Kamenické opracování povrchu rovných i zakřivených stěn předsádkového betonu pemrlováním</t>
  </si>
  <si>
    <t>1598696420</t>
  </si>
  <si>
    <t>Kamenické opracování povrchu pohledového betonu pemrlováním, rovných nebo zaoblených stěn</t>
  </si>
  <si>
    <t>https://podminky.urs.cz/item/CS_URS_2022_02/622645001</t>
  </si>
  <si>
    <t>3,0*(0,11+0,25)*0,5+1,475*(0,11+0,25)</t>
  </si>
  <si>
    <t>110</t>
  </si>
  <si>
    <t>629991011</t>
  </si>
  <si>
    <t>Zakrytí výplní otvorů a svislých ploch fólií přilepenou lepící páskou</t>
  </si>
  <si>
    <t>1056389041</t>
  </si>
  <si>
    <t>Zakrytí vnějších ploch před znečištěním včetně pozdějšího odkrytí výplní otvorů a svislých ploch fólií přilepenou lepící páskou</t>
  </si>
  <si>
    <t>https://podminky.urs.cz/item/CS_URS_2022_02/629991011</t>
  </si>
  <si>
    <t>2,99*2,32+(1,44+1,99+1,49+1,99)*0,875</t>
  </si>
  <si>
    <t>(1,99+1,565+2,815+2,0+1,99+2,06)*0,875</t>
  </si>
  <si>
    <t>(1,69+0,985*5)*0,875+1,24*2,32</t>
  </si>
  <si>
    <t>111</t>
  </si>
  <si>
    <t>629999011</t>
  </si>
  <si>
    <t>Příplatek k úpravám povrchů za provádění styku dvou barev nebo struktur na fasádě</t>
  </si>
  <si>
    <t>797073979</t>
  </si>
  <si>
    <t>Příplatky k cenám úprav vnějších povrchů za zvýšenou pracnost při provádění styku dvou barev nebo struktur na fasádě</t>
  </si>
  <si>
    <t>https://podminky.urs.cz/item/CS_URS_2022_02/629999011</t>
  </si>
  <si>
    <t>členění fasády horizontální drážkou</t>
  </si>
  <si>
    <t>128,4</t>
  </si>
  <si>
    <t>112</t>
  </si>
  <si>
    <t>631311135</t>
  </si>
  <si>
    <t>Mazanina tl přes 120 do 240 mm z betonu prostého bez zvýšených nároků na prostředí tř. C 20/25</t>
  </si>
  <si>
    <t>-1162514929</t>
  </si>
  <si>
    <t>Mazanina z betonu prostého bez zvýšených nároků na prostředí tl. přes 120 do 240 mm tř. C 20/25</t>
  </si>
  <si>
    <t>https://podminky.urs.cz/item/CS_URS_2022_02/631311135</t>
  </si>
  <si>
    <t>podlaha A1 m.č.1,14b</t>
  </si>
  <si>
    <t>8,1*0,15</t>
  </si>
  <si>
    <t>podlaha B1 m.č.1,14b+1,16b</t>
  </si>
  <si>
    <t>(24,7+93,45)*0,15</t>
  </si>
  <si>
    <t>113</t>
  </si>
  <si>
    <t>631312141</t>
  </si>
  <si>
    <t>Doplnění rýh v dosavadních mazaninách betonem prostým</t>
  </si>
  <si>
    <t>-459440308</t>
  </si>
  <si>
    <t>Doplnění dosavadních mazanin prostým betonem s dodáním hmot, bez potěru, plochy jednotlivě rýh v dosavadních mazaninách</t>
  </si>
  <si>
    <t>https://podminky.urs.cz/item/CS_URS_2022_02/631312141</t>
  </si>
  <si>
    <t>1,5*0,55*0,15</t>
  </si>
  <si>
    <t>114</t>
  </si>
  <si>
    <t>631319175</t>
  </si>
  <si>
    <t>Příplatek k mazanině tl přes 120 do 240 mm za stržení povrchu spodní vrstvy před vložením výztuže</t>
  </si>
  <si>
    <t>1451430916</t>
  </si>
  <si>
    <t>Příplatek k cenám mazanin za stržení povrchu spodní vrstvy mazaniny latí před vložením výztuže nebo pletiva pro tl. obou vrstev mazaniny přes 120 do 240 mm</t>
  </si>
  <si>
    <t>https://podminky.urs.cz/item/CS_URS_2022_02/631319175</t>
  </si>
  <si>
    <t>115</t>
  </si>
  <si>
    <t>631351111</t>
  </si>
  <si>
    <t>Zřízení bednění otvorů a prostupů v podlahách</t>
  </si>
  <si>
    <t>-982060730</t>
  </si>
  <si>
    <t>Bednění v podlahách otvorů a prostupů zřízení</t>
  </si>
  <si>
    <t>https://podminky.urs.cz/item/CS_URS_2022_02/631351111</t>
  </si>
  <si>
    <t>0,3*4*0,5*4</t>
  </si>
  <si>
    <t>116</t>
  </si>
  <si>
    <t>631351112</t>
  </si>
  <si>
    <t>Odstranění bednění otvorů a prostupů v podlahách</t>
  </si>
  <si>
    <t>-587075846</t>
  </si>
  <si>
    <t>Bednění v podlahách otvorů a prostupů odstranění</t>
  </si>
  <si>
    <t>https://podminky.urs.cz/item/CS_URS_2022_02/631351112</t>
  </si>
  <si>
    <t>117</t>
  </si>
  <si>
    <t>631362021</t>
  </si>
  <si>
    <t>Výztuž mazanin svařovanými sítěmi Kari</t>
  </si>
  <si>
    <t>-2131084183</t>
  </si>
  <si>
    <t>Výztuž mazanin ze svařovaných sítí z drátů typu KARI</t>
  </si>
  <si>
    <t>https://podminky.urs.cz/item/CS_URS_2022_02/631362021</t>
  </si>
  <si>
    <t>8,1*4,952*0,001*1,15</t>
  </si>
  <si>
    <t>(24,7+93,45)*4,952*0,001*1,15</t>
  </si>
  <si>
    <t>118</t>
  </si>
  <si>
    <t>632441114</t>
  </si>
  <si>
    <t>Potěr anhydritový samonivelační tl přes 40 do 50 mm ze suchých směsí</t>
  </si>
  <si>
    <t>-1922740627</t>
  </si>
  <si>
    <t>Potěr anhydritový samonivelační ze suchých směsí tlouštky přes 40 do 50 mm</t>
  </si>
  <si>
    <t>https://podminky.urs.cz/item/CS_URS_2022_02/632441114</t>
  </si>
  <si>
    <t>8,1</t>
  </si>
  <si>
    <t>24,7+93,45</t>
  </si>
  <si>
    <t>119</t>
  </si>
  <si>
    <t>632441119</t>
  </si>
  <si>
    <t>Příplatek k anhydritovému samonivelačnímu potěru ze suchých směsí ZKD 10 mm tl přes 50 mm</t>
  </si>
  <si>
    <t>1314856605</t>
  </si>
  <si>
    <t>Potěr anhydritový samonivelační ze suchých směsí Příplatek k ceně -1114 za každých dalších i započatých 10 mm tloušťky přes 50 mm</t>
  </si>
  <si>
    <t>https://podminky.urs.cz/item/CS_URS_2022_02/632441119</t>
  </si>
  <si>
    <t>120</t>
  </si>
  <si>
    <t>632451021</t>
  </si>
  <si>
    <t>Vyrovnávací potěr tl od 10 do 20 mm z MC 15 provedený v pásu</t>
  </si>
  <si>
    <t>1911904010</t>
  </si>
  <si>
    <t>Potěr cementový vyrovnávací z malty (MC-15) v pásu o průměrné (střední) tl. od 10 do 20 mm</t>
  </si>
  <si>
    <t>https://podminky.urs.cz/item/CS_URS_2022_02/632451021</t>
  </si>
  <si>
    <t>zakládací cihly po obvodu</t>
  </si>
  <si>
    <t>(13,7+13,635+4,25+5,13+1,58)*0,3</t>
  </si>
  <si>
    <t>121</t>
  </si>
  <si>
    <t>632451441</t>
  </si>
  <si>
    <t>Doplnění cementového potěru hlazeného pl do 1 m2 tl přes 30 do 40 mm</t>
  </si>
  <si>
    <t>621787650</t>
  </si>
  <si>
    <t>Doplnění cementového potěru na mazaninách a betonových podkladech (s dodáním hmot), hlazeného dřevěným nebo ocelovým hladítkem, plochy jednotlivě do 1 m2 a tl. přes 30 do 40 mm</t>
  </si>
  <si>
    <t>https://podminky.urs.cz/item/CS_URS_2022_02/632451441</t>
  </si>
  <si>
    <t>1,7*0,2</t>
  </si>
  <si>
    <t>1,98*0,48</t>
  </si>
  <si>
    <t>1,99*0,5</t>
  </si>
  <si>
    <t>122</t>
  </si>
  <si>
    <t>632452441</t>
  </si>
  <si>
    <t>Doplnění cementového potěru hlazeného pl přes 1 do 4 m2 tl přes 30 do 40 mm</t>
  </si>
  <si>
    <t>1586641813</t>
  </si>
  <si>
    <t>Doplnění cementového potěru na mazaninách a betonových podkladech (s dodáním hmot), hlazeného dřevěným nebo ocelovým hladítkem, plochy jednotlivě přes 1 m2 do 4 m2 a tl. přes 30 do 40 mm</t>
  </si>
  <si>
    <t>https://podminky.urs.cz/item/CS_URS_2022_02/632452441</t>
  </si>
  <si>
    <t>3,6*0,44</t>
  </si>
  <si>
    <t>7,83*0,475</t>
  </si>
  <si>
    <t>123</t>
  </si>
  <si>
    <t>633811111</t>
  </si>
  <si>
    <t>Broušení nerovností betonových podlah do 2 mm - stržení šlemu</t>
  </si>
  <si>
    <t>-281682099</t>
  </si>
  <si>
    <t>Broušení betonových podlah nerovností do 2 mm (stržení šlemu)</t>
  </si>
  <si>
    <t>https://podminky.urs.cz/item/CS_URS_2022_02/633811111</t>
  </si>
  <si>
    <t>124</t>
  </si>
  <si>
    <t>634111116</t>
  </si>
  <si>
    <t>Obvodová dilatace pružnou těsnicí páskou mezi stěnou a mazaninou nebo potěrem v 150 mm</t>
  </si>
  <si>
    <t>808860523</t>
  </si>
  <si>
    <t>Obvodová dilatace mezi stěnou a mazaninou nebo potěrem pružnou těsnicí páskou na bázi syntetického kaučuku výšky 150 mm</t>
  </si>
  <si>
    <t>https://podminky.urs.cz/item/CS_URS_2022_02/634111116</t>
  </si>
  <si>
    <t>12,25</t>
  </si>
  <si>
    <t>10,5+33,5</t>
  </si>
  <si>
    <t>125</t>
  </si>
  <si>
    <t>634113115</t>
  </si>
  <si>
    <t>Výplň dilatačních spár mazanin plastovým profilem v 80 mm</t>
  </si>
  <si>
    <t>1065207442</t>
  </si>
  <si>
    <t>Výplň dilatačních spár mazanin plastovým profilem výšky 80 mm</t>
  </si>
  <si>
    <t>https://podminky.urs.cz/item/CS_URS_2022_02/634113115</t>
  </si>
  <si>
    <t>1,905</t>
  </si>
  <si>
    <t>126</t>
  </si>
  <si>
    <t>635111242</t>
  </si>
  <si>
    <t>Násyp pod podlahy z hrubého kameniva 16-32 se zhutněním</t>
  </si>
  <si>
    <t>874017742</t>
  </si>
  <si>
    <t>Násyp ze štěrkopísku, písku nebo kameniva pod podlahy se zhutněním z kameniva hrubého 16-32</t>
  </si>
  <si>
    <t>https://podminky.urs.cz/item/CS_URS_2022_02/635111242</t>
  </si>
  <si>
    <t>8,1*0,1</t>
  </si>
  <si>
    <t>(24,7+93,45)*0,1</t>
  </si>
  <si>
    <t>1,8</t>
  </si>
  <si>
    <t>127</t>
  </si>
  <si>
    <t>637121112</t>
  </si>
  <si>
    <t>Okapový chodník z kačírku tl 150 mm s udusáním</t>
  </si>
  <si>
    <t>852166571</t>
  </si>
  <si>
    <t>Okapový chodník z kameniva s udusáním a urovnáním povrchu z kačírku tl. 150 mm</t>
  </si>
  <si>
    <t>https://podminky.urs.cz/item/CS_URS_2022_02/637121112</t>
  </si>
  <si>
    <t>podlaha E1 - okapový chodník</t>
  </si>
  <si>
    <t>77,0</t>
  </si>
  <si>
    <t>128</t>
  </si>
  <si>
    <t>637311122</t>
  </si>
  <si>
    <t>Okapový chodník z betonových chodníkových obrubníků stojatých lože beton</t>
  </si>
  <si>
    <t>-1027917594</t>
  </si>
  <si>
    <t>Okapový chodník z obrubníků betonových chodníkových, se zalitím spár cementovou maltou do lože z betonu prostého, z obrubníků stojatých</t>
  </si>
  <si>
    <t>https://podminky.urs.cz/item/CS_URS_2022_02/637311122</t>
  </si>
  <si>
    <t>33,0</t>
  </si>
  <si>
    <t>129</t>
  </si>
  <si>
    <t>642944121</t>
  </si>
  <si>
    <t>Osazování ocelových zárubní dodatečné pl do 2,5 m2</t>
  </si>
  <si>
    <t>1477539298</t>
  </si>
  <si>
    <t>Osazení ocelových dveřních zárubní lisovaných nebo z úhelníků dodatečně s vybetonováním prahu, plochy do 2,5 m2</t>
  </si>
  <si>
    <t>https://podminky.urs.cz/item/CS_URS_2022_02/642944121</t>
  </si>
  <si>
    <t>130</t>
  </si>
  <si>
    <t>55331365</t>
  </si>
  <si>
    <t>zárubeň ocelová pro běžné zdění a pórobeton 115 levá/pravá 900</t>
  </si>
  <si>
    <t>CS ÚRS 2021 02</t>
  </si>
  <si>
    <t>-304390587</t>
  </si>
  <si>
    <t>Ostatní konstrukce a práce, bourání</t>
  </si>
  <si>
    <t>131</t>
  </si>
  <si>
    <t>916231213</t>
  </si>
  <si>
    <t>Osazení chodníkového obrubníku betonového stojatého s boční opěrou do lože z betonu prostého</t>
  </si>
  <si>
    <t>-960378410</t>
  </si>
  <si>
    <t>Osazení chodníkového obrubníku betonového se zřízením lože, s vyplněním a zatřením spár cementovou maltou stojatého s boční opěrou z betonu prostého, do lože z betonu prostého</t>
  </si>
  <si>
    <t>https://podminky.urs.cz/item/CS_URS_2022_02/916231213</t>
  </si>
  <si>
    <t>12,0</t>
  </si>
  <si>
    <t>132</t>
  </si>
  <si>
    <t>59217016</t>
  </si>
  <si>
    <t>obrubník betonový chodníkový 1000x80x250mm</t>
  </si>
  <si>
    <t>-526649392</t>
  </si>
  <si>
    <t>12,0*1,01</t>
  </si>
  <si>
    <t>133</t>
  </si>
  <si>
    <t>916991121</t>
  </si>
  <si>
    <t>Lože pod obrubníky, krajníky nebo obruby z dlažebních kostek z betonu prostého</t>
  </si>
  <si>
    <t>-1868367789</t>
  </si>
  <si>
    <t>Lože pod obrubníky, krajníky nebo obruby z dlažebních kostek z betonu prostého</t>
  </si>
  <si>
    <t>https://podminky.urs.cz/item/CS_URS_2022_02/916991121</t>
  </si>
  <si>
    <t>12,0*0,3*0,2</t>
  </si>
  <si>
    <t>134</t>
  </si>
  <si>
    <t>919726122</t>
  </si>
  <si>
    <t>Geotextilie pro ochranu, separaci a filtraci netkaná měrná hm přes 200 do 300 g/m2</t>
  </si>
  <si>
    <t>-1729629179</t>
  </si>
  <si>
    <t>Geotextilie netkaná pro ochranu, separaci nebo filtraci měrná hmotnost přes 200 do 300 g/m2</t>
  </si>
  <si>
    <t>https://podminky.urs.cz/item/CS_URS_2022_02/919726122</t>
  </si>
  <si>
    <t>135</t>
  </si>
  <si>
    <t>941111131</t>
  </si>
  <si>
    <t>Montáž lešení řadového trubkového lehkého s podlahami zatížení do 200 kg/m2 š od 1,2 do 1,5 m v do 10 m</t>
  </si>
  <si>
    <t>1625814477</t>
  </si>
  <si>
    <t>Montáž lešení řadového trubkového lehkého pracovního s podlahami s provozním zatížením tř. 3 do 200 kg/m2 šířky tř. W12 od 1,2 do 1,5 m, výšky do 10 m</t>
  </si>
  <si>
    <t>https://podminky.urs.cz/item/CS_URS_2022_02/941111131</t>
  </si>
  <si>
    <t>pohled Z</t>
  </si>
  <si>
    <t>(13,7+1,5*2)*(4,36+0,11)</t>
  </si>
  <si>
    <t>pohled J</t>
  </si>
  <si>
    <t>(13,635+1,5*2)*(4,36+0,11)</t>
  </si>
  <si>
    <t>(5,13+1,58)*(4,36+0,11)</t>
  </si>
  <si>
    <t>pohled V</t>
  </si>
  <si>
    <t>(4,25+1,5)*(4,36+0,11)</t>
  </si>
  <si>
    <t>136</t>
  </si>
  <si>
    <t>941111231</t>
  </si>
  <si>
    <t>Příplatek k lešení řadovému trubkovému lehkému s podlahami š 1,5 m v 10 m za první a ZKD den použití</t>
  </si>
  <si>
    <t>-1278215639</t>
  </si>
  <si>
    <t>Montáž lešení řadového trubkového lehkého pracovního s podlahami s provozním zatížením tř. 3 do 200 kg/m2 Příplatek za první a každý další den použití lešení k ceně -1131</t>
  </si>
  <si>
    <t>https://podminky.urs.cz/item/CS_URS_2022_02/941111231</t>
  </si>
  <si>
    <t>204,704*30*2</t>
  </si>
  <si>
    <t>137</t>
  </si>
  <si>
    <t>941111831</t>
  </si>
  <si>
    <t>Demontáž lešení řadového trubkového lehkého s podlahami zatížení do 200 kg/m2 š od 1,2 do 1,5 m v do 10 m</t>
  </si>
  <si>
    <t>-1474150922</t>
  </si>
  <si>
    <t>Demontáž lešení řadového trubkového lehkého pracovního s podlahami s provozním zatížením tř. 3 do 200 kg/m2 šířky tř. W12 od 1,2 do 1,5 m, výšky do 10 m</t>
  </si>
  <si>
    <t>https://podminky.urs.cz/item/CS_URS_2022_02/941111831</t>
  </si>
  <si>
    <t>138</t>
  </si>
  <si>
    <t>952901111</t>
  </si>
  <si>
    <t>Vyčištění budov bytové a občanské výstavby při výšce podlaží do 4 m</t>
  </si>
  <si>
    <t>-1997576266</t>
  </si>
  <si>
    <t>Vyčištění budov nebo objektů před předáním do užívání budov bytové nebo občanské výstavby, světlé výšky podlaží do 4 m</t>
  </si>
  <si>
    <t>https://podminky.urs.cz/item/CS_URS_2022_02/952901111</t>
  </si>
  <si>
    <t>m.č.1,01+1,05+1,14a+1,15+1,16a</t>
  </si>
  <si>
    <t>21,29+40,6+28,56+8,04+53,67</t>
  </si>
  <si>
    <t>7,5*13,635</t>
  </si>
  <si>
    <t>6,445*4,265+4,515*2,105</t>
  </si>
  <si>
    <t>4,825*1,9</t>
  </si>
  <si>
    <t>139</t>
  </si>
  <si>
    <t>952905111</t>
  </si>
  <si>
    <t>Čerpání vody ze zatopených prostor</t>
  </si>
  <si>
    <t>hod</t>
  </si>
  <si>
    <t>-1617587346</t>
  </si>
  <si>
    <t>Čištění objektů po zatopení nebo záplavách čerpání vody</t>
  </si>
  <si>
    <t>https://podminky.urs.cz/item/CS_URS_2022_02/952905111</t>
  </si>
  <si>
    <t>140</t>
  </si>
  <si>
    <t>953312111</t>
  </si>
  <si>
    <t>Vložky do svislých dilatačních spár z fasádních polystyrénových desek tl. 10 mm</t>
  </si>
  <si>
    <t>-439420356</t>
  </si>
  <si>
    <t>Vložky svislé do dilatačních spár z polystyrenových desek fasádních včetně dodání a osazení, v jakémkoliv zdivu do 10 mm</t>
  </si>
  <si>
    <t>https://podminky.urs.cz/item/CS_URS_2022_02/953312111</t>
  </si>
  <si>
    <t>(6,2+1,24+0,5*2)*(1,3-0,04)</t>
  </si>
  <si>
    <t>(3,945+0,5*2)*(1,3-0,04)</t>
  </si>
  <si>
    <t>(6,27+0,5*2)*(1,3-0,04)</t>
  </si>
  <si>
    <t>141</t>
  </si>
  <si>
    <t>953312122</t>
  </si>
  <si>
    <t>Vložky do svislých dilatačních spár z extrudovaných polystyrénových desek tl. přes 10 do 20 mm</t>
  </si>
  <si>
    <t>1312829811</t>
  </si>
  <si>
    <t>Vložky svislé do dilatačních spár z polystyrenových desek extrudovaných včetně dodání a osazení, v jakémkoliv zdivu přes 10 do 20 mm</t>
  </si>
  <si>
    <t>https://podminky.urs.cz/item/CS_URS_2022_02/953312122</t>
  </si>
  <si>
    <t>6,21*(4,36+0,04)-1,99*1,45</t>
  </si>
  <si>
    <t>stropní konstrukce</t>
  </si>
  <si>
    <t>(13,195+3,205+6,3)*0,29</t>
  </si>
  <si>
    <t>142</t>
  </si>
  <si>
    <t>953961113</t>
  </si>
  <si>
    <t>Kotvy chemickým tmelem M 12 hl 110 mm do betonu, ŽB nebo kamene s vyvrtáním otvoru</t>
  </si>
  <si>
    <t>-1042054674</t>
  </si>
  <si>
    <t>Kotvy chemické s vyvrtáním otvoru do betonu, železobetonu nebo tvrdého kamene tmel, velikost M 12, hloubka 110 mm</t>
  </si>
  <si>
    <t>https://podminky.urs.cz/item/CS_URS_2022_02/953961113</t>
  </si>
  <si>
    <t>Z/2</t>
  </si>
  <si>
    <t>16*2</t>
  </si>
  <si>
    <t>143</t>
  </si>
  <si>
    <t>953965124</t>
  </si>
  <si>
    <t>Kotevní šroub pro chemické kotvy M 12 dl 300 mm</t>
  </si>
  <si>
    <t>-532251687</t>
  </si>
  <si>
    <t>Kotvy chemické s vyvrtáním otvoru kotevní šrouby pro chemické kotvy, velikost M 12, délka 300 mm</t>
  </si>
  <si>
    <t>https://podminky.urs.cz/item/CS_URS_2022_02/953965124</t>
  </si>
  <si>
    <t>144</t>
  </si>
  <si>
    <t>961044111</t>
  </si>
  <si>
    <t>Bourání základů z betonu prostého</t>
  </si>
  <si>
    <t>1826332816</t>
  </si>
  <si>
    <t>Bourání základů z betonu prostého</t>
  </si>
  <si>
    <t>https://podminky.urs.cz/item/CS_URS_2022_02/961044111</t>
  </si>
  <si>
    <t>1,5*0,5*(0,69+0,17)</t>
  </si>
  <si>
    <t>0,5*0,5*(1,3+0,17)*2</t>
  </si>
  <si>
    <t>145</t>
  </si>
  <si>
    <t>962032231</t>
  </si>
  <si>
    <t>Bourání zdiva z cihel pálených nebo vápenopískových na MV nebo MVC přes 1 m3</t>
  </si>
  <si>
    <t>-1274852361</t>
  </si>
  <si>
    <t>Bourání zdiva nadzákladového z cihel nebo tvárnic z cihel pálených nebo vápenopískových, na maltu vápennou nebo vápenocementovou, objemu přes 1 m3</t>
  </si>
  <si>
    <t>https://podminky.urs.cz/item/CS_URS_2022_02/962032231</t>
  </si>
  <si>
    <t>otvory</t>
  </si>
  <si>
    <t>(3,6*2,79-(2,08*2-1,4)*2,05)*0,44</t>
  </si>
  <si>
    <t>(7,83*2,82-2,04*2,04*3)*0,475</t>
  </si>
  <si>
    <t>146</t>
  </si>
  <si>
    <t>962052211</t>
  </si>
  <si>
    <t>Bourání zdiva nadzákladového ze ŽB přes 1 m3</t>
  </si>
  <si>
    <t>1094742944</t>
  </si>
  <si>
    <t>Bourání zdiva železobetonového nadzákladového, objemu přes 1 m3</t>
  </si>
  <si>
    <t>https://podminky.urs.cz/item/CS_URS_2022_02/962052211</t>
  </si>
  <si>
    <t>stávající nepoužívaný septik</t>
  </si>
  <si>
    <t>((4,2+4,99)*2+4,3)*0,3*(0,29-0,11)</t>
  </si>
  <si>
    <t>0,3*0,5*(1,14-0,29)*2</t>
  </si>
  <si>
    <t>147</t>
  </si>
  <si>
    <t>963051113</t>
  </si>
  <si>
    <t>Bourání ŽB stropů deskových tl přes 80 mm</t>
  </si>
  <si>
    <t>2133028123</t>
  </si>
  <si>
    <t>Bourání železobetonových stropů deskových, tl. přes 80 mm</t>
  </si>
  <si>
    <t>https://podminky.urs.cz/item/CS_URS_2022_02/963051113</t>
  </si>
  <si>
    <t>4,2*4,99*0,1</t>
  </si>
  <si>
    <t>148</t>
  </si>
  <si>
    <t>965042221</t>
  </si>
  <si>
    <t>Bourání podkladů pod dlažby nebo mazanin betonových nebo z litého asfaltu tl přes 100 mm pl do 1 m2</t>
  </si>
  <si>
    <t>1320787140</t>
  </si>
  <si>
    <t>Bourání mazanin betonových nebo z litého asfaltu tl. přes 100 mm, plochy do 1 m2</t>
  </si>
  <si>
    <t>https://podminky.urs.cz/item/CS_URS_2022_02/965042221</t>
  </si>
  <si>
    <t>149</t>
  </si>
  <si>
    <t>966073810</t>
  </si>
  <si>
    <t>Rozebrání vrat a vrátek k oplocení pl do 2 m2</t>
  </si>
  <si>
    <t>-187499116</t>
  </si>
  <si>
    <t>Rozebrání vrat a vrátek k oplocení plochy jednotlivě do 2 m2</t>
  </si>
  <si>
    <t>https://podminky.urs.cz/item/CS_URS_2022_02/966073810</t>
  </si>
  <si>
    <t>150</t>
  </si>
  <si>
    <t>967031132</t>
  </si>
  <si>
    <t>Přisekání rovných ostění v cihelném zdivu na MV nebo MVC</t>
  </si>
  <si>
    <t>-1086858153</t>
  </si>
  <si>
    <t>Přisekání (špicování) plošné nebo rovných ostění zdiva z cihel pálených rovných ostění, bez odstupu, po hrubém vybourání otvorů, na maltu vápennou nebo vápenocementovou</t>
  </si>
  <si>
    <t>https://podminky.urs.cz/item/CS_URS_2022_02/967031132</t>
  </si>
  <si>
    <t>1,7*1,5+(1,7+1,5)*2*0,2</t>
  </si>
  <si>
    <t>(3,6+2,79)*2*0,44</t>
  </si>
  <si>
    <t>(7,83+2,82)*2*0,475</t>
  </si>
  <si>
    <t>(1,98+0,875)*2*0,48</t>
  </si>
  <si>
    <t>(1,99+1,45)*2*0,5</t>
  </si>
  <si>
    <t>151</t>
  </si>
  <si>
    <t>968062374</t>
  </si>
  <si>
    <t>Vybourání dřevěných rámů oken zdvojených včetně křídel pl do 1 m2</t>
  </si>
  <si>
    <t>-1930935892</t>
  </si>
  <si>
    <t>Vybourání dřevěných rámů oken s křídly, dveřních zárubní, vrat, stěn, ostění nebo obkladů rámů oken s křídly zdvojených, plochy do 1 m2</t>
  </si>
  <si>
    <t>https://podminky.urs.cz/item/CS_URS_2022_02/968062374</t>
  </si>
  <si>
    <t>0,5*0,7*3</t>
  </si>
  <si>
    <t>152</t>
  </si>
  <si>
    <t>968062377</t>
  </si>
  <si>
    <t>Vybourání dřevěných rámů oken zdvojených včetně křídel pl přes 4 m2</t>
  </si>
  <si>
    <t>-942084054</t>
  </si>
  <si>
    <t>Vybourání dřevěných rámů oken s křídly, dveřních zárubní, vrat, stěn, ostění nebo obkladů rámů oken s křídly zdvojených, plochy přes 4 m2</t>
  </si>
  <si>
    <t>https://podminky.urs.cz/item/CS_URS_2022_02/968062377</t>
  </si>
  <si>
    <t>2,08*2,05*2</t>
  </si>
  <si>
    <t>(2,06+2,04*3)*2,04</t>
  </si>
  <si>
    <t>153</t>
  </si>
  <si>
    <t>968062455</t>
  </si>
  <si>
    <t>Vybourání dřevěných dveřních zárubní pl do 2 m2</t>
  </si>
  <si>
    <t>-1223775516</t>
  </si>
  <si>
    <t>Vybourání dřevěných rámů oken s křídly, dveřních zárubní, vrat, stěn, ostění nebo obkladů dveřních zárubní, plochy do 2 m2</t>
  </si>
  <si>
    <t>https://podminky.urs.cz/item/CS_URS_2022_02/968062455</t>
  </si>
  <si>
    <t>0,9*1,97</t>
  </si>
  <si>
    <t>154</t>
  </si>
  <si>
    <t>968062456</t>
  </si>
  <si>
    <t>Vybourání dřevěných dveřních zárubní pl přes 2 m2</t>
  </si>
  <si>
    <t>1741571336</t>
  </si>
  <si>
    <t>Vybourání dřevěných rámů oken s křídly, dveřních zárubní, vrat, stěn, ostění nebo obkladů dveřních zárubní, plochy přes 2 m2</t>
  </si>
  <si>
    <t>https://podminky.urs.cz/item/CS_URS_2022_02/968062456</t>
  </si>
  <si>
    <t>1,3*3,05</t>
  </si>
  <si>
    <t>155</t>
  </si>
  <si>
    <t>971033331</t>
  </si>
  <si>
    <t>Vybourání otvorů ve zdivu cihelném pl do 0,09 m2 na MVC nebo MV tl do 150 mm</t>
  </si>
  <si>
    <t>362718118</t>
  </si>
  <si>
    <t>Vybourání otvorů ve zdivu základovém nebo nadzákladovém z cihel, tvárnic, příčkovek z cihel pálených na maltu vápennou nebo vápenocementovou plochy do 0,09 m2, tl. do 150 mm</t>
  </si>
  <si>
    <t>https://podminky.urs.cz/item/CS_URS_2022_02/971033331</t>
  </si>
  <si>
    <t>156</t>
  </si>
  <si>
    <t>971033351</t>
  </si>
  <si>
    <t>Vybourání otvorů ve zdivu cihelném pl do 0,09 m2 na MVC nebo MV tl do 450 mm</t>
  </si>
  <si>
    <t>-545121160</t>
  </si>
  <si>
    <t>Vybourání otvorů ve zdivu základovém nebo nadzákladovém z cihel, tvárnic, příčkovek z cihel pálených na maltu vápennou nebo vápenocementovou plochy do 0,09 m2, tl. do 450 mm</t>
  </si>
  <si>
    <t>https://podminky.urs.cz/item/CS_URS_2022_02/971033351</t>
  </si>
  <si>
    <t>157</t>
  </si>
  <si>
    <t>971033371</t>
  </si>
  <si>
    <t>Vybourání otvorů ve zdivu cihelném pl do 0,09 m2 na MVC nebo MV tl do 750 mm</t>
  </si>
  <si>
    <t>-370371455</t>
  </si>
  <si>
    <t>Vybourání otvorů ve zdivu základovém nebo nadzákladovém z cihel, tvárnic, příčkovek z cihel pálených na maltu vápennou nebo vápenocementovou plochy do 0,09 m2, tl. do 750 mm</t>
  </si>
  <si>
    <t>https://podminky.urs.cz/item/CS_URS_2022_02/971033371</t>
  </si>
  <si>
    <t>158</t>
  </si>
  <si>
    <t>971033381</t>
  </si>
  <si>
    <t>Vybourání otvorů ve zdivu cihelném pl do 0,09 m2 na MVC nebo MV tl do 900 mm</t>
  </si>
  <si>
    <t>2088047987</t>
  </si>
  <si>
    <t>Vybourání otvorů ve zdivu základovém nebo nadzákladovém z cihel, tvárnic, příčkovek z cihel pálených na maltu vápennou nebo vápenocementovou plochy do 0,09 m2, tl. do 900 mm</t>
  </si>
  <si>
    <t>https://podminky.urs.cz/item/CS_URS_2022_02/971033381</t>
  </si>
  <si>
    <t>159</t>
  </si>
  <si>
    <t>971033461</t>
  </si>
  <si>
    <t>Vybourání otvorů ve zdivu cihelném pl do 0,25 m2 na MVC nebo MV tl do 600 mm</t>
  </si>
  <si>
    <t>-1755556923</t>
  </si>
  <si>
    <t>Vybourání otvorů ve zdivu základovém nebo nadzákladovém z cihel, tvárnic, příčkovek z cihel pálených na maltu vápennou nebo vápenocementovou plochy do 0,25 m2, tl. do 600 mm</t>
  </si>
  <si>
    <t>https://podminky.urs.cz/item/CS_URS_2022_02/971033461</t>
  </si>
  <si>
    <t>160</t>
  </si>
  <si>
    <t>971033641</t>
  </si>
  <si>
    <t>Vybourání otvorů ve zdivu cihelném pl do 4 m2 na MVC nebo MV tl do 300 mm</t>
  </si>
  <si>
    <t>1361223975</t>
  </si>
  <si>
    <t>Vybourání otvorů ve zdivu základovém nebo nadzákladovém z cihel, tvárnic, příčkovek z cihel pálených na maltu vápennou nebo vápenocementovou plochy do 4 m2, tl. do 300 mm</t>
  </si>
  <si>
    <t>https://podminky.urs.cz/item/CS_URS_2022_02/971033641</t>
  </si>
  <si>
    <t>1,7*1,5*0,2</t>
  </si>
  <si>
    <t>161</t>
  </si>
  <si>
    <t>971033651</t>
  </si>
  <si>
    <t>Vybourání otvorů ve zdivu cihelném pl do 4 m2 na MVC nebo MV tl do 600 mm</t>
  </si>
  <si>
    <t>478375644</t>
  </si>
  <si>
    <t>Vybourání otvorů ve zdivu základovém nebo nadzákladovém z cihel, tvárnic, příčkovek z cihel pálených na maltu vápennou nebo vápenocementovou plochy do 4 m2, tl. do 600 mm</t>
  </si>
  <si>
    <t>https://podminky.urs.cz/item/CS_URS_2022_02/971033651</t>
  </si>
  <si>
    <t>1,98*0,875*0,48</t>
  </si>
  <si>
    <t>1,99*1,45*0,5</t>
  </si>
  <si>
    <t>162</t>
  </si>
  <si>
    <t>974031664</t>
  </si>
  <si>
    <t>Vysekání rýh ve zdivu cihelném pro vtahování nosníků hl do 150 mm v do 150 mm</t>
  </si>
  <si>
    <t>638097947</t>
  </si>
  <si>
    <t>Vysekání rýh ve zdivu cihelném na maltu vápennou nebo vápenocementovou pro vtahování nosníků do zdí, před vybouráním otvoru do hl. 150 mm, při v. nosníku do 150 mm</t>
  </si>
  <si>
    <t>https://podminky.urs.cz/item/CS_URS_2022_02/974031664</t>
  </si>
  <si>
    <t>2*(0,5*2+0,65+0,75+0,55)+2,0</t>
  </si>
  <si>
    <t>163</t>
  </si>
  <si>
    <t>974031666</t>
  </si>
  <si>
    <t>Vysekání rýh ve zdivu cihelném pro vtahování nosníků hl do 150 mm v do 250 mm</t>
  </si>
  <si>
    <t>102071968</t>
  </si>
  <si>
    <t>Vysekání rýh ve zdivu cihelném na maltu vápennou nebo vápenocementovou pro vtahování nosníků do zdí, před vybouráním otvoru do hl. 150 mm, při v. nosníku do 250 mm</t>
  </si>
  <si>
    <t>https://podminky.urs.cz/item/CS_URS_2022_02/974031666</t>
  </si>
  <si>
    <t>4,0*2+4,15*2*2+2,3*2*3</t>
  </si>
  <si>
    <t>164</t>
  </si>
  <si>
    <t>977312113</t>
  </si>
  <si>
    <t>Řezání stávajících betonových mazanin vyztužených hl do 150 mm</t>
  </si>
  <si>
    <t>-797969670</t>
  </si>
  <si>
    <t>Řezání stávajících betonových mazanin s vyztužením hloubky přes 100 do 150 mm</t>
  </si>
  <si>
    <t>https://podminky.urs.cz/item/CS_URS_2022_02/977312113</t>
  </si>
  <si>
    <t>1,5+0,55*2</t>
  </si>
  <si>
    <t>165</t>
  </si>
  <si>
    <t>978015391</t>
  </si>
  <si>
    <t>Otlučení (osekání) vnější vápenné nebo vápenocementové omítky stupně členitosti 1 a 2 v rozsahu přes 80 do 100 %</t>
  </si>
  <si>
    <t>-1491278383</t>
  </si>
  <si>
    <t>Otlučení vápenných nebo vápenocementových omítek vnějších ploch s vyškrabáním spar a s očištěním zdiva stupně členitosti 1 a 2, v rozsahu přes 80 do 100 %</t>
  </si>
  <si>
    <t>https://podminky.urs.cz/item/CS_URS_2022_02/978015391</t>
  </si>
  <si>
    <t>v místě přístavby</t>
  </si>
  <si>
    <t>(4,515+6,3+3,205+13,07)*(3,495+0,11)</t>
  </si>
  <si>
    <t>997</t>
  </si>
  <si>
    <t>Přesun sutě</t>
  </si>
  <si>
    <t>166</t>
  </si>
  <si>
    <t>997013211</t>
  </si>
  <si>
    <t>Vnitrostaveništní doprava suti a vybouraných hmot pro budovy v do 6 m ručně</t>
  </si>
  <si>
    <t>664032813</t>
  </si>
  <si>
    <t>Vnitrostaveništní doprava suti a vybouraných hmot vodorovně do 50 m svisle ručně pro budovy a haly výšky do 6 m</t>
  </si>
  <si>
    <t>https://podminky.urs.cz/item/CS_URS_2022_02/997013211</t>
  </si>
  <si>
    <t>167</t>
  </si>
  <si>
    <t>997013501</t>
  </si>
  <si>
    <t>Odvoz suti a vybouraných hmot na skládku nebo meziskládku do 1 km se složením</t>
  </si>
  <si>
    <t>-1692307733</t>
  </si>
  <si>
    <t>Odvoz suti a vybouraných hmot na skládku nebo meziskládku se složením, na vzdálenost do 1 km</t>
  </si>
  <si>
    <t>https://podminky.urs.cz/item/CS_URS_2022_02/997013501</t>
  </si>
  <si>
    <t>168</t>
  </si>
  <si>
    <t>997013509</t>
  </si>
  <si>
    <t>Příplatek k odvozu suti a vybouraných hmot na skládku ZKD 1 km přes 1 km</t>
  </si>
  <si>
    <t>716977189</t>
  </si>
  <si>
    <t>Odvoz suti a vybouraných hmot na skládku nebo meziskládku se složením, na vzdálenost Příplatek k ceně za každý další i započatý 1 km přes 1 km</t>
  </si>
  <si>
    <t>https://podminky.urs.cz/item/CS_URS_2022_02/997013509</t>
  </si>
  <si>
    <t>65,217*9</t>
  </si>
  <si>
    <t>169</t>
  </si>
  <si>
    <t>997013609</t>
  </si>
  <si>
    <t>Poplatek za uložení na skládce (skládkovné) stavebního odpadu ze směsí nebo oddělených frakcí betonu, cihel a keramických výrobků kód odpadu 17 01 07</t>
  </si>
  <si>
    <t>673503618</t>
  </si>
  <si>
    <t>Poplatek za uložení stavebního odpadu na skládce (skládkovné) ze směsí nebo oddělených frakcí betonu, cihel a keramických výrobků zatříděného do Katalogu odpadů pod kódem 17 01 07</t>
  </si>
  <si>
    <t>https://podminky.urs.cz/item/CS_URS_2022_02/997013609</t>
  </si>
  <si>
    <t>998</t>
  </si>
  <si>
    <t>Přesun hmot</t>
  </si>
  <si>
    <t>170</t>
  </si>
  <si>
    <t>998011001</t>
  </si>
  <si>
    <t>Přesun hmot pro budovy zděné v do 6 m</t>
  </si>
  <si>
    <t>-2079409299</t>
  </si>
  <si>
    <t>Přesun hmot pro budovy občanské výstavby, bydlení, výrobu a služby s nosnou svislou konstrukcí zděnou z cihel, tvárnic nebo kamene vodorovná dopravní vzdálenost do 100 m pro budovy výšky do 6 m</t>
  </si>
  <si>
    <t>https://podminky.urs.cz/item/CS_URS_2022_02/998011001</t>
  </si>
  <si>
    <t>PSV</t>
  </si>
  <si>
    <t>Práce a dodávky PSV</t>
  </si>
  <si>
    <t>711</t>
  </si>
  <si>
    <t>Izolace proti vodě, vlhkosti a plynům</t>
  </si>
  <si>
    <t>171</t>
  </si>
  <si>
    <t>711111001</t>
  </si>
  <si>
    <t>Provedení izolace proti zemní vlhkosti vodorovné za studena nátěrem penetračním</t>
  </si>
  <si>
    <t>41340058</t>
  </si>
  <si>
    <t>Provedení izolace proti zemní vlhkosti natěradly a tmely za studena na ploše vodorovné V nátěrem penetračním</t>
  </si>
  <si>
    <t>https://podminky.urs.cz/item/CS_URS_2022_02/711111001</t>
  </si>
  <si>
    <t>172</t>
  </si>
  <si>
    <t>11163150</t>
  </si>
  <si>
    <t>lak penetrační asfaltový</t>
  </si>
  <si>
    <t>-1313081333</t>
  </si>
  <si>
    <t>126,25*0,0003</t>
  </si>
  <si>
    <t>173</t>
  </si>
  <si>
    <t>711141559</t>
  </si>
  <si>
    <t>Provedení izolace proti zemní vlhkosti pásy přitavením vodorovné NAIP</t>
  </si>
  <si>
    <t>1610010899</t>
  </si>
  <si>
    <t>Provedení izolace proti zemní vlhkosti pásy přitavením NAIP na ploše vodorovné V</t>
  </si>
  <si>
    <t>https://podminky.urs.cz/item/CS_URS_2022_02/711141559</t>
  </si>
  <si>
    <t>8,1*2</t>
  </si>
  <si>
    <t>(24,7+93,45)*2</t>
  </si>
  <si>
    <t>174</t>
  </si>
  <si>
    <t>62853004</t>
  </si>
  <si>
    <t>pás asfaltový natavitelný modifikovaný SBS tl 4,0mm s vložkou ze skleněné tkaniny a spalitelnou PE fólií nebo jemnozrnným minerálním posypem na horním povrchu</t>
  </si>
  <si>
    <t>1049577946</t>
  </si>
  <si>
    <t>8,1*1,15</t>
  </si>
  <si>
    <t>(24,7+93,45)*1,15</t>
  </si>
  <si>
    <t>175</t>
  </si>
  <si>
    <t>62856011</t>
  </si>
  <si>
    <t>pás asfaltový natavitelný modifikovaný SBS tl 4,0mm s vložkou z hliníkové fólie, hliníkové fólie s textilií a spalitelnou PE fólií nebo jemnozrnným minerálním posypem na horním povrchu</t>
  </si>
  <si>
    <t>424731138</t>
  </si>
  <si>
    <t>176</t>
  </si>
  <si>
    <t>711191001</t>
  </si>
  <si>
    <t>Provedení adhezního můstku na vodorovné ploše</t>
  </si>
  <si>
    <t>-2000550488</t>
  </si>
  <si>
    <t>Provedení nátěru adhezního můstku na ploše vodorovné V</t>
  </si>
  <si>
    <t>https://podminky.urs.cz/item/CS_URS_2022_02/711191001</t>
  </si>
  <si>
    <t>podlaha B2 m.č.1,16a</t>
  </si>
  <si>
    <t>53,7</t>
  </si>
  <si>
    <t>podlaha C2 m.č.1,28</t>
  </si>
  <si>
    <t>5,8</t>
  </si>
  <si>
    <t>177</t>
  </si>
  <si>
    <t>58581220</t>
  </si>
  <si>
    <t>adhezní můstek pod izolační a vyrovnávací lepící hmoty</t>
  </si>
  <si>
    <t>582884252</t>
  </si>
  <si>
    <t>185,75*0,118</t>
  </si>
  <si>
    <t>178</t>
  </si>
  <si>
    <t>711199095</t>
  </si>
  <si>
    <t>Příplatek k izolacím proti zemní vlhkosti za plochu do 10 m2 natěradly za studena nebo za horka</t>
  </si>
  <si>
    <t>-224878042</t>
  </si>
  <si>
    <t>Příplatek k cenám provedení izolace proti zemní vlhkosti za plochu do 10 m2 natěradly za studena nebo za horka</t>
  </si>
  <si>
    <t>https://podminky.urs.cz/item/CS_URS_2022_02/711199095</t>
  </si>
  <si>
    <t>179</t>
  </si>
  <si>
    <t>711199097</t>
  </si>
  <si>
    <t>Příplatek k izolacím proti zemní vlhkosti za plochu do 10 m2 pásy přitavením NAIP nebo termoplasty</t>
  </si>
  <si>
    <t>-1905432634</t>
  </si>
  <si>
    <t>Příplatek k cenám provedení izolace proti zemní vlhkosti za plochu do 10 m2 pásy přitavením NAIP nebo termoplasty</t>
  </si>
  <si>
    <t>https://podminky.urs.cz/item/CS_URS_2022_02/711199097</t>
  </si>
  <si>
    <t>180</t>
  </si>
  <si>
    <t>711491172</t>
  </si>
  <si>
    <t>Provedení doplňků izolace proti vodě na vodorovné ploše z textilií vrstva ochranná</t>
  </si>
  <si>
    <t>-1907248900</t>
  </si>
  <si>
    <t>Provedení doplňků izolace proti vodě textilií na ploše vodorovné V vrstva ochranná</t>
  </si>
  <si>
    <t>https://podminky.urs.cz/item/CS_URS_2022_02/711491172</t>
  </si>
  <si>
    <t>181</t>
  </si>
  <si>
    <t>69311067</t>
  </si>
  <si>
    <t>geotextilie netkaná separační, ochranná, filtrační, drenážní PP 250g/m2</t>
  </si>
  <si>
    <t>-836972384</t>
  </si>
  <si>
    <t>126,25*1,05</t>
  </si>
  <si>
    <t>182</t>
  </si>
  <si>
    <t>711493122</t>
  </si>
  <si>
    <t>Izolace proti podpovrchové a tlakové vodě svislá těsnicí stěrkou jednosložkovou na bázi cementu</t>
  </si>
  <si>
    <t>1697776191</t>
  </si>
  <si>
    <t>Izolace proti podpovrchové a tlakové vodě - ostatní na ploše svislé S jednosložkovou na bázi cementu</t>
  </si>
  <si>
    <t>https://podminky.urs.cz/item/CS_URS_2022_02/711493122</t>
  </si>
  <si>
    <t>2,06*2,82+(2,06+2,82*2)*0,3</t>
  </si>
  <si>
    <t>183</t>
  </si>
  <si>
    <t>998711201</t>
  </si>
  <si>
    <t>Přesun hmot procentní pro izolace proti vodě, vlhkosti a plynům v objektech v do 6 m</t>
  </si>
  <si>
    <t>%</t>
  </si>
  <si>
    <t>1667229693</t>
  </si>
  <si>
    <t>Přesun hmot pro izolace proti vodě, vlhkosti a plynům stanovený procentní sazbou (%) z ceny vodorovná dopravní vzdálenost do 50 m v objektech výšky do 6 m</t>
  </si>
  <si>
    <t>https://podminky.urs.cz/item/CS_URS_2022_02/998711201</t>
  </si>
  <si>
    <t>712</t>
  </si>
  <si>
    <t>Povlakové krytiny</t>
  </si>
  <si>
    <t>184</t>
  </si>
  <si>
    <t>712311101</t>
  </si>
  <si>
    <t>Provedení povlakové krytiny střech do 10° za studena lakem penetračním nebo asfaltovým</t>
  </si>
  <si>
    <t>-1375919626</t>
  </si>
  <si>
    <t>Provedení povlakové krytiny střech plochých do 10° natěradly a tmely za studena nátěrem lakem penetračním nebo asfaltovým</t>
  </si>
  <si>
    <t>https://podminky.urs.cz/item/CS_URS_2022_02/712311101</t>
  </si>
  <si>
    <t>střecha S1</t>
  </si>
  <si>
    <t>47,6</t>
  </si>
  <si>
    <t>185</t>
  </si>
  <si>
    <t>795502411</t>
  </si>
  <si>
    <t>47,6*0,0003</t>
  </si>
  <si>
    <t>186</t>
  </si>
  <si>
    <t>712341559</t>
  </si>
  <si>
    <t>Provedení povlakové krytiny střech do 10° pásy NAIP přitavením v plné ploše</t>
  </si>
  <si>
    <t>486194687</t>
  </si>
  <si>
    <t>Provedení povlakové krytiny střech plochých do 10° pásy přitavením NAIP v plné ploše</t>
  </si>
  <si>
    <t>https://podminky.urs.cz/item/CS_URS_2022_02/712341559</t>
  </si>
  <si>
    <t>187</t>
  </si>
  <si>
    <t>1472107938</t>
  </si>
  <si>
    <t>47,6*1,15</t>
  </si>
  <si>
    <t>188</t>
  </si>
  <si>
    <t>712361703</t>
  </si>
  <si>
    <t>Provedení povlakové krytiny střech do 10° fólií přilepenou v plné ploše</t>
  </si>
  <si>
    <t>-168181284</t>
  </si>
  <si>
    <t>Provedení povlakové krytiny střech plochých do 10° fólií přilepenou lepidlem v plné ploše</t>
  </si>
  <si>
    <t>https://podminky.urs.cz/item/CS_URS_2022_02/712361703</t>
  </si>
  <si>
    <t>189</t>
  </si>
  <si>
    <t>28343012</t>
  </si>
  <si>
    <t>fólie hydroizolační střešní mPVC určená ke stabilizaci přitížením a do vegetačních střech tl 1,5mm</t>
  </si>
  <si>
    <t>28368943</t>
  </si>
  <si>
    <t>190</t>
  </si>
  <si>
    <t>712391171</t>
  </si>
  <si>
    <t>Provedení povlakové krytiny střech do 10° podkladní textilní vrstvy</t>
  </si>
  <si>
    <t>-87735343</t>
  </si>
  <si>
    <t>Provedení povlakové krytiny střech plochých do 10° -ostatní práce provedení vrstvy textilní podkladní</t>
  </si>
  <si>
    <t>https://podminky.urs.cz/item/CS_URS_2022_02/712391171</t>
  </si>
  <si>
    <t>191</t>
  </si>
  <si>
    <t>69311068</t>
  </si>
  <si>
    <t>geotextilie netkaná separační, ochranná, filtrační, drenážní PP 300g/m2</t>
  </si>
  <si>
    <t>-1291051891</t>
  </si>
  <si>
    <t>192</t>
  </si>
  <si>
    <t>712391172</t>
  </si>
  <si>
    <t>Provedení povlakové krytiny střech do 10° ochranné textilní vrstvy</t>
  </si>
  <si>
    <t>-1832281213</t>
  </si>
  <si>
    <t>Provedení povlakové krytiny střech plochých do 10° -ostatní práce provedení vrstvy textilní ochranné</t>
  </si>
  <si>
    <t>https://podminky.urs.cz/item/CS_URS_2022_02/712391172</t>
  </si>
  <si>
    <t>193</t>
  </si>
  <si>
    <t>69311082</t>
  </si>
  <si>
    <t>geotextilie netkaná separační, ochranná, filtrační, drenážní PP 500g/m2</t>
  </si>
  <si>
    <t>1539597845</t>
  </si>
  <si>
    <t>194</t>
  </si>
  <si>
    <t>712391382</t>
  </si>
  <si>
    <t>Provedení povlakové krytiny střech do 10° násypem z hrubého kameniva tl 50 mm</t>
  </si>
  <si>
    <t>2051647384</t>
  </si>
  <si>
    <t>Provedení povlakové krytiny střech plochých do 10° -ostatní práce dokončení izolace násypem z hrubého kameniva frakce 16 - 22, tl. 50 mm</t>
  </si>
  <si>
    <t>https://podminky.urs.cz/item/CS_URS_2022_02/712391382</t>
  </si>
  <si>
    <t>195</t>
  </si>
  <si>
    <t>583374030</t>
  </si>
  <si>
    <t>kamenivo dekorační (kačírek) frakce 16/32</t>
  </si>
  <si>
    <t>701679373</t>
  </si>
  <si>
    <t>47,6*0,0825</t>
  </si>
  <si>
    <t>196</t>
  </si>
  <si>
    <t>712811101</t>
  </si>
  <si>
    <t>Provedení povlakové krytiny vytažením na konstrukce za studena nátěrem penetračním</t>
  </si>
  <si>
    <t>-941675047</t>
  </si>
  <si>
    <t>Provedení povlakové krytiny střech samostatným vytažením izolačního povlaku za studena na konstrukce převyšující úroveň střechy, nátěrem penetračním</t>
  </si>
  <si>
    <t>https://podminky.urs.cz/item/CS_URS_2022_02/712811101</t>
  </si>
  <si>
    <t>54,0</t>
  </si>
  <si>
    <t>197</t>
  </si>
  <si>
    <t>-287036656</t>
  </si>
  <si>
    <t>54,0*0,00035</t>
  </si>
  <si>
    <t>198</t>
  </si>
  <si>
    <t>712841559</t>
  </si>
  <si>
    <t>Provedení povlakové krytiny vytažením na konstrukce pásy přitavením NAIP</t>
  </si>
  <si>
    <t>-381509670</t>
  </si>
  <si>
    <t>Provedení povlakové krytiny střech samostatným vytažením izolačního povlaku pásy přitavením na konstrukce převyšující úroveň střechy, NAIP</t>
  </si>
  <si>
    <t>https://podminky.urs.cz/item/CS_URS_2022_02/712841559</t>
  </si>
  <si>
    <t>199</t>
  </si>
  <si>
    <t>-867311008</t>
  </si>
  <si>
    <t>54,0*1,2</t>
  </si>
  <si>
    <t>200</t>
  </si>
  <si>
    <t>712861703</t>
  </si>
  <si>
    <t>Provedení povlakové krytiny vytažením na konstrukce fólií přilepenou v plné ploše</t>
  </si>
  <si>
    <t>548749462</t>
  </si>
  <si>
    <t>Provedení povlakové krytiny střech samostatným vytažením izolačního povlaku fólií na konstrukce převyšující úroveň střechy, přilepenou lepidlem v plné ploše</t>
  </si>
  <si>
    <t>https://podminky.urs.cz/item/CS_URS_2022_02/712861703</t>
  </si>
  <si>
    <t>201</t>
  </si>
  <si>
    <t>1498855034</t>
  </si>
  <si>
    <t>202</t>
  </si>
  <si>
    <t>712998202</t>
  </si>
  <si>
    <t>Montáž bezpečnostního přepadu z PVC DN 125</t>
  </si>
  <si>
    <t>-395568856</t>
  </si>
  <si>
    <t>Provedení povlakové krytiny střech - ostatní práce montáž odvodňovacího prvku nouzového atikového přepadu z PVC na dešťovou vodu DN 125</t>
  </si>
  <si>
    <t>https://podminky.urs.cz/item/CS_URS_2022_02/712998202</t>
  </si>
  <si>
    <t>203</t>
  </si>
  <si>
    <t>28342773</t>
  </si>
  <si>
    <t>přepad bezpečnostní atikový DN 125 s manžetou pro hydroizolaci z PVC-P</t>
  </si>
  <si>
    <t>414399744</t>
  </si>
  <si>
    <t>204</t>
  </si>
  <si>
    <t>998712201</t>
  </si>
  <si>
    <t>Přesun hmot procentní pro krytiny povlakové v objektech v do 6 m</t>
  </si>
  <si>
    <t>-1420232632</t>
  </si>
  <si>
    <t>Přesun hmot pro povlakové krytiny stanovený procentní sazbou (%) z ceny vodorovná dopravní vzdálenost do 50 m v objektech výšky do 6 m</t>
  </si>
  <si>
    <t>https://podminky.urs.cz/item/CS_URS_2022_02/998712201</t>
  </si>
  <si>
    <t>713</t>
  </si>
  <si>
    <t>Izolace tepelné</t>
  </si>
  <si>
    <t>205</t>
  </si>
  <si>
    <t>713121111</t>
  </si>
  <si>
    <t>Montáž izolace tepelné podlah volně kladenými rohožemi, pásy, dílci, deskami 1 vrstva</t>
  </si>
  <si>
    <t>1355655394</t>
  </si>
  <si>
    <t>Montáž tepelné izolace podlah rohožemi, pásy, deskami, dílci, bloky (izolační materiál ve specifikaci) kladenými volně jednovrstvá</t>
  </si>
  <si>
    <t>https://podminky.urs.cz/item/CS_URS_2022_02/713121111</t>
  </si>
  <si>
    <t>8,1*3</t>
  </si>
  <si>
    <t>(24,7+93,45)*3</t>
  </si>
  <si>
    <t>206</t>
  </si>
  <si>
    <t>28372309</t>
  </si>
  <si>
    <t>deska EPS 100 pro konstrukce s běžným zatížením λ=0,037 tl 100mm</t>
  </si>
  <si>
    <t>-817480403</t>
  </si>
  <si>
    <t>8,1*1,02</t>
  </si>
  <si>
    <t>(24,7+93,45)*1,02</t>
  </si>
  <si>
    <t>207</t>
  </si>
  <si>
    <t>28372305</t>
  </si>
  <si>
    <t>deska EPS 100 pro konstrukce s běžným zatížením λ=0,037 tl 50mm</t>
  </si>
  <si>
    <t>75160991</t>
  </si>
  <si>
    <t>8,1*1,02*2</t>
  </si>
  <si>
    <t>(24,7+93,45)*1,02*2</t>
  </si>
  <si>
    <t>208</t>
  </si>
  <si>
    <t>713131141</t>
  </si>
  <si>
    <t>Montáž izolace tepelné stěn a základů lepením celoplošně rohoží, pásů, dílců, desek</t>
  </si>
  <si>
    <t>662450276</t>
  </si>
  <si>
    <t>Montáž tepelné izolace stěn rohožemi, pásy, deskami, dílci, bloky (izolační materiál ve specifikaci) lepením celoplošně</t>
  </si>
  <si>
    <t>https://podminky.urs.cz/item/CS_URS_2022_02/713131141</t>
  </si>
  <si>
    <t>5,6*0,5</t>
  </si>
  <si>
    <t>(1,7+2,8)*0,16</t>
  </si>
  <si>
    <t>2,3*0,16*2</t>
  </si>
  <si>
    <t>zakládací zdivo tl.300mm po obvodu (vnitřní)</t>
  </si>
  <si>
    <t>58,8*0,29</t>
  </si>
  <si>
    <t>209</t>
  </si>
  <si>
    <t>28376807</t>
  </si>
  <si>
    <t>deska fenolická tepelně izolační fasádní λ=0,020 tl 90mm</t>
  </si>
  <si>
    <t>936247054</t>
  </si>
  <si>
    <t>5,6*0,5*1,02</t>
  </si>
  <si>
    <t>210</t>
  </si>
  <si>
    <t>28376809</t>
  </si>
  <si>
    <t>deska fenolická tepelně izolační fasádní λ=0,020 tl 120mm</t>
  </si>
  <si>
    <t>1187382698</t>
  </si>
  <si>
    <t>(1,7+2,8)*0,16*1,02</t>
  </si>
  <si>
    <t>2,3*0,16*2*1,02</t>
  </si>
  <si>
    <t>2,3*0,12*1,02</t>
  </si>
  <si>
    <t>211</t>
  </si>
  <si>
    <t>28375920</t>
  </si>
  <si>
    <t>deska EPS 200 pro konstrukce s velmi vysokým zatížením λ=0,034 tl 40mm</t>
  </si>
  <si>
    <t>-1070883933</t>
  </si>
  <si>
    <t>(7,06+12,755+4,26+0,44+4,595+0,27+2,025)*0,5*1,02</t>
  </si>
  <si>
    <t>212</t>
  </si>
  <si>
    <t>28375927</t>
  </si>
  <si>
    <t>deska EPS 200 pro konstrukce s velmi vysokým zatížením λ=0,034 tl 120mm</t>
  </si>
  <si>
    <t>-1257248959</t>
  </si>
  <si>
    <t>58,8*0,29*1,02</t>
  </si>
  <si>
    <t>213</t>
  </si>
  <si>
    <t>713141131</t>
  </si>
  <si>
    <t>Montáž izolace tepelné střech plochých lepené za studena plně 1 vrstva rohoží, pásů, dílců, desek</t>
  </si>
  <si>
    <t>-859176007</t>
  </si>
  <si>
    <t>Montáž tepelné izolace střech plochých rohožemi, pásy, deskami, dílci, bloky (izolační materiál ve specifikaci) přilepenými za studena zplna, jednovrstvá</t>
  </si>
  <si>
    <t>https://podminky.urs.cz/item/CS_URS_2022_02/713141131</t>
  </si>
  <si>
    <t>214</t>
  </si>
  <si>
    <t>28372316</t>
  </si>
  <si>
    <t>deska EPS 100 pro konstrukce s běžným zatížením λ=0,037 tl 140mm</t>
  </si>
  <si>
    <t>-429576813</t>
  </si>
  <si>
    <t>47,6*1,02</t>
  </si>
  <si>
    <t>215</t>
  </si>
  <si>
    <t>713141211</t>
  </si>
  <si>
    <t>Montáž izolace tepelné střech plochých volně položené atikový klín</t>
  </si>
  <si>
    <t>-742428691</t>
  </si>
  <si>
    <t>Montáž tepelné izolace střech plochých atikovými klíny kladenými volně</t>
  </si>
  <si>
    <t>https://podminky.urs.cz/item/CS_URS_2022_02/713141211</t>
  </si>
  <si>
    <t>(7,2+13,035)*2</t>
  </si>
  <si>
    <t>6,125+6,34+4,1+1,905+0,29+5,065</t>
  </si>
  <si>
    <t>216</t>
  </si>
  <si>
    <t>63152005</t>
  </si>
  <si>
    <t>klín atikový přechodný minerální plochých střech tl 50x50mm</t>
  </si>
  <si>
    <t>-507880953</t>
  </si>
  <si>
    <t>64,295*1,02</t>
  </si>
  <si>
    <t>217</t>
  </si>
  <si>
    <t>713141331</t>
  </si>
  <si>
    <t>Montáž izolace tepelné střech plochých lepené za studena zplna, spádová vrstva</t>
  </si>
  <si>
    <t>-1694254204</t>
  </si>
  <si>
    <t>Montáž tepelné izolace střech plochých spádovými klíny v ploše přilepenými za studena zplna</t>
  </si>
  <si>
    <t>https://podminky.urs.cz/item/CS_URS_2022_02/713141331</t>
  </si>
  <si>
    <t>218</t>
  </si>
  <si>
    <t>28376141</t>
  </si>
  <si>
    <t>klín izolační EPS 100 spád do 5%</t>
  </si>
  <si>
    <t>1761594862</t>
  </si>
  <si>
    <t>47,6*(0,02+0,2)*0,5*1,02</t>
  </si>
  <si>
    <t>219</t>
  </si>
  <si>
    <t>713191133</t>
  </si>
  <si>
    <t>Montáž izolace tepelné podlah, stropů vrchem nebo střech překrytí fólií s přelepeným spojem</t>
  </si>
  <si>
    <t>-1704570867</t>
  </si>
  <si>
    <t>Montáž tepelné izolace stavebních konstrukcí - doplňky a konstrukční součásti podlah, stropů vrchem nebo střech překrytím fólií položenou volně s přelepením spojů</t>
  </si>
  <si>
    <t>https://podminky.urs.cz/item/CS_URS_2022_02/713191133</t>
  </si>
  <si>
    <t>220</t>
  </si>
  <si>
    <t>28329042</t>
  </si>
  <si>
    <t>fólie PE separační či ochranná tl 0,2mm</t>
  </si>
  <si>
    <t>-164844626</t>
  </si>
  <si>
    <t>126,25*1,1</t>
  </si>
  <si>
    <t>221</t>
  </si>
  <si>
    <t>998713201</t>
  </si>
  <si>
    <t>Přesun hmot procentní pro izolace tepelné v objektech v do 6 m</t>
  </si>
  <si>
    <t>-1666863582</t>
  </si>
  <si>
    <t>Přesun hmot pro izolace tepelné stanovený procentní sazbou (%) z ceny vodorovná dopravní vzdálenost do 50 m v objektech výšky do 6 m</t>
  </si>
  <si>
    <t>https://podminky.urs.cz/item/CS_URS_2022_02/998713201</t>
  </si>
  <si>
    <t>762</t>
  </si>
  <si>
    <t>Konstrukce tesařské</t>
  </si>
  <si>
    <t>222</t>
  </si>
  <si>
    <t>762421220</t>
  </si>
  <si>
    <t>Montáž obložení stropu deskami dřevotřískovými na sraz</t>
  </si>
  <si>
    <t>-64269013</t>
  </si>
  <si>
    <t>Obložení stropů nebo střešních podhledů montáž deskami z dřevovláknitých hmot s tvarováním a úpravou pro olištování spár dřevotřískovými nebo dřevoštěpkovými na sraz</t>
  </si>
  <si>
    <t>https://podminky.urs.cz/item/CS_URS_2022_02/762421220</t>
  </si>
  <si>
    <t>Kl/1 - atika</t>
  </si>
  <si>
    <t>33,0*0,3</t>
  </si>
  <si>
    <t>Kl/4 - atika</t>
  </si>
  <si>
    <t>6,2*0,44</t>
  </si>
  <si>
    <t>Kl/5- středová dělící atika</t>
  </si>
  <si>
    <t>3,0*0,15</t>
  </si>
  <si>
    <t>223</t>
  </si>
  <si>
    <t>60726286</t>
  </si>
  <si>
    <t>deska dřevoštěpková OSB 3 P+D broušená tl 25mm</t>
  </si>
  <si>
    <t>1814087336</t>
  </si>
  <si>
    <t>13,078*1,04</t>
  </si>
  <si>
    <t>224</t>
  </si>
  <si>
    <t>762421230</t>
  </si>
  <si>
    <t>Montáž obložení stropu deskami cementotřískovými na sraz</t>
  </si>
  <si>
    <t>772246231</t>
  </si>
  <si>
    <t>Obložení stropů nebo střešních podhledů montáž deskami z dřevovláknitých hmot s tvarováním a úpravou pro olištování spár cementotřískovými nebo cementovými na sraz</t>
  </si>
  <si>
    <t>https://podminky.urs.cz/item/CS_URS_2022_02/762421230</t>
  </si>
  <si>
    <t>Kl/6+7+8+9+10+11+12</t>
  </si>
  <si>
    <t>(12,05+6,0+11,0+35,4+8,0+8,0+5,0)*0,12</t>
  </si>
  <si>
    <t>225</t>
  </si>
  <si>
    <t>59030984</t>
  </si>
  <si>
    <t>deska cementovláknitá tl 15mm</t>
  </si>
  <si>
    <t>1189577650</t>
  </si>
  <si>
    <t>10,254*1,04</t>
  </si>
  <si>
    <t>226</t>
  </si>
  <si>
    <t>998762201</t>
  </si>
  <si>
    <t>Přesun hmot procentní pro kce tesařské v objektech v do 6 m</t>
  </si>
  <si>
    <t>-1700962382</t>
  </si>
  <si>
    <t>Přesun hmot pro konstrukce tesařské stanovený procentní sazbou (%) z ceny vodorovná dopravní vzdálenost do 50 m v objektech výšky do 6 m</t>
  </si>
  <si>
    <t>https://podminky.urs.cz/item/CS_URS_2022_02/998762201</t>
  </si>
  <si>
    <t>763</t>
  </si>
  <si>
    <t>Konstrukce suché výstavby</t>
  </si>
  <si>
    <t>227</t>
  </si>
  <si>
    <t>763111718</t>
  </si>
  <si>
    <t>SDK příčka úprava styku příčky a podhledu separační páskou a akrylátem (oboustranně)</t>
  </si>
  <si>
    <t>923052088</t>
  </si>
  <si>
    <t>Příčka ze sádrokartonových desek ostatní konstrukce a práce na příčkách ze sádrokartonových desek úprava styku příčky a podhledu (oboustranně) separační páskou s akrylátem</t>
  </si>
  <si>
    <t>https://podminky.urs.cz/item/CS_URS_2022_02/763111718</t>
  </si>
  <si>
    <t>P1 m.č.1,14b+1,15</t>
  </si>
  <si>
    <t>5,705+6,3+3,775+2,025+0,27+4,595</t>
  </si>
  <si>
    <t>(3,05+2,6)*2</t>
  </si>
  <si>
    <t>P3 m.č.1,16a</t>
  </si>
  <si>
    <t>(5,95+9,005)*2</t>
  </si>
  <si>
    <t>(6,76+12,755)*2</t>
  </si>
  <si>
    <t>228</t>
  </si>
  <si>
    <t>763121415</t>
  </si>
  <si>
    <t>SDK stěna předsazená tl 112,5 mm profil CW+UW 100 deska 1xA 12,5 bez izolace EI 15</t>
  </si>
  <si>
    <t>-1331670173</t>
  </si>
  <si>
    <t>Stěna předsazená ze sádrokartonových desek s nosnou konstrukcí z ocelových profilů CW, UW jednoduše opláštěná deskou standardní A tl. 12,5 mm bez izolace, EI 15, stěna tl. 112,5 mm, profil 100</t>
  </si>
  <si>
    <t>https://podminky.urs.cz/item/CS_URS_2022_02/763121415</t>
  </si>
  <si>
    <t>8,0</t>
  </si>
  <si>
    <t>229</t>
  </si>
  <si>
    <t>763121714</t>
  </si>
  <si>
    <t>SDK stěna předsazená základní penetrační nátěr</t>
  </si>
  <si>
    <t>2072693327</t>
  </si>
  <si>
    <t>Stěna předsazená ze sádrokartonových desek ostatní konstrukce a práce na předsazených stěnách ze sádrokartonových desek základní penetrační nátěr</t>
  </si>
  <si>
    <t>https://podminky.urs.cz/item/CS_URS_2022_02/763121714</t>
  </si>
  <si>
    <t>230</t>
  </si>
  <si>
    <t>763131471</t>
  </si>
  <si>
    <t>SDK podhled deska 1xDFH2 12,5 bez izolace dvouvrstvá spodní kce profil CD+UD REI do 90</t>
  </si>
  <si>
    <t>-862117799</t>
  </si>
  <si>
    <t>Podhled ze sádrokartonových desek dvouvrstvá zavěšená spodní konstrukce z ocelových profilů CD, UD jednoduše opláštěná deskou impregnovanou protipožární DFH2, tl. 12,5 mm, bez izolace, REI do 90</t>
  </si>
  <si>
    <t>https://podminky.urs.cz/item/CS_URS_2022_02/763131471</t>
  </si>
  <si>
    <t>32,78+8,04</t>
  </si>
  <si>
    <t>231</t>
  </si>
  <si>
    <t>763131714</t>
  </si>
  <si>
    <t>SDK podhled základní penetrační nátěr</t>
  </si>
  <si>
    <t>1088466564</t>
  </si>
  <si>
    <t>Podhled ze sádrokartonových desek ostatní práce a konstrukce na podhledech ze sádrokartonových desek základní penetrační nátěr</t>
  </si>
  <si>
    <t>https://podminky.urs.cz/item/CS_URS_2022_02/763131714</t>
  </si>
  <si>
    <t>opláštění svodu m.č.1,14b</t>
  </si>
  <si>
    <t>2,2</t>
  </si>
  <si>
    <t>P11+P15</t>
  </si>
  <si>
    <t>0,15*4*0,855*2</t>
  </si>
  <si>
    <t>232</t>
  </si>
  <si>
    <t>763135601</t>
  </si>
  <si>
    <t>Montáž desek pro bezesparý SDK podhled se speciálním tmelením</t>
  </si>
  <si>
    <t>-164443090</t>
  </si>
  <si>
    <t>Montáž sádrokartonového podhledu opláštění z desek pro bezesparý podhled se speciálním tmelením</t>
  </si>
  <si>
    <t>https://podminky.urs.cz/item/CS_URS_2022_02/763135601</t>
  </si>
  <si>
    <t>kontaktní montáž – lepení</t>
  </si>
  <si>
    <t>53,67</t>
  </si>
  <si>
    <t>233</t>
  </si>
  <si>
    <t>590302500.1</t>
  </si>
  <si>
    <t>širokopásmový akustický podhled 600x1200 tl.40 mm ze skelné vlny, kolmá hrana</t>
  </si>
  <si>
    <t>663877430</t>
  </si>
  <si>
    <t>Poznámka k položce:_x000D_
Koeficient pohltivosti αw=0,9. Srozumitelnost řeči: Artikulační třída AC = 180 v souladu s ASTM E 1111 a E 1110.  Jádro: v plástvích lisovaná skelná vlákna.  Barva bílá, nejbližší barevný vzorek NCS S 0500-N.  Světelná odrazivost 85%, více než 99% odraženého světla je světlo rozptýlené. Koeficient zpětného odrazu je 63 mcd*m-2lx-1.  Lesk &lt; 1.Odolnost stálé relativní vlhkosti 95% při 30°C. Denní stírání prachu a vysávání. Týdenní čištění za mokra.  Výrobek je plně recyklovatelný a je vyroben z min 70% z recyklovaného skla.  Určeno pro místnosti klasifikované do třídy 6 podle ISO 14644-1.  Reakce na oheň A2-s1,d0   Panely se připevňují s viditelnou spárou 8mm.  Panely nejsou demontovatelné.   Panely mají jádro vyrobené ze skelné vlny vysoké hustoty. Viditelný povrch je ošetřen vrstvou materiálu Akutex FT.  Zadní strana panelu je potažena skelnou tkaninou.  Hrany jsou opatřeny nátěrem.</t>
  </si>
  <si>
    <t>147,12*1,05</t>
  </si>
  <si>
    <t>234</t>
  </si>
  <si>
    <t>763164531</t>
  </si>
  <si>
    <t>SDK obklad kcí tvaru L š do 0,8 m desky 1xA 12,5</t>
  </si>
  <si>
    <t>394788599</t>
  </si>
  <si>
    <t>Obklad konstrukcí sádrokartonovými deskami včetně ochranných úhelníků ve tvaru L rozvinuté šíře přes 0,4 do 0,8 m, opláštěný deskou standardní A, tl. 12,5 mm</t>
  </si>
  <si>
    <t>https://podminky.urs.cz/item/CS_URS_2022_02/763164531</t>
  </si>
  <si>
    <t>3,495-0,17</t>
  </si>
  <si>
    <t>235</t>
  </si>
  <si>
    <t>763164716</t>
  </si>
  <si>
    <t>SDK obklad kcí uzavřeného tvaru š do 0,8 m desky 1xDF 15</t>
  </si>
  <si>
    <t>-1882510363</t>
  </si>
  <si>
    <t>Obklad konstrukcí sádrokartonovými deskami včetně ochranných úhelníků uzavřeného tvaru rozvinuté šíře do 0,8 m, opláštěný deskou protipožární DF, tl. 15 mm</t>
  </si>
  <si>
    <t>https://podminky.urs.cz/item/CS_URS_2022_02/763164716</t>
  </si>
  <si>
    <t>0,855*2</t>
  </si>
  <si>
    <t>236</t>
  </si>
  <si>
    <t>998763401</t>
  </si>
  <si>
    <t>Přesun hmot procentní pro sádrokartonové konstrukce v objektech v do 6 m</t>
  </si>
  <si>
    <t>620718914</t>
  </si>
  <si>
    <t>Přesun hmot pro konstrukce montované z desek stanovený procentní sazbou (%) z ceny vodorovná dopravní vzdálenost do 50 m v objektech výšky do 6 m</t>
  </si>
  <si>
    <t>https://podminky.urs.cz/item/CS_URS_2022_02/998763401</t>
  </si>
  <si>
    <t>764</t>
  </si>
  <si>
    <t>Konstrukce klempířské</t>
  </si>
  <si>
    <t>237</t>
  </si>
  <si>
    <t>764041323</t>
  </si>
  <si>
    <t>Dilatační připojovací lišta z TiZn lesklého plechu včetně tmelení rš 150 mm</t>
  </si>
  <si>
    <t>-331715718</t>
  </si>
  <si>
    <t>Dilatační lišta z titanzinkového lesklého válcovaného plechu připojovací, včetně tmelení rš 150 mm</t>
  </si>
  <si>
    <t>https://podminky.urs.cz/item/CS_URS_2022_02/764041323</t>
  </si>
  <si>
    <t>Kl/2</t>
  </si>
  <si>
    <t>27,5</t>
  </si>
  <si>
    <t>238</t>
  </si>
  <si>
    <t>764245306</t>
  </si>
  <si>
    <t>Oplechování horních ploch a nadezdívek bez rohů z TiZn lesklého plechu celoplošně lepené rš 500 mm</t>
  </si>
  <si>
    <t>1616227998</t>
  </si>
  <si>
    <t>Oplechování horních ploch zdí a nadezdívek (atik) z titanzinkového lesklého válcovaného plechu celoplošně lepené rš 500 mm</t>
  </si>
  <si>
    <t>https://podminky.urs.cz/item/CS_URS_2022_02/764245306</t>
  </si>
  <si>
    <t>Kl/5</t>
  </si>
  <si>
    <t>3,0</t>
  </si>
  <si>
    <t>239</t>
  </si>
  <si>
    <t>764245307</t>
  </si>
  <si>
    <t>Oplechování horních ploch a nadezdívek bez rohů z TiZn lesklého plechu celoplošně lepené rš 670 mm</t>
  </si>
  <si>
    <t>1163122831</t>
  </si>
  <si>
    <t>Oplechování horních ploch zdí a nadezdívek (atik) z titanzinkového lesklého válcovaného plechu celoplošně lepené rš 670 mm</t>
  </si>
  <si>
    <t>https://podminky.urs.cz/item/CS_URS_2022_02/764245307</t>
  </si>
  <si>
    <t>Kl/1</t>
  </si>
  <si>
    <t>240</t>
  </si>
  <si>
    <t>764245308</t>
  </si>
  <si>
    <t>Oplechování horních ploch a nadezdívek bez rohů z TiZn lesklého plechu celoplošně lepené rš 750 mm</t>
  </si>
  <si>
    <t>1475928049</t>
  </si>
  <si>
    <t>Oplechování horních ploch zdí a nadezdívek (atik) z titanzinkového lesklého válcovaného plechu celoplošně lepené rš 750 mm</t>
  </si>
  <si>
    <t>https://podminky.urs.cz/item/CS_URS_2022_02/764245308</t>
  </si>
  <si>
    <t>Kl/4</t>
  </si>
  <si>
    <t>6,2</t>
  </si>
  <si>
    <t>241</t>
  </si>
  <si>
    <t>764246342</t>
  </si>
  <si>
    <t>Oplechování parapetů rovných celoplošně lepené z TiZn lesklého plechu rš 200 mm</t>
  </si>
  <si>
    <t>-372579825</t>
  </si>
  <si>
    <t>Oplechování parapetů z titanzinkového lesklého válcovaného plechu rovných celoplošně lepené, bez rohů rš 200 mm</t>
  </si>
  <si>
    <t>https://podminky.urs.cz/item/CS_URS_2022_02/764246342</t>
  </si>
  <si>
    <t>12,05+6,0+11,0+35,4+8,0+8,0+5,0</t>
  </si>
  <si>
    <t>242</t>
  </si>
  <si>
    <t>764248305</t>
  </si>
  <si>
    <t>Oplechování římsy rovné mechanicky kotvené z TiZn lesklého plechu rš 400 mm</t>
  </si>
  <si>
    <t>164825017</t>
  </si>
  <si>
    <t>Oplechování říms a ozdobných prvků z titanzinkového lesklého válcovaného plechu rovných, bez rohů mechanicky kotvené rš 400 mm</t>
  </si>
  <si>
    <t>https://podminky.urs.cz/item/CS_URS_2022_02/764248305</t>
  </si>
  <si>
    <t>243</t>
  </si>
  <si>
    <t>764344312</t>
  </si>
  <si>
    <t>Lemování prostupů střech s krytinou skládanou nebo plechovou bez lišty z TiZn lesklého plechu</t>
  </si>
  <si>
    <t>593776817</t>
  </si>
  <si>
    <t>Lemování prostupů z titanzinkového lesklého válcovaného plechu bez lišty, střech s krytinou skládanou nebo z plechu</t>
  </si>
  <si>
    <t>https://podminky.urs.cz/item/CS_URS_2022_02/764344312</t>
  </si>
  <si>
    <t>Kl/3</t>
  </si>
  <si>
    <t>(0,25*0,17-0,15*0,07+(0,15+0,07)*2*0,45)*3</t>
  </si>
  <si>
    <t>244</t>
  </si>
  <si>
    <t>998764201</t>
  </si>
  <si>
    <t>Přesun hmot procentní pro konstrukce klempířské v objektech v do 6 m</t>
  </si>
  <si>
    <t>-733144496</t>
  </si>
  <si>
    <t>Přesun hmot pro konstrukce klempířské stanovený procentní sazbou (%) z ceny vodorovná dopravní vzdálenost do 50 m v objektech výšky do 6 m</t>
  </si>
  <si>
    <t>https://podminky.urs.cz/item/CS_URS_2022_02/998764201</t>
  </si>
  <si>
    <t>766</t>
  </si>
  <si>
    <t>Konstrukce truhlářské</t>
  </si>
  <si>
    <t>245</t>
  </si>
  <si>
    <t>766416233</t>
  </si>
  <si>
    <t>Montáž obložení stěn pl přes 5 m2 panely dýhovanými přes 1,50 m2</t>
  </si>
  <si>
    <t>237560217</t>
  </si>
  <si>
    <t>Montáž obložení stěn panely obkladovými plochy přes 5 m2 dýhovanými, plochy přes 1,50 m2</t>
  </si>
  <si>
    <t>https://podminky.urs.cz/item/CS_URS_2022_02/766416233</t>
  </si>
  <si>
    <t>T/1 - m.č.1,16a+1,16b</t>
  </si>
  <si>
    <t>128,0</t>
  </si>
  <si>
    <t>246</t>
  </si>
  <si>
    <t>606213140.1</t>
  </si>
  <si>
    <t>překližka truhlářská z vrstvených dýh s povrchem bříza tl 9 mm</t>
  </si>
  <si>
    <t>1251202008</t>
  </si>
  <si>
    <t>Poznámka k položce:_x000D_
finální úprava matným UV stabilním lakem transparent</t>
  </si>
  <si>
    <t>128,0*1,1</t>
  </si>
  <si>
    <t>247</t>
  </si>
  <si>
    <t>766417211</t>
  </si>
  <si>
    <t>Montáž podkladového roštu pro obložení stěn</t>
  </si>
  <si>
    <t>-1769003920</t>
  </si>
  <si>
    <t>Montáž obložení stěn rošt podkladový</t>
  </si>
  <si>
    <t>https://podminky.urs.cz/item/CS_URS_2022_02/766417211</t>
  </si>
  <si>
    <t>T/1</t>
  </si>
  <si>
    <t>198,5</t>
  </si>
  <si>
    <t>248</t>
  </si>
  <si>
    <t>19413722</t>
  </si>
  <si>
    <t>profil U Al 10x10x2mm</t>
  </si>
  <si>
    <t>-1242937119</t>
  </si>
  <si>
    <t>249</t>
  </si>
  <si>
    <t>766629213</t>
  </si>
  <si>
    <t>Příplatek k montáži oken za izolaci pro rovné ostění připojovací spára do 15 mm - folie</t>
  </si>
  <si>
    <t>405050259</t>
  </si>
  <si>
    <t>Montáž oken dřevěných Příplatek k cenám za izolaci mezi ostěním a rámem okna při rovném ostění, připojovací spára tl. do 15 mm, fólie</t>
  </si>
  <si>
    <t>https://podminky.urs.cz/item/CS_URS_2022_02/766629213</t>
  </si>
  <si>
    <t>250</t>
  </si>
  <si>
    <t>766629214</t>
  </si>
  <si>
    <t>Příplatek k montáži oken za izolaci pro rovné ostění připojovací spára do 15 mm - páska</t>
  </si>
  <si>
    <t>-47807598</t>
  </si>
  <si>
    <t>Montáž oken dřevěných Příplatek k cenám za izolaci mezi ostěním a rámem okna při rovném ostění, připojovací spára tl. do 15 mm, páska</t>
  </si>
  <si>
    <t>https://podminky.urs.cz/item/CS_URS_2022_02/766629214</t>
  </si>
  <si>
    <t>251</t>
  </si>
  <si>
    <t>766660022</t>
  </si>
  <si>
    <t>Montáž dveřních křídel otvíravých jednokřídlových š přes 0,8 m požárních do ocelové zárubně</t>
  </si>
  <si>
    <t>-266997303</t>
  </si>
  <si>
    <t>Montáž dveřních křídel dřevěných nebo plastových otevíravých do ocelové zárubně protipožárních jednokřídlových, šířky přes 800 mm</t>
  </si>
  <si>
    <t>https://podminky.urs.cz/item/CS_URS_2022_02/766660022</t>
  </si>
  <si>
    <t>252</t>
  </si>
  <si>
    <t>61165314</t>
  </si>
  <si>
    <t>dveře jednokřídlé dřevotřískové protipožární EI (EW) 30 D3 povrch laminátový plné 900x1970-2100mm</t>
  </si>
  <si>
    <t>-1761438126</t>
  </si>
  <si>
    <t>253</t>
  </si>
  <si>
    <t>766660717</t>
  </si>
  <si>
    <t>Montáž dveřních křídel samozavírače na ocelovou zárubeň</t>
  </si>
  <si>
    <t>-1487015679</t>
  </si>
  <si>
    <t>Montáž dveřních doplňků samozavírače na zárubeň ocelovou</t>
  </si>
  <si>
    <t>https://podminky.urs.cz/item/CS_URS_2022_02/766660717</t>
  </si>
  <si>
    <t>254</t>
  </si>
  <si>
    <t>54917265R</t>
  </si>
  <si>
    <t>samozavírač dveří hydraulický K214 č.14 zlatá bronz</t>
  </si>
  <si>
    <t>870645479</t>
  </si>
  <si>
    <t>255</t>
  </si>
  <si>
    <t>766660728</t>
  </si>
  <si>
    <t>Montáž dveřního interiérového kování - zámku</t>
  </si>
  <si>
    <t>1086118997</t>
  </si>
  <si>
    <t>Montáž dveřních doplňků dveřního kování interiérového zámku</t>
  </si>
  <si>
    <t>https://podminky.urs.cz/item/CS_URS_2022_02/766660728</t>
  </si>
  <si>
    <t>256</t>
  </si>
  <si>
    <t>54924002</t>
  </si>
  <si>
    <t>zámek zadlabací mezipokojový levý s dozickým klíčem rozteč 72x55mm</t>
  </si>
  <si>
    <t>22977787</t>
  </si>
  <si>
    <t>257</t>
  </si>
  <si>
    <t>766660729</t>
  </si>
  <si>
    <t>Montáž dveřního interiérového kování - štítku s klikou</t>
  </si>
  <si>
    <t>789395929</t>
  </si>
  <si>
    <t>Montáž dveřních doplňků dveřního kování interiérového štítku s klikou</t>
  </si>
  <si>
    <t>https://podminky.urs.cz/item/CS_URS_2022_02/766660729</t>
  </si>
  <si>
    <t>258</t>
  </si>
  <si>
    <t>54914622R</t>
  </si>
  <si>
    <t>kování dveřní vrchní klika včetně štítu a montážního materiálu BB 72 matný nikl</t>
  </si>
  <si>
    <t>-1965480539</t>
  </si>
  <si>
    <t>259</t>
  </si>
  <si>
    <t>766660741</t>
  </si>
  <si>
    <t>Montáž dveřního kování - držadla kyvných dveří</t>
  </si>
  <si>
    <t>-916190436</t>
  </si>
  <si>
    <t>Montáž dveřních doplňků držadla kyvných dveří</t>
  </si>
  <si>
    <t>https://podminky.urs.cz/item/CS_URS_2022_02/766660741</t>
  </si>
  <si>
    <t>260</t>
  </si>
  <si>
    <t>551470550.2</t>
  </si>
  <si>
    <t>vodorovné madlo dl. 90 cm</t>
  </si>
  <si>
    <t>-884222009</t>
  </si>
  <si>
    <t>Poznámka k položce:_x000D_
barva RAL 7038</t>
  </si>
  <si>
    <t>261</t>
  </si>
  <si>
    <t>766694111.1</t>
  </si>
  <si>
    <t>Montáž parapetních desek dřevěných nebo plastových</t>
  </si>
  <si>
    <t>1503828560</t>
  </si>
  <si>
    <t>5,0+3,9+2,0*(2+4)+2,4+1,5+2,0*(1+1)</t>
  </si>
  <si>
    <t>262</t>
  </si>
  <si>
    <t>607941-TO/1</t>
  </si>
  <si>
    <t>deska parapetní dřevotřísková vnitřní vč krytek 0,3 x 5,0 m - TO/1</t>
  </si>
  <si>
    <t>2088916747</t>
  </si>
  <si>
    <t>263</t>
  </si>
  <si>
    <t>607941-TO/2</t>
  </si>
  <si>
    <t>deska parapetní dřevotřísková vnitřní vč krytek 0,3 x 3,9 m - TO/2</t>
  </si>
  <si>
    <t>1795955529</t>
  </si>
  <si>
    <t>264</t>
  </si>
  <si>
    <t>607941-TO/3</t>
  </si>
  <si>
    <t>deska parapetní dřevotřísková vnitřní vč krytek 0,3 x 2,0 m - TO/3</t>
  </si>
  <si>
    <t>-1672102833</t>
  </si>
  <si>
    <t>265</t>
  </si>
  <si>
    <t>607941-TO/4</t>
  </si>
  <si>
    <t>deska parapetní dřevotřísková vnitřní vč krytek 0,3 x 2,0 m - TO/4</t>
  </si>
  <si>
    <t>130208914</t>
  </si>
  <si>
    <t>266</t>
  </si>
  <si>
    <t>607941-TO/5</t>
  </si>
  <si>
    <t>deska parapetní dřevotřísková vnitřní vč krytek 0,3 x 2,4 m - TO/5</t>
  </si>
  <si>
    <t>-946500130</t>
  </si>
  <si>
    <t>267</t>
  </si>
  <si>
    <t>607941-TO/6</t>
  </si>
  <si>
    <t>deska parapetní dřevotřísková vnitřní vč krytek 0,3 x 1,5 m - TO/6</t>
  </si>
  <si>
    <t>1620114697</t>
  </si>
  <si>
    <t>268</t>
  </si>
  <si>
    <t>607941-TO/7a</t>
  </si>
  <si>
    <t>deska parapetní dřevotřísková vnitřní vč krytek 0,33 x 2,0 m - TO/7a</t>
  </si>
  <si>
    <t>1033370499</t>
  </si>
  <si>
    <t>269</t>
  </si>
  <si>
    <t>607941-TO/7b</t>
  </si>
  <si>
    <t>deska parapetní dřevotřísková vnitřní vč krytek  0,1 x 2,0 m - TO/7b</t>
  </si>
  <si>
    <t>-1830883886</t>
  </si>
  <si>
    <t>270</t>
  </si>
  <si>
    <t>766699111.1</t>
  </si>
  <si>
    <t>Montáž truhlářských desek odkládacích dřevěných šířky do 500 mm délky do 1 m</t>
  </si>
  <si>
    <t>-1680843363</t>
  </si>
  <si>
    <t>T/3</t>
  </si>
  <si>
    <t>271</t>
  </si>
  <si>
    <t>766699112.1</t>
  </si>
  <si>
    <t>Montáž truhlářských desek odkládacích dřevěných šířky do 500 mm délky do 2,5 m</t>
  </si>
  <si>
    <t>189950520</t>
  </si>
  <si>
    <t>T/2</t>
  </si>
  <si>
    <t>272</t>
  </si>
  <si>
    <t>R607.1</t>
  </si>
  <si>
    <t>odkládací deska š 500 mm z modifikovaného dřeva 2x18mm=36mm</t>
  </si>
  <si>
    <t>-629966436</t>
  </si>
  <si>
    <t>Poznámka k položce:_x000D_
odkládací deska z modifikovaného dřeva s jádrem dtd 2x tl.18mm=36mm laminované v odstínu šedá ( RAL 7038) tl. 0,8mm (např. Egger), povrchová struktura matná, hrany ABS 2mm v barvě a odstínu lamina. Roh zkosený pod úhlem 45 stupňů,100mm, součástí kotvící prvky  ke konstrukcím stavby pro stabilizaci.</t>
  </si>
  <si>
    <t>T/2+3</t>
  </si>
  <si>
    <t>2,3+0,95</t>
  </si>
  <si>
    <t>273</t>
  </si>
  <si>
    <t>998766201</t>
  </si>
  <si>
    <t>Přesun hmot procentní pro kce truhlářské v objektech v do 6 m</t>
  </si>
  <si>
    <t>-1951684695</t>
  </si>
  <si>
    <t>Přesun hmot pro konstrukce truhlářské stanovený procentní sazbou (%) z ceny vodorovná dopravní vzdálenost do 50 m v objektech výšky do 6 m</t>
  </si>
  <si>
    <t>https://podminky.urs.cz/item/CS_URS_2022_02/998766201</t>
  </si>
  <si>
    <t>767</t>
  </si>
  <si>
    <t>Konstrukce zámečnické</t>
  </si>
  <si>
    <t>274</t>
  </si>
  <si>
    <t>767113120</t>
  </si>
  <si>
    <t>Montáž stěn pro zasklení z Al profilů pl přes 6 do 9 m2</t>
  </si>
  <si>
    <t>2117701086</t>
  </si>
  <si>
    <t>Montáž stěn a příček pro zasklení z hliníkových profilů, plochy jednotlivých stěn přes 6 do 9 m2</t>
  </si>
  <si>
    <t>https://podminky.urs.cz/item/CS_URS_2022_02/767113120</t>
  </si>
  <si>
    <t>Td/2</t>
  </si>
  <si>
    <t>2,5*2,97</t>
  </si>
  <si>
    <t>275</t>
  </si>
  <si>
    <t>R553.Td/2</t>
  </si>
  <si>
    <t>rámová stěna 2500x2790 mm, 1x dveře šířka 1100mm výška 2100mm - Td/2</t>
  </si>
  <si>
    <t>246188489</t>
  </si>
  <si>
    <t>Poznámka k položce:_x000D_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 klika (kartáčovaná nerez) samostatný štítek klika a zámek,  vodorovné madlo výšky 800mm umístěné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</si>
  <si>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276</t>
  </si>
  <si>
    <t>767113130</t>
  </si>
  <si>
    <t>Montáž stěn pro zasklení z Al profilů pl přes 9 do 12 m2</t>
  </si>
  <si>
    <t>949686895</t>
  </si>
  <si>
    <t>Montáž stěn a příček pro zasklení z hliníkových profilů, plochy jednotlivých stěn přes 9 do 12 m2</t>
  </si>
  <si>
    <t>https://podminky.urs.cz/item/CS_URS_2022_02/767113130</t>
  </si>
  <si>
    <t>Td/6</t>
  </si>
  <si>
    <t>3,6*2,97</t>
  </si>
  <si>
    <t>277</t>
  </si>
  <si>
    <t>R553.Td/6</t>
  </si>
  <si>
    <t>rámová stěna 3600x2790 mm s PO EI 30DP3 - C2, 1x dveře šířka 1100mm výška 2100mm - Td/6</t>
  </si>
  <si>
    <t>247271969</t>
  </si>
  <si>
    <t>Poznámka k položce:_x000D_
rám - hliníkové profily bez přerušení tepelného mostu, oboustraně plošně lícující rám a křídlo křídlo - jednokřídlé otevíravé plné hladké, hlavní křídlo šířka 1100mm,  sendvičové dveřní křídlo pod nátěr, bezfalcové provedení dveře skryté panty v konstrukci dveří a zárubně výplň dvojité zasklení sklo čiré,  bezpečnostní oboustraně conex 4.4.2  nadsvětlík členěn viz schéma výplň dvojité zasklení sklo čiré bez prahu, přechodová podlahová lišta hliník, délky 1,10mb bezpečnostní kování jazýček,klika /klika (kartáčovaná nerez) samostatný štítek klika a zámek,  vodorovné madlo umístěné ve výšce 800mm na straně opačné než jsou závěsy (Ral 7038), bezpečnostní zámek např. Fab,  součástí stavěč dveřního křídla, dveřní zarážka barva hlinikových profílů RAL 7038, barva křídla oboustraně odstín - Honey (med), odstín vzorkován na stavbě, vodorovné madlo, klika štítek - eloxovaný hliník</t>
  </si>
  <si>
    <t>278</t>
  </si>
  <si>
    <t>767161111</t>
  </si>
  <si>
    <t>Montáž zábradlí rovného z trubek do zdi hm do 20 kg</t>
  </si>
  <si>
    <t>-339835338</t>
  </si>
  <si>
    <t>Montáž zábradlí rovného z trubek nebo tenkostěnných profilů do zdiva, hmotnosti 1 m zábradlí do 20 kg</t>
  </si>
  <si>
    <t>https://podminky.urs.cz/item/CS_URS_2022_02/767161111</t>
  </si>
  <si>
    <t>4,82*2</t>
  </si>
  <si>
    <t>279</t>
  </si>
  <si>
    <t>767531111</t>
  </si>
  <si>
    <t>Montáž vstupních kovových nebo plastových rohoží čistících zón</t>
  </si>
  <si>
    <t>471521011</t>
  </si>
  <si>
    <t>Montáž vstupních čistících zón z rohoží kovových nebo plastových</t>
  </si>
  <si>
    <t>https://podminky.urs.cz/item/CS_URS_2022_02/767531111</t>
  </si>
  <si>
    <t>280</t>
  </si>
  <si>
    <t>697521100</t>
  </si>
  <si>
    <t>rohož textilní provedení PA, hustý povrch, jemné dočištění</t>
  </si>
  <si>
    <t>2061107289</t>
  </si>
  <si>
    <t>8,1*1,1</t>
  </si>
  <si>
    <t>281</t>
  </si>
  <si>
    <t>767531121</t>
  </si>
  <si>
    <t>Osazení zapuštěného rámu z L profilů k čistícím rohožím</t>
  </si>
  <si>
    <t>1117385038</t>
  </si>
  <si>
    <t>Montáž vstupních čistících zón z rohoží osazení rámu mosazného nebo hliníkového zapuštěného z L profilů</t>
  </si>
  <si>
    <t>https://podminky.urs.cz/item/CS_URS_2022_02/767531121</t>
  </si>
  <si>
    <t>8,45</t>
  </si>
  <si>
    <t>282</t>
  </si>
  <si>
    <t>69752160</t>
  </si>
  <si>
    <t>rám pro zapuštění profil L-30/30 25/25 20/30 15/30-Al</t>
  </si>
  <si>
    <t>1613146302</t>
  </si>
  <si>
    <t>8,45*1,1</t>
  </si>
  <si>
    <t>283</t>
  </si>
  <si>
    <t>767531126</t>
  </si>
  <si>
    <t>Osazení náběhového rámu úzkého š 45 mm k čistícím rohožím</t>
  </si>
  <si>
    <t>398478763</t>
  </si>
  <si>
    <t>Montáž vstupních čistících zón z rohoží osazení rámu mosazného nebo hliníkového náběhového úzkého - 45 mm</t>
  </si>
  <si>
    <t>https://podminky.urs.cz/item/CS_URS_2022_02/767531126</t>
  </si>
  <si>
    <t>3,8</t>
  </si>
  <si>
    <t>284</t>
  </si>
  <si>
    <t>69752152</t>
  </si>
  <si>
    <t>rámy náběhové-náběh úzký-45mm-Al</t>
  </si>
  <si>
    <t>-980421371</t>
  </si>
  <si>
    <t>3,8*1,1</t>
  </si>
  <si>
    <t>285</t>
  </si>
  <si>
    <t>767620128</t>
  </si>
  <si>
    <t>Montáž oken kovových zdvojených otevíravých do zdiva pl přes 2,5 m2</t>
  </si>
  <si>
    <t>-111457589</t>
  </si>
  <si>
    <t>Montáž oken zdvojených z hliníkových nebo ocelových profilů na polyuretanovou pěnu otevíravých do zdiva, plochy přes 2,5 m2</t>
  </si>
  <si>
    <t>https://podminky.urs.cz/item/CS_URS_2022_02/767620128</t>
  </si>
  <si>
    <t>4,925*0,875</t>
  </si>
  <si>
    <t>(2,74+1,62)*0,875</t>
  </si>
  <si>
    <t>2,0*0,875*2</t>
  </si>
  <si>
    <t>2,0*0,875*4</t>
  </si>
  <si>
    <t>(1,365+1,49)*0,875</t>
  </si>
  <si>
    <t>1,5*0,875</t>
  </si>
  <si>
    <t>2,0*0,875</t>
  </si>
  <si>
    <t>286</t>
  </si>
  <si>
    <t>R553.TO/1</t>
  </si>
  <si>
    <t>pásové hliníkové okno 5x okno 985x875mm, rádius R5790 - TO/1</t>
  </si>
  <si>
    <t>252848331</t>
  </si>
  <si>
    <t>Poznámka k položce:_x000D_
obloukové hliníkové okno skládající se z pěti částí: Uw - 0,77 W/m2K, rám oken hloubky cca 90mm (dle výrobce), plošně zarovnané rám a křídlo, kolmá hrana hliníkového profilu 		2x křídlo otevíravé a sklopné, rozměr viz schéma, součástí mikroventilace, 3x  okno pevné neotevíravé izolační trojskla  - Ug = 0,5 W/m2K, propustnost světla LT 67%, solární faktor SF 38% vnitřní parapet hloubka 300mm, délka 5000mm  dřevotřískový postforming, dezén RAL 7038 konstrukce Al profilů - exteriér / interiér RAL 7038  viditelné kování (klika apod.) - hliník elox síť proti hmyzu 2x rozměru 985x875mm</t>
  </si>
  <si>
    <t>287</t>
  </si>
  <si>
    <t>R553.TO/2</t>
  </si>
  <si>
    <t>rohové hliníkové okno neotevíravé - 2740+1620x875mm TO/2</t>
  </si>
  <si>
    <t>535695676</t>
  </si>
  <si>
    <t>Poznámka k položce:_x000D_
hliníkové rohové okno skládající se ze dvou částí: Uw - 0,77 W/m2K, rám oken hloubky cca 90mm (dle výrobce), kolmá hrana hliníkového profilu izolační trojskla  - Ug = 0,5 W/m2K, propustnost světla LT 67%, solární faktor SF 38% rohový parapet, hloubka 300mm, dřevotřískový postforming, dezén RAL 7038 (dl.1x2650+1x1250 mm + dl.1x1280+1x1120 mm) konstrukce Al profilů - exteriér / interiér RAL 7038 zastínění - látková roleta 1x 2620x875mm+1x 1480x875mm + 1x1230x875mm+1x1350x875mm</t>
  </si>
  <si>
    <t>288</t>
  </si>
  <si>
    <t>R553.TO/3</t>
  </si>
  <si>
    <t>hliníkové okno neotevíravé - 2000x875mm TO/3</t>
  </si>
  <si>
    <t>-673300834</t>
  </si>
  <si>
    <t>Poznámka k položce:_x000D_
hliníkové okno: Uw - 0,77 W/m2K, rám oken hloubky cca 90mm (dle výrobce), kolmá hrana hliníkového profilu izolační trojskla  - Ug = 0,5 W/m2K, propustnost světla LT 67%, solární faktor SF 38% parapet, hloubka 300mm dl.2000mm, dřevotřískový postforming, dezén RAL 7038 konstrukce Al profilů - exteriér / interiér RAL 7038 zastínění - látková roleta 2000x875mm</t>
  </si>
  <si>
    <t>289</t>
  </si>
  <si>
    <t>R553.TO/4</t>
  </si>
  <si>
    <t>hliníkové okno sklopné - 2000x875mm TO/4</t>
  </si>
  <si>
    <t>-1618582579</t>
  </si>
  <si>
    <t>Poznámka k položce:_x000D_
hliníkové okno: Uw - 0,77 W/m2K, rám oken hloubky cca 90mm (dle výrobce), plošně zarovnané rám a křídlo, kolmá hrana hliníkového profilu sklopné, dvě polohy větrání a 90stupňů izolační trojskla  - Ug = 0,5 W/m2K, propustnost světla LT 67%, solární faktor SF 38% parapet, hloubka 300mm, délka 2000mm + 1500 mm,  dřevotřískový postforming, dezén RAL 7038 konstrukce Al profilů - exteriér / interiér RAL 7038  viditelné kování (klika apod.) - hliník elox  zastínění - látková roleta, rozměr 2000x875mm + 1500x875mm síť proti hmyzu - rozměru 2000x875mm + 1500x875mm</t>
  </si>
  <si>
    <t>290</t>
  </si>
  <si>
    <t>R553.TO/5</t>
  </si>
  <si>
    <t>rohové hliníkové okno neotevíravé - 1364+1490x875 mm TO/5</t>
  </si>
  <si>
    <t>-574350229</t>
  </si>
  <si>
    <t>291</t>
  </si>
  <si>
    <t>R553.TO/6</t>
  </si>
  <si>
    <t>hliníkové okno sklopné - 1500x875mm TO/6</t>
  </si>
  <si>
    <t>142695498</t>
  </si>
  <si>
    <t>292</t>
  </si>
  <si>
    <t>R553.TO/7</t>
  </si>
  <si>
    <t>hliníkové okno neotevíravé s PO - 2000x875mm TO/7</t>
  </si>
  <si>
    <t>-1718438169</t>
  </si>
  <si>
    <t>Poznámka k položce:_x000D_
hliníkové profily bez přerušení tepelného mostu, okno s požární odolností EI 30 výplň protipožární bezpečnostní sklo čiré, členění viz schéma, okno s požární odolností EI 30 parapet, 1x hloubka 330mm, délka 2000mm, + 1x hloubka 100, délka 2000mm dřevotřískový postforming, dezén RAL 7038 konstrukce Al profilů -  RAL 7038</t>
  </si>
  <si>
    <t>293</t>
  </si>
  <si>
    <t>767620128.2</t>
  </si>
  <si>
    <t>Montáž pákových ovladačů</t>
  </si>
  <si>
    <t>-1755762080</t>
  </si>
  <si>
    <t>294</t>
  </si>
  <si>
    <t>767620128.3</t>
  </si>
  <si>
    <t>Montáž - Al prvky interiér + exteriér</t>
  </si>
  <si>
    <t>kpl</t>
  </si>
  <si>
    <t>1920725325</t>
  </si>
  <si>
    <t>295</t>
  </si>
  <si>
    <t>R553.2</t>
  </si>
  <si>
    <t>dodávka - Al prvky interiér + exteriér</t>
  </si>
  <si>
    <t>-2047383916</t>
  </si>
  <si>
    <t>296</t>
  </si>
  <si>
    <t>767640111</t>
  </si>
  <si>
    <t>Montáž dveří ocelových nebo hliníkových vchodových jednokřídlových bez nadsvětlíku</t>
  </si>
  <si>
    <t>610394010</t>
  </si>
  <si>
    <t>Montáž dveří ocelových nebo hliníkových vchodových jednokřídlových bez nadsvětlíku</t>
  </si>
  <si>
    <t>https://podminky.urs.cz/item/CS_URS_2022_02/767640111</t>
  </si>
  <si>
    <t>297</t>
  </si>
  <si>
    <t>R553.Td/1</t>
  </si>
  <si>
    <t>rámová stěna 1240x2340mm, dveře šířka 1080mm, výška 2250mm - Td/1</t>
  </si>
  <si>
    <t>-960762086</t>
  </si>
  <si>
    <t>Poznámka k položce:_x000D_
rám - hliníkový profilový systém s koeficientem tepelného prostupu Uf= 0,98 W/m²K, plošně lícující rám a křídlo z exteriéru křídlo - hliníkový profilový systém dveře plné jednokřídlové otevíravé šířka 1080mm, výška 2250mm, částečně prosklené svisle 1/2 bezpečnostním sklem izolační trojskla s koeficientem prostupu tepla  Ug = 0,5 W/m2K, teplý distanční rámeček oboustraně z bezpečnostním sklem conex nízký práh hliník bezpečnostní kování oliva, exteriér koule/ interiér klika, vodorovné madlo výšky 800mm, bezpečnostní zámek např. Fab + štítek proti vylomení, panikové kování v klice ze strany interiéru dle požadavku PBŘ, součástí stavěč dveřního křídla, samozavírač  křídla, dveřní zarážka, pojistka proti vypáčení křídla světle šedá exteriér i interiér Ral 7038  vodorovné madlo, klika štítek - eloxovaný hliník madlo umístěné ve výšce 800mm na straně opačné než jsou závěsy, kontrastní označení na skle barevný výrazný pruh  50mm ve výšce 1400mm</t>
  </si>
  <si>
    <t>298</t>
  </si>
  <si>
    <t>767640221</t>
  </si>
  <si>
    <t>Montáž dveří ocelových nebo hliníkových vchodových dvoukřídlových bez nadsvětlíku</t>
  </si>
  <si>
    <t>1330475589</t>
  </si>
  <si>
    <t>Montáž dveří ocelových nebo hliníkových vchodových dvoukřídlové bez nadsvětlíku</t>
  </si>
  <si>
    <t>https://podminky.urs.cz/item/CS_URS_2022_02/767640221</t>
  </si>
  <si>
    <t>299</t>
  </si>
  <si>
    <t>R553.Td/8</t>
  </si>
  <si>
    <t>posuvná hliníková stěna 3000x2320 mm - Td/8</t>
  </si>
  <si>
    <t>-1477472128</t>
  </si>
  <si>
    <t>Poznámka k položce:_x000D_
rám - hliníková stěna HS portál: Uf - 1,4 W/m2K, rám hloubky cca 180mm (dle výrobce), pohledová výška rám/rám 48-134,5. Plošně lícující rám a křídlo z exteriéru křídlo - 1x křídlo zdvižně posuvné, 1x okno fix,  viz schéma, součástí mikroventilace izolační trojsklo + bezpečnostní sklo connex vnější - vnitřní,  Ug = 0,5 W/m2K,  propustnost světla LT 67%, solární faktor SF 38% nízký práh s dvojím přerušením tepelného mostu s koeficientem tepelného prostupu Uf= 1,0 W/m²K,  „teplý" práh z kompozitního materiálu zdvižně posuvné kování pro posuvné dveře do hliníkových elementů, větrání - v poloze několika centimetrů (neprůchodné pro děti) s uzamčením,  současně vybaven spárovým větráním pomocí kliky pro optimální výměnou vzduchu, (vždy s uzamčením) výplň bude uzamykatelná proti otevření neoprávněnou osobou barva hlinikových profílů RAL 7038, klika - povrchová úprava eleoxovaný hliník síť proti hmyzu - plisé síť 2x 1500x2320mm  (skladaná síť proti hmyzu, rám extrudovaný hliníkový profil, uchycení pomocí vynášecího profilu, bezbariérový přistup díky výšce přechodového profilu pouze 3 mm. Hladký chod segmentu zabezpečuje řetězový mechanizmus z PVC. montáž na rám,  barva rámu shodná s barevností oken RAL 7004, síť plisované vlákno protipylová - hustě tkaná jemná síťovina, která zabraňuje průniku nepříjemným alegenů, ale především hmyzu. Síťovina má šedou barvu)</t>
  </si>
  <si>
    <t>300</t>
  </si>
  <si>
    <t>767881141</t>
  </si>
  <si>
    <t>Montáž bodů záchytného systému do železobetonu mechanickými kotvami</t>
  </si>
  <si>
    <t>-1809237103</t>
  </si>
  <si>
    <t>Montáž záchytného systému proti pádu bodů samostatných nebo v systému s poddajným kotvícím vedením do železobetonu mechanickými kotvami</t>
  </si>
  <si>
    <t>https://podminky.urs.cz/item/CS_URS_2022_02/767881141</t>
  </si>
  <si>
    <t>Z/1</t>
  </si>
  <si>
    <t>301</t>
  </si>
  <si>
    <t>R553.1</t>
  </si>
  <si>
    <t>kotvící bod pro ploché střechy dl.600mm Z/1</t>
  </si>
  <si>
    <t>-1427189790</t>
  </si>
  <si>
    <t>Poznámka k položce:_x000D_
Nerezový kotvicí bod pro ploché střechy s nosnou konstrukcí z betonové desky.  Kotvicí bod má základnu velikosti 150 x 150 mm a ztužený sloupek o průměru 42 mm.  Instalace do předvrtaných otvorů probíhá pomocí rozpěrných mechanických kotev, případně chemické kotvy (není součástí dodávky).  Určeno pro beton třídy C20/25 a vyšší.</t>
  </si>
  <si>
    <t>302</t>
  </si>
  <si>
    <t>767995115</t>
  </si>
  <si>
    <t>Montáž atypických zámečnických konstrukcí hm přes 50 do 100 kg</t>
  </si>
  <si>
    <t>-95528879</t>
  </si>
  <si>
    <t>Montáž ostatních atypických zámečnických konstrukcí hmotnosti přes 50 do 100 kg</t>
  </si>
  <si>
    <t>https://podminky.urs.cz/item/CS_URS_2022_02/767995115</t>
  </si>
  <si>
    <t>(40,6+40,85)*2</t>
  </si>
  <si>
    <t>60,0+18,0+10,0</t>
  </si>
  <si>
    <t>303</t>
  </si>
  <si>
    <t>R130.1</t>
  </si>
  <si>
    <t>ocelové profily zábradlí rampy Z/2</t>
  </si>
  <si>
    <t>839094544</t>
  </si>
  <si>
    <t>sloupek zábradlí 100/50/5-850 + kotevní plech 200x150x10 mm - (4ks)</t>
  </si>
  <si>
    <t>40,6*1,05*2</t>
  </si>
  <si>
    <t>madlo pr. 48,3-4820 (2ks) vč kotevních konzol ke sloupkům (8ks)</t>
  </si>
  <si>
    <t>40,85*1,05*2</t>
  </si>
  <si>
    <t>304</t>
  </si>
  <si>
    <t>R130.2</t>
  </si>
  <si>
    <t>ocelové profily branky Z/3</t>
  </si>
  <si>
    <t>-1211933002</t>
  </si>
  <si>
    <t>sloupek 80/80/8-1700 (2ks) + kotevní plech 200x150x10 mm (2ks)</t>
  </si>
  <si>
    <t>60,0*1,05</t>
  </si>
  <si>
    <t>rám profil 40/40/3</t>
  </si>
  <si>
    <t>18,0*1,05</t>
  </si>
  <si>
    <t>výplň dle stávajícího tvarosloví</t>
  </si>
  <si>
    <t>10,0*1,05</t>
  </si>
  <si>
    <t>305</t>
  </si>
  <si>
    <t>R549.1</t>
  </si>
  <si>
    <t>stavební kování Z/3</t>
  </si>
  <si>
    <t>-601693256</t>
  </si>
  <si>
    <t>Poznámka k položce:_x000D_
2x závěs 1x klika rustikal 1x zámek FAB + dveřní vrátník</t>
  </si>
  <si>
    <t>306</t>
  </si>
  <si>
    <t>998767201</t>
  </si>
  <si>
    <t>Přesun hmot procentní pro zámečnické konstrukce v objektech v do 6 m</t>
  </si>
  <si>
    <t>-1587778479</t>
  </si>
  <si>
    <t>Přesun hmot pro zámečnické konstrukce stanovený procentní sazbou (%) z ceny vodorovná dopravní vzdálenost do 50 m v objektech výšky do 6 m</t>
  </si>
  <si>
    <t>https://podminky.urs.cz/item/CS_URS_2022_02/998767201</t>
  </si>
  <si>
    <t>776</t>
  </si>
  <si>
    <t>Podlahy povlakové</t>
  </si>
  <si>
    <t>307</t>
  </si>
  <si>
    <t>776421312</t>
  </si>
  <si>
    <t>Montáž přechodových šroubovaných lišt</t>
  </si>
  <si>
    <t>-1410230861</t>
  </si>
  <si>
    <t>Montáž lišt přechodových šroubovaných</t>
  </si>
  <si>
    <t>https://podminky.urs.cz/item/CS_URS_2022_02/776421312</t>
  </si>
  <si>
    <t>0,9</t>
  </si>
  <si>
    <t>308</t>
  </si>
  <si>
    <t>55343116</t>
  </si>
  <si>
    <t>profil přechodový Al narážecí 40mm stříbro, zlato, champagne</t>
  </si>
  <si>
    <t>-1921893719</t>
  </si>
  <si>
    <t>0,9*1,02</t>
  </si>
  <si>
    <t>309</t>
  </si>
  <si>
    <t>776111115</t>
  </si>
  <si>
    <t>Broušení podkladu povlakových podlah před litím stěrky</t>
  </si>
  <si>
    <t>-266955117</t>
  </si>
  <si>
    <t>Příprava podkladu broušení podlah stávajícího podkladu před litím stěrky</t>
  </si>
  <si>
    <t>https://podminky.urs.cz/item/CS_URS_2022_02/776111115</t>
  </si>
  <si>
    <t>310</t>
  </si>
  <si>
    <t>776111311</t>
  </si>
  <si>
    <t>Vysátí podkladu povlakových podlah</t>
  </si>
  <si>
    <t>1646697861</t>
  </si>
  <si>
    <t>Příprava podkladu vysátí podlah</t>
  </si>
  <si>
    <t>https://podminky.urs.cz/item/CS_URS_2022_02/776111311</t>
  </si>
  <si>
    <t>311</t>
  </si>
  <si>
    <t>776121321</t>
  </si>
  <si>
    <t>Neředěná penetrace savého podkladu povlakových podlah</t>
  </si>
  <si>
    <t>-1876762575</t>
  </si>
  <si>
    <t>Příprava podkladu penetrace neředěná podlah</t>
  </si>
  <si>
    <t>https://podminky.urs.cz/item/CS_URS_2022_02/776121321</t>
  </si>
  <si>
    <t>312</t>
  </si>
  <si>
    <t>776141121</t>
  </si>
  <si>
    <t>Stěrka podlahová nivelační pro vyrovnání podkladu povlakových podlah pevnosti 30 MPa tl do 3 mm</t>
  </si>
  <si>
    <t>-838117454</t>
  </si>
  <si>
    <t>Příprava podkladu vyrovnání samonivelační stěrkou podlah min.pevnosti 30 MPa, tloušťky do 3 mm</t>
  </si>
  <si>
    <t>https://podminky.urs.cz/item/CS_URS_2022_02/776141121</t>
  </si>
  <si>
    <t>313</t>
  </si>
  <si>
    <t>776221111</t>
  </si>
  <si>
    <t>Lepení pásů z PVC standardním lepidlem</t>
  </si>
  <si>
    <t>59646177</t>
  </si>
  <si>
    <t>Montáž podlahovin z PVC lepením standardním lepidlem z pásů standardních</t>
  </si>
  <si>
    <t>https://podminky.urs.cz/item/CS_URS_2022_02/776221111</t>
  </si>
  <si>
    <t>314</t>
  </si>
  <si>
    <t>R284110.1</t>
  </si>
  <si>
    <t>bezpečnostní podlahová krytina s obsahem částic oxidu hlinitého v základní vrstvě a křemíkových částic na povrchu tl.2,0 mm</t>
  </si>
  <si>
    <t>-2106993880</t>
  </si>
  <si>
    <t>Poznámka k položce:_x000D_
DIN 51 130 - protiskluz R10 bezpečnostní protiskluzová podlaha barevný odstín - Honey (med)</t>
  </si>
  <si>
    <t>(24,7+93,45)*1,1</t>
  </si>
  <si>
    <t>53,7*1,1</t>
  </si>
  <si>
    <t>315</t>
  </si>
  <si>
    <t>776411111</t>
  </si>
  <si>
    <t>Montáž obvodových soklíků výšky do 80 mm</t>
  </si>
  <si>
    <t>-293062281</t>
  </si>
  <si>
    <t>Montáž soklíků lepením obvodových, výšky do 80 mm</t>
  </si>
  <si>
    <t>https://podminky.urs.cz/item/CS_URS_2022_02/776411111</t>
  </si>
  <si>
    <t>30,0</t>
  </si>
  <si>
    <t>316</t>
  </si>
  <si>
    <t>R284110.2</t>
  </si>
  <si>
    <t>lišta speciální - čepcové těsněné šedé</t>
  </si>
  <si>
    <t>-620816452</t>
  </si>
  <si>
    <t>74,0*1,02</t>
  </si>
  <si>
    <t>317</t>
  </si>
  <si>
    <t>776411112</t>
  </si>
  <si>
    <t>Montáž obvodových soklíků výšky do 100 mm</t>
  </si>
  <si>
    <t>855075297</t>
  </si>
  <si>
    <t>Montáž soklíků lepením obvodových, výšky přes 80 do 100 mm</t>
  </si>
  <si>
    <t>https://podminky.urs.cz/item/CS_URS_2022_02/776411112</t>
  </si>
  <si>
    <t>318</t>
  </si>
  <si>
    <t>R284110.3</t>
  </si>
  <si>
    <t>lišta speciální - obrubový žlab</t>
  </si>
  <si>
    <t>-551983827</t>
  </si>
  <si>
    <t>319</t>
  </si>
  <si>
    <t>776991121</t>
  </si>
  <si>
    <t>Základní čištění nově položených podlahovin vysátím a setřením vlhkým mopem</t>
  </si>
  <si>
    <t>1725311265</t>
  </si>
  <si>
    <t>Ostatní práce údržba nových podlahovin po pokládce čištění základní</t>
  </si>
  <si>
    <t>https://podminky.urs.cz/item/CS_URS_2022_02/776991121</t>
  </si>
  <si>
    <t>320</t>
  </si>
  <si>
    <t>998776201</t>
  </si>
  <si>
    <t>Přesun hmot procentní pro podlahy povlakové v objektech v do 6 m</t>
  </si>
  <si>
    <t>-205009083</t>
  </si>
  <si>
    <t>Přesun hmot pro podlahy povlakové stanovený procentní sazbou (%) z ceny vodorovná dopravní vzdálenost do 50 m v objektech výšky do 6 m</t>
  </si>
  <si>
    <t>https://podminky.urs.cz/item/CS_URS_2022_02/998776201</t>
  </si>
  <si>
    <t>781</t>
  </si>
  <si>
    <t>Dokončovací práce - obklady</t>
  </si>
  <si>
    <t>321</t>
  </si>
  <si>
    <t>781121011</t>
  </si>
  <si>
    <t>Nátěr penetrační na stěnu</t>
  </si>
  <si>
    <t>-999451392</t>
  </si>
  <si>
    <t>Příprava podkladu před provedením obkladu nátěr penetrační na stěnu</t>
  </si>
  <si>
    <t>https://podminky.urs.cz/item/CS_URS_2022_02/781121011</t>
  </si>
  <si>
    <t>322</t>
  </si>
  <si>
    <t>781474115</t>
  </si>
  <si>
    <t>Montáž obkladů vnitřních keramických hladkých přes 22 do 25 ks/m2 lepených flexibilním lepidlem</t>
  </si>
  <si>
    <t>-1785126139</t>
  </si>
  <si>
    <t>Montáž obkladů vnitřních stěn z dlaždic keramických lepených flexibilním lepidlem maloformátových hladkých přes 22 do 25 ks/m2</t>
  </si>
  <si>
    <t>https://podminky.urs.cz/item/CS_URS_2022_02/781474115</t>
  </si>
  <si>
    <t>323</t>
  </si>
  <si>
    <t>59761039</t>
  </si>
  <si>
    <t>obklad keramický hladký přes 22 do 25ks/m2</t>
  </si>
  <si>
    <t>-712123638</t>
  </si>
  <si>
    <t>8,119*1,1</t>
  </si>
  <si>
    <t>324</t>
  </si>
  <si>
    <t>781479191</t>
  </si>
  <si>
    <t>Příplatek k montáži obkladů vnitřních keramických hladkých za plochu do 10 m2</t>
  </si>
  <si>
    <t>-257224624</t>
  </si>
  <si>
    <t>https://podminky.urs.cz/item/CS_URS_2021_02/781479191</t>
  </si>
  <si>
    <t>325</t>
  </si>
  <si>
    <t>781494111</t>
  </si>
  <si>
    <t>Plastové profily rohové lepené flexibilním lepidlem</t>
  </si>
  <si>
    <t>-2065232545</t>
  </si>
  <si>
    <t>Obklad - dokončující práce profily ukončovací lepené flexibilním lepidlem rohové</t>
  </si>
  <si>
    <t>https://podminky.urs.cz/item/CS_URS_2022_02/781494111</t>
  </si>
  <si>
    <t>(2,06+2,82*2)*2+0,3*2</t>
  </si>
  <si>
    <t>326</t>
  </si>
  <si>
    <t>781495115</t>
  </si>
  <si>
    <t>Spárování vnitřních obkladů silikonem</t>
  </si>
  <si>
    <t>1595275435</t>
  </si>
  <si>
    <t>Obklad - dokončující práce ostatní práce spárování silikonem</t>
  </si>
  <si>
    <t>https://podminky.urs.cz/item/CS_URS_2022_02/781495115</t>
  </si>
  <si>
    <t>(2,06+0,3*2)*2+2,82*4</t>
  </si>
  <si>
    <t>327</t>
  </si>
  <si>
    <t>781495211</t>
  </si>
  <si>
    <t>Čištění vnitřních ploch stěn po provedení obkladu chemickými prostředky</t>
  </si>
  <si>
    <t>757922082</t>
  </si>
  <si>
    <t>Čištění vnitřních ploch po provedení obkladu stěn chemickými prostředky</t>
  </si>
  <si>
    <t>https://podminky.urs.cz/item/CS_URS_2022_02/781495211</t>
  </si>
  <si>
    <t>328</t>
  </si>
  <si>
    <t>781734112</t>
  </si>
  <si>
    <t>Montáž obkladů vnějších z obkladaček nebo obkladových pásků cihelných přes 50 do 85 ks/m2 lepené flexibilním lepidlem</t>
  </si>
  <si>
    <t>-1361145711</t>
  </si>
  <si>
    <t>Montáž obkladů vnějších stěn z obkladaček nebo obkladových pásků cihelných lepených flexibilním lepidlem přes 50 do 85 ks/m2</t>
  </si>
  <si>
    <t>https://podminky.urs.cz/item/CS_URS_2022_02/781734112</t>
  </si>
  <si>
    <t>Fs.b+c</t>
  </si>
  <si>
    <t>26,2+4,9</t>
  </si>
  <si>
    <t>329</t>
  </si>
  <si>
    <t>596231160.1</t>
  </si>
  <si>
    <t>pásek obkladový tažený 250x65x10 mm, pískově žlutý</t>
  </si>
  <si>
    <t>-2018675428</t>
  </si>
  <si>
    <t>Poznámka k položce:_x000D_
Spotřeba: 62 kus/m2</t>
  </si>
  <si>
    <t>31,1*62*1,1</t>
  </si>
  <si>
    <t>330</t>
  </si>
  <si>
    <t>781739191</t>
  </si>
  <si>
    <t>Příplatek k montáži obkladů vnějších z obkladaček nebo obkladových pásků cihelných za plochu do 10 m2</t>
  </si>
  <si>
    <t>758654127</t>
  </si>
  <si>
    <t>Montáž obkladů vnějších stěn z obkladaček nebo obkladových pásků cihelných Příplatek k cenám za plochu do 10 m2 jednotlivě</t>
  </si>
  <si>
    <t>https://podminky.urs.cz/item/CS_URS_2022_02/781739191</t>
  </si>
  <si>
    <t>331</t>
  </si>
  <si>
    <t>998781201</t>
  </si>
  <si>
    <t>Přesun hmot procentní pro obklady keramické v objektech v do 6 m</t>
  </si>
  <si>
    <t>952622119</t>
  </si>
  <si>
    <t>Přesun hmot pro obklady keramické stanovený procentní sazbou (%) z ceny vodorovná dopravní vzdálenost do 50 m v objektech výšky do 6 m</t>
  </si>
  <si>
    <t>https://podminky.urs.cz/item/CS_URS_2022_02/998781201</t>
  </si>
  <si>
    <t>783</t>
  </si>
  <si>
    <t>Dokončovací práce - nátěry</t>
  </si>
  <si>
    <t>332</t>
  </si>
  <si>
    <t>783101205</t>
  </si>
  <si>
    <t>Dekorativní obroušení podkladu truhlářských konstrukcí před provedením nátěru</t>
  </si>
  <si>
    <t>452512782</t>
  </si>
  <si>
    <t>Příprava podkladu truhlářských konstrukcí před provedením nátěru broušení smirkovým papírem nebo plátnem dekorativní</t>
  </si>
  <si>
    <t>https://podminky.urs.cz/item/CS_URS_2022_02/783101205</t>
  </si>
  <si>
    <t>0,95*1,995*2</t>
  </si>
  <si>
    <t>333</t>
  </si>
  <si>
    <t>783114101</t>
  </si>
  <si>
    <t>Základní jednonásobný syntetický nátěr truhlářských konstrukcí</t>
  </si>
  <si>
    <t>1295961655</t>
  </si>
  <si>
    <t>Základní nátěr truhlářských konstrukcí jednonásobný syntetický</t>
  </si>
  <si>
    <t>https://podminky.urs.cz/item/CS_URS_2022_02/783114101</t>
  </si>
  <si>
    <t>334</t>
  </si>
  <si>
    <t>783117101</t>
  </si>
  <si>
    <t>Krycí jednonásobný syntetický nátěr truhlářských konstrukcí</t>
  </si>
  <si>
    <t>749170860</t>
  </si>
  <si>
    <t>Krycí nátěr truhlářských konstrukcí jednonásobný syntetický</t>
  </si>
  <si>
    <t>https://podminky.urs.cz/item/CS_URS_2022_02/783117101</t>
  </si>
  <si>
    <t>3,791*2</t>
  </si>
  <si>
    <t>335</t>
  </si>
  <si>
    <t>783301311</t>
  </si>
  <si>
    <t>Odmaštění zámečnických konstrukcí vodou ředitelným odmašťovačem</t>
  </si>
  <si>
    <t>-128048727</t>
  </si>
  <si>
    <t>Příprava podkladu zámečnických konstrukcí před provedením nátěru odmaštění odmašťovačem vodou ředitelným</t>
  </si>
  <si>
    <t>https://podminky.urs.cz/item/CS_URS_2022_02/783301311</t>
  </si>
  <si>
    <t>sloupek P11+P15</t>
  </si>
  <si>
    <t>zárubeň Td/5</t>
  </si>
  <si>
    <t>(2*1,97+0,9)*0,21</t>
  </si>
  <si>
    <t>0,08*4*1,7*2+1,05*2,63*2</t>
  </si>
  <si>
    <t>336</t>
  </si>
  <si>
    <t>783314101</t>
  </si>
  <si>
    <t>Základní jednonásobný syntetický nátěr zámečnických konstrukcí</t>
  </si>
  <si>
    <t>1420196954</t>
  </si>
  <si>
    <t>Základní nátěr zámečnických konstrukcí jednonásobný syntetický</t>
  </si>
  <si>
    <t>https://podminky.urs.cz/item/CS_URS_2022_02/783314101</t>
  </si>
  <si>
    <t>T/1 - Al Uprofil</t>
  </si>
  <si>
    <t>0,01*3*198,5</t>
  </si>
  <si>
    <t>337</t>
  </si>
  <si>
    <t>783314201</t>
  </si>
  <si>
    <t>Základní antikorozní jednonásobný syntetický standardní nátěr zámečnických konstrukcí</t>
  </si>
  <si>
    <t>1195704001</t>
  </si>
  <si>
    <t>Základní antikorozní nátěr zámečnických konstrukcí jednonásobný syntetický standardní</t>
  </si>
  <si>
    <t>https://podminky.urs.cz/item/CS_URS_2022_02/783314201</t>
  </si>
  <si>
    <t>338</t>
  </si>
  <si>
    <t>783315101</t>
  </si>
  <si>
    <t>Mezinátěr jednonásobný syntetický standardní zámečnických konstrukcí</t>
  </si>
  <si>
    <t>1124142635</t>
  </si>
  <si>
    <t>Mezinátěr zámečnických konstrukcí jednonásobný syntetický standardní</t>
  </si>
  <si>
    <t>https://podminky.urs.cz/item/CS_URS_2022_02/783315101</t>
  </si>
  <si>
    <t>339</t>
  </si>
  <si>
    <t>783317101</t>
  </si>
  <si>
    <t>Krycí jednonásobný syntetický standardní nátěr zámečnických konstrukcí</t>
  </si>
  <si>
    <t>-565470429</t>
  </si>
  <si>
    <t>Krycí nátěr (email) zámečnických konstrukcí jednonásobný syntetický standardní</t>
  </si>
  <si>
    <t>https://podminky.urs.cz/item/CS_URS_2022_02/783317101</t>
  </si>
  <si>
    <t>Poznámka k položce:_x000D_
odstín RAL 7038</t>
  </si>
  <si>
    <t>340</t>
  </si>
  <si>
    <t>783401311</t>
  </si>
  <si>
    <t>Odmaštění klempířských konstrukcí vodou ředitelným odmašťovačem před provedením nátěru</t>
  </si>
  <si>
    <t>-1205045099</t>
  </si>
  <si>
    <t>Příprava podkladu klempířských konstrukcí před provedením nátěru odmaštěním odmašťovačem vodou ředitelným</t>
  </si>
  <si>
    <t>https://podminky.urs.cz/item/CS_URS_2022_02/783401311</t>
  </si>
  <si>
    <t>33,0*0,65</t>
  </si>
  <si>
    <t>6,2*0,75</t>
  </si>
  <si>
    <t>3,0*0,45</t>
  </si>
  <si>
    <t>(12,05+6,0+11,0+35,4+8,0+8,0+5,0)*0,2</t>
  </si>
  <si>
    <t>341</t>
  </si>
  <si>
    <t>783437101.1</t>
  </si>
  <si>
    <t>Povrchová úprava klempířských konstrukcí KOMAXIT RAL 1004</t>
  </si>
  <si>
    <t>1796027683</t>
  </si>
  <si>
    <t>342</t>
  </si>
  <si>
    <t>783444101</t>
  </si>
  <si>
    <t>Základní jednonásobný polyuretanový nátěr klempířských konstrukcí</t>
  </si>
  <si>
    <t>-1092153764</t>
  </si>
  <si>
    <t>Základní nátěr klempířských konstrukcí jednonásobný polyuretanový</t>
  </si>
  <si>
    <t>https://podminky.urs.cz/item/CS_URS_2022_02/783444101</t>
  </si>
  <si>
    <t>343</t>
  </si>
  <si>
    <t>783447101</t>
  </si>
  <si>
    <t>Krycí jednonásobný polyuretanový nátěr klempířských konstrukcí</t>
  </si>
  <si>
    <t>1782127794</t>
  </si>
  <si>
    <t>Krycí nátěr (email) klempířských konstrukcí jednonásobný polyuretanový</t>
  </si>
  <si>
    <t>https://podminky.urs.cz/item/CS_URS_2022_02/783447101</t>
  </si>
  <si>
    <t>784</t>
  </si>
  <si>
    <t>Dokončovací práce - malby a tapety</t>
  </si>
  <si>
    <t>344</t>
  </si>
  <si>
    <t>784121001</t>
  </si>
  <si>
    <t>Oškrabání malby v mísnostech v do 3,80 m</t>
  </si>
  <si>
    <t>-645411502</t>
  </si>
  <si>
    <t>Oškrabání malby v místnostech výšky do 3,80 m</t>
  </si>
  <si>
    <t>https://podminky.urs.cz/item/CS_URS_2022_02/784121001</t>
  </si>
  <si>
    <t>stěny m.č.1,05</t>
  </si>
  <si>
    <t>5,35*3,01</t>
  </si>
  <si>
    <t>strop + stěny m.č.1,14a</t>
  </si>
  <si>
    <t>28,56+31,69*3,65</t>
  </si>
  <si>
    <t>stěny m.č.1,15</t>
  </si>
  <si>
    <t>(3,05+2,6)*2*3,33</t>
  </si>
  <si>
    <t>strop P3 m.č.1,16a</t>
  </si>
  <si>
    <t>345</t>
  </si>
  <si>
    <t>784181121</t>
  </si>
  <si>
    <t>Hloubková jednonásobná bezbarvá penetrace podkladu v místnostech v do 3,80 m</t>
  </si>
  <si>
    <t>1610195129</t>
  </si>
  <si>
    <t>Penetrace podkladu jednonásobná hloubková akrylátová bezbarvá v místnostech výšky do 3,80 m</t>
  </si>
  <si>
    <t>https://podminky.urs.cz/item/CS_URS_2022_02/784181121</t>
  </si>
  <si>
    <t>stěny m.č.1,14b</t>
  </si>
  <si>
    <t>25,44*2,79</t>
  </si>
  <si>
    <t>(3,05+2,6)*2*2,79</t>
  </si>
  <si>
    <t>346</t>
  </si>
  <si>
    <t>784211001</t>
  </si>
  <si>
    <t>Jednonásobné bílé malby ze směsí za mokra výborně oděruvzdorných v místnostech v do 3,80 m</t>
  </si>
  <si>
    <t>-1493036977</t>
  </si>
  <si>
    <t>Malby z malířských směsí oděruvzdorných za mokra jednonásobné, bílé za mokra odruvzdorné výborně v místnostech výšky do 3,80 m</t>
  </si>
  <si>
    <t>https://podminky.urs.cz/item/CS_URS_2022_02/784211001</t>
  </si>
  <si>
    <t>347</t>
  </si>
  <si>
    <t>784211063</t>
  </si>
  <si>
    <t>Příplatek k cenám 1x maleb ze směsí za mokra oděruvzdorných za barevnou malbu středně sytého odstínu</t>
  </si>
  <si>
    <t>-783056997</t>
  </si>
  <si>
    <t>Malby z malířských směsí oděruvzdorných za mokra Příplatek k cenám jednonásobných maleb za provádění barevné malby tónované na tónovacích automatech, v odstínu středně sytém</t>
  </si>
  <si>
    <t>https://podminky.urs.cz/item/CS_URS_2022_02/784211063</t>
  </si>
  <si>
    <t>Poznámka k položce:_x000D_
barva šedá odstín RAL 7038</t>
  </si>
  <si>
    <t>348</t>
  </si>
  <si>
    <t>784211101</t>
  </si>
  <si>
    <t>Dvojnásobné bílé malby ze směsí za mokra výborně oděruvzdorných v místnostech v do 3,80 m</t>
  </si>
  <si>
    <t>1138074282</t>
  </si>
  <si>
    <t>Malby z malířských směsí oděruvzdorných za mokra dvojnásobné, bílé za mokra oděruvzdorné výborně v místnostech výšky do 3,80 m</t>
  </si>
  <si>
    <t>https://podminky.urs.cz/item/CS_URS_2022_02/784211101</t>
  </si>
  <si>
    <t>786</t>
  </si>
  <si>
    <t>Dokončovací práce - čalounické úpravy</t>
  </si>
  <si>
    <t>349</t>
  </si>
  <si>
    <t>786681003</t>
  </si>
  <si>
    <t>Montáž skládacích stěn jednodílných nebo dvoudílných přes 7 m2</t>
  </si>
  <si>
    <t>-1701898193</t>
  </si>
  <si>
    <t>https://podminky.urs.cz/item/CS_URS_2022_02/786681003</t>
  </si>
  <si>
    <t>Td/7</t>
  </si>
  <si>
    <t>3,725*2,82*2</t>
  </si>
  <si>
    <t>350</t>
  </si>
  <si>
    <t>R611.Td/7</t>
  </si>
  <si>
    <t>mobilní posuvné panely 5x745x2820 mm - Td/7</t>
  </si>
  <si>
    <t>158687882</t>
  </si>
  <si>
    <t>Poznámka k položce:_x000D_
mobilní posuvné panely tl. 110mm s vysokou vzduchovou neprůzvučností 4x panel standartní, 1x panel teleskopický+2 dorazy ke stěně hmotnost panelů 43Kg/m2  panely s vyjížděcím vodorovným těsněním, viditelné hrany v barvě elox pojezdová kolejnice kotvená do konstrukce průvlaku otvoru - hliníková, bílá, včetně svěšení, způsob ovládání manuální povrchová úprava panelů dřevěná dýha - světlá bříza zvukově izolační parametry stěny - požadavky dle normy - křídlo 40dbB</t>
  </si>
  <si>
    <t>351</t>
  </si>
  <si>
    <t>R786681.1</t>
  </si>
  <si>
    <t>Doprava, přesun</t>
  </si>
  <si>
    <t>-107588643</t>
  </si>
  <si>
    <t>352</t>
  </si>
  <si>
    <t>R786.1</t>
  </si>
  <si>
    <t>Montáž - plissé síť1500x2320mm RAL 7038, protipylová síťovina černá</t>
  </si>
  <si>
    <t>-1031739130</t>
  </si>
  <si>
    <t>353</t>
  </si>
  <si>
    <t>R786.Td/8</t>
  </si>
  <si>
    <t>dodávka -  plissé síť1500x2320mm RAL 7038, protipylová síťovina černá</t>
  </si>
  <si>
    <t>636795114</t>
  </si>
  <si>
    <t>354</t>
  </si>
  <si>
    <t>R786.2</t>
  </si>
  <si>
    <t>Montáž - síť pružinová RAL 7038</t>
  </si>
  <si>
    <t>1545896416</t>
  </si>
  <si>
    <t>TO/1+4+6</t>
  </si>
  <si>
    <t>2+4+1</t>
  </si>
  <si>
    <t>355</t>
  </si>
  <si>
    <t>R786.TO/1</t>
  </si>
  <si>
    <t>dodávka - síť pružinová RAL 7038 - TO/1</t>
  </si>
  <si>
    <t>-2034574658</t>
  </si>
  <si>
    <t>356</t>
  </si>
  <si>
    <t>R786.TO/4</t>
  </si>
  <si>
    <t>dodávka - síť pružinová RAL 7038 - TO/4</t>
  </si>
  <si>
    <t>1572427758</t>
  </si>
  <si>
    <t>357</t>
  </si>
  <si>
    <t>R786.TO/6</t>
  </si>
  <si>
    <t>dodávka - síť pružinová RAL 7038 - TO/6</t>
  </si>
  <si>
    <t>-1571386296</t>
  </si>
  <si>
    <t>358</t>
  </si>
  <si>
    <t>R786.2a</t>
  </si>
  <si>
    <t>příslušenství pevné sítě</t>
  </si>
  <si>
    <t>-1900961365</t>
  </si>
  <si>
    <t>359</t>
  </si>
  <si>
    <t>998786201</t>
  </si>
  <si>
    <t>Přesun hmot procentní pro stínění a čalounické úpravy v objektech v do 6 m</t>
  </si>
  <si>
    <t>-1399255130</t>
  </si>
  <si>
    <t>Přesun hmot pro stínění a čalounické úpravy stanovený procentní sazbou (%) z ceny vodorovná dopravní vzdálenost do 50 m v objektech výšky do 6 m</t>
  </si>
  <si>
    <t>https://podminky.urs.cz/item/CS_URS_2022_02/998786201</t>
  </si>
  <si>
    <t>789</t>
  </si>
  <si>
    <t>Povrchové úpravy ocelových konstrukcí a technologických zařízení</t>
  </si>
  <si>
    <t>360</t>
  </si>
  <si>
    <t>789421544</t>
  </si>
  <si>
    <t>Žárové stříkání ocelových konstrukcí třídy IV ZnAl 150 μm</t>
  </si>
  <si>
    <t>-187764754</t>
  </si>
  <si>
    <t>Žárové stříkání ocelových konstrukcí slitinou zinacor ZnAl, tloušťky 150 μm, třídy IV</t>
  </si>
  <si>
    <t>https://podminky.urs.cz/item/CS_URS_2022_02/789421544</t>
  </si>
  <si>
    <t>Z/2 - P=32xH</t>
  </si>
  <si>
    <t>32*(40,6+40,85)*0,001*2</t>
  </si>
  <si>
    <t>D.1.4a - Vzduchotechnika</t>
  </si>
  <si>
    <t>Jan Mikeš</t>
  </si>
  <si>
    <t xml:space="preserve">    751 - Vzduchotechnika</t>
  </si>
  <si>
    <t xml:space="preserve">      751-1 - Zařízení č.1 - Větrání jídelny a praktické učebny</t>
  </si>
  <si>
    <t xml:space="preserve">      751-2 - Zařízení č.2 - Větrání chodby a kanceláře vedoucí</t>
  </si>
  <si>
    <t xml:space="preserve">      751-3 - Zařízení č.3 - větrání sociálních zařízení</t>
  </si>
  <si>
    <t>751</t>
  </si>
  <si>
    <t>751-1</t>
  </si>
  <si>
    <t>Zařízení č.1 - Větrání jídelny a praktické učebny</t>
  </si>
  <si>
    <t>751611141</t>
  </si>
  <si>
    <t>Montáž vzduchotechnické jednotky s rekuperací tepla centrální nástřešní s výměnou vzduchu do 5000 m3/h</t>
  </si>
  <si>
    <t>1136180128</t>
  </si>
  <si>
    <t>Poznámka k položce:_x000D_
Poznámka k souboru cen: 1. V cenách nejsou započteny náklady na připojení na rozvody a na regulaci. 2. Vzduchotechnické jednotky s výměnou vzduchu nad uvedený rozsah se oceňují individuálně.</t>
  </si>
  <si>
    <t>751613122</t>
  </si>
  <si>
    <t>Montáž ostatních zařízení podstavce pod rekuperační jednotku na rovný podklad, průřezu přes 2,5 m2</t>
  </si>
  <si>
    <t>-777577417</t>
  </si>
  <si>
    <t>Poznámka k položce:_x000D_
Poznámka k souboru cen: 1. Montáž dodatečné izolace k rekuperační jednotce 751 61-3111 se vztahuje na montáž sady izolace pro VZT jednotku připravené výrobcem jednotky. 2. Položky montáže 751 61-3120 až 3122 nejsou určeny pro zabudované konstrukce.</t>
  </si>
  <si>
    <t>751611131</t>
  </si>
  <si>
    <t>Montáž vzduchotechnické jednotky s rekuperací tepla Příplatek k cenám za montáž jednotky po částech</t>
  </si>
  <si>
    <t>-2063502055</t>
  </si>
  <si>
    <t>Poznámka k položce:_x000D_
Poznámka k souboru cen: 1. V cenách nejsou započteny náklady na připojení na rozvody a na regulaci. 2. Vzduchotechnické jednotky s výměnou vzduchu nad uvedený rozsah se oceňují individuálně. _x000D_
Poznámka k položce: Jedná se o montáž nástřešní jednotky, kde bude samostatně osazen střešní rám a následně po dokončení izolací a střechy bude osazena VZT jednotka. Položka zahrnuje zvýšenou pracnost montáže jednotky nástřešní proti jednotce vnitřní stojaté</t>
  </si>
  <si>
    <t>R-7512219</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</si>
  <si>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</si>
  <si>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2110063114</t>
  </si>
  <si>
    <t>montáž a zprovoznění prvků MaR VZT jednotky včetně kabelových propojení mezi jednotkou a příslušenstvím včetně seřízení výkonů, uvedení do provozu a zaškolení obsluhy. Cena zahrnuje také materiál na kabeláž mezi rozvodnicí a kondenzační jednotkou (AHU bo</t>
  </si>
  <si>
    <t>R-4292229</t>
  </si>
  <si>
    <t>1.1 Kompaktní větrací jednotka-nástřešní provedení, přívod 2000m3/h, odvod 2000m3/h, Pstat.externí přívod 300Pa, odvod 150Pa, max.externí tlak při zachování průtoku 900Pa, deskový protiproudý rekuperátor 92% se 100% uzavíratelným obtokem (klapka na obtoku</t>
  </si>
  <si>
    <t>1954813924</t>
  </si>
  <si>
    <t>751721111</t>
  </si>
  <si>
    <t>Montáž klimatizační jednotky venkovní jednofázové napájení do 2 vnitřních jednotek</t>
  </si>
  <si>
    <t>-1236843497</t>
  </si>
  <si>
    <t>R-4294125</t>
  </si>
  <si>
    <t>1.2 venkovní kondenzační jednotka, Inverter, Qch = 10,0 kW, Qch(max) =11,5 kW,  230 V/1-fáze/50 Hz, N = 3,10 kW, I = 12,1 A, Lw = 70 dB(A), Lp(1m) = 52 dB(A), chladivo R32, max.délka potrubí 50m, celoroční provoz</t>
  </si>
  <si>
    <t>ks</t>
  </si>
  <si>
    <t>-1484159947</t>
  </si>
  <si>
    <t>R-4294117</t>
  </si>
  <si>
    <t>Plynulá regulace pro výměníky v AHU jednotkách včetně možnosti řízení VZT jedn. (ventilátoru + TK); beznapěťového kont. relé CHOD,PORUCHA, DEFROST; povolení chodu ON/OFF; blokování RC; exp. ventil je součástí venk. jedn., 0-10V, ovladač</t>
  </si>
  <si>
    <t>-881800050</t>
  </si>
  <si>
    <t>751791112</t>
  </si>
  <si>
    <t>Montáž napojovacího potrubí měděného předizolovaného, D mm (" x tl. stěny) 10 (3/8" x 0,8)</t>
  </si>
  <si>
    <t>-1251228110</t>
  </si>
  <si>
    <t>751791114</t>
  </si>
  <si>
    <t>Montáž napojovacího potrubí měděného předizolovaného, D mm (" x tl. stěny) 16 (5/8" x 1,0)</t>
  </si>
  <si>
    <t>1445363731</t>
  </si>
  <si>
    <t>R-4294190</t>
  </si>
  <si>
    <t>Materiál pro rozvody chladiva. Zahrnuje předizolované  měděné potrubí pro chlazení včetně tvarovek a pájky pro tvrdé pájení, kaučukové tepelné izolace s UV ochranou, kotevních prvků, samolepící pásky atd.</t>
  </si>
  <si>
    <t>-885369865</t>
  </si>
  <si>
    <t>R-4294186</t>
  </si>
  <si>
    <t>Konzola pro uchycení venkovní klimatizační jednotky na fasádu. Nosnost do 200 kg</t>
  </si>
  <si>
    <t>pár</t>
  </si>
  <si>
    <t>-1399860243</t>
  </si>
  <si>
    <t>751311302</t>
  </si>
  <si>
    <t>Montáž vyústí textilní kruhové, průměru přes 200 do 400 mm</t>
  </si>
  <si>
    <t>-1479546572</t>
  </si>
  <si>
    <t>R-4296661</t>
  </si>
  <si>
    <t>1.3  Textilní vyústka tvar kruhový, Rozměr 315 mm, Celková délka 7800 mm, První konec Začátek, Druhý konec Zaslepení, Průtok 1000 m3/h, Použitelný přetlak 100 Pa, Tlaková ztráta třením = 1,3 Pa, Tkanina NMS - 100% polyester, nekonečné vlakno (multifilamen</t>
  </si>
  <si>
    <t>-1288610872</t>
  </si>
  <si>
    <t>R-4296662</t>
  </si>
  <si>
    <t>1.4  Textilní vyústka tvar kruhový, Rozměr 315 mm, Celková délka 11600 mm, První konec Začátek, Druhý konec Zaslepení, Průtok 1000 m3/h, Použitelný přetlak 100 Pa, Tlaková ztráta třením = 1,3 Pa, Tkanina NMS - 100% polyester, nekonečné vlakno (multifilame</t>
  </si>
  <si>
    <t>2021792023</t>
  </si>
  <si>
    <t>751398023</t>
  </si>
  <si>
    <t>Montáž ostatních zařízení větrací mřížky stěnové, průřezu přes 0,100 do 0,150 m2</t>
  </si>
  <si>
    <t>-1928744990</t>
  </si>
  <si>
    <t>R-4295645</t>
  </si>
  <si>
    <t>1.5  Stěnová mřížka uzavřená -rozteč listů 20mm rozmer 500x250- materiál tažené hliníkové profily s povrchovou úpravou přírodní elox</t>
  </si>
  <si>
    <t>1253465486</t>
  </si>
  <si>
    <t>751398052</t>
  </si>
  <si>
    <t>Montáž ostatních zařízení protidešťové žaluzie nebo žaluziové klapky na čtyřhranné potrubí, průřezu přes 0,150 do 0,300 m2</t>
  </si>
  <si>
    <t>818251077</t>
  </si>
  <si>
    <t>R-4295138</t>
  </si>
  <si>
    <t>1.6  Protidešťová žaluzie 400x500 -materiál- ocelový pozinkovaný plech tř.11,  bez upevňovacíího rámu, se sítí proti vniknutí ptactva.</t>
  </si>
  <si>
    <t>-1648998207</t>
  </si>
  <si>
    <t>R-4295143</t>
  </si>
  <si>
    <t>1.7  Protidešťová žaluzie 500x400 -materiál- ocelový pozinkovaný plech tř.11,  bez upevňovacíího rámu, se sítí proti vniknutí ptactva.</t>
  </si>
  <si>
    <t>698773489</t>
  </si>
  <si>
    <t>751344122</t>
  </si>
  <si>
    <t>Montáž tlumičů hluku pro čtyřhranné potrubí, průřezu přes 0,150 do 0,300 m2</t>
  </si>
  <si>
    <t>-229975873</t>
  </si>
  <si>
    <t>R-4295524</t>
  </si>
  <si>
    <t>1.8 Tlumič hluku jádrový - buňka 200x500x1000 s náběhem a výběhem. Kostra z ocelového pozinkovaného plechu, absorpční výplň z nehořlavého zvukoizolačního materiálu krytého  děrovaným plechem.</t>
  </si>
  <si>
    <t>87394117</t>
  </si>
  <si>
    <t>751344121</t>
  </si>
  <si>
    <t>Montáž tlumičů hluku pro čtyřhranné potrubí, průřezu do 0,150 m2</t>
  </si>
  <si>
    <t>639218958</t>
  </si>
  <si>
    <t>R-4295522</t>
  </si>
  <si>
    <t>1.9 -Tlumič hluku jádrový - 200x300x1500 s náběhem a výběhem. Kostra z ocelového pozinkovaného plechu, absorpční výplň z nehořlavého zvukoizolačního materiálu krytého  děrovaným plechem. útlum tlumiče v rozsahu frekvencí 32 - 8000Hz :  4,1; 9,9; 14,4; 20,</t>
  </si>
  <si>
    <t>528351943</t>
  </si>
  <si>
    <t>10270692</t>
  </si>
  <si>
    <t>R-4295523</t>
  </si>
  <si>
    <t>1.10 -Tlumič hluku jádrový - 200x300x2000 s náběhem a výběhem. Kostra z ocelového pozinkovaného plechu, absorpční výplň z nehořlavého zvukoizolačního materiálu krytého  děrovaným plechem. útlum tlumiče v rozsahu frekvencí 32 - 8000Hz :  6,4; 14,9; 18,0; 2</t>
  </si>
  <si>
    <t>-1959734819</t>
  </si>
  <si>
    <t>751510013</t>
  </si>
  <si>
    <t>Vzduchotechnické potrubí z pozinkovaného plechu čtyřhranné s přírubou, průřezu přes 0,07 do 0,13 m2</t>
  </si>
  <si>
    <t>1983411456</t>
  </si>
  <si>
    <t>Poznámka k položce:_x000D_
Poznámka k souboru cen: 1. V cenách jsou započteny i náklady na dodání a montáž trub včetně tvarovek. 2. V cenách -0010 až -0023 jsou započteny i náklady na: a) dodání a osazení přírubových lišt, b) tmelení akrylátovým tmelem. 3. V cenách -0041 až -0053 nejsou započteny náklady na příruby, spoje jsou prováděné pomocí spojek.</t>
  </si>
  <si>
    <t>751510014</t>
  </si>
  <si>
    <t>Vzduchotechnické potrubí z pozinkovaného plechu čtyřhranné s přírubou, průřezu přes 0,13 do 0,28 m2</t>
  </si>
  <si>
    <t>1653125412</t>
  </si>
  <si>
    <t>751571034</t>
  </si>
  <si>
    <t>Závěs čtyřhranného potrubí na montovanou konstrukci z nosníku, kotvenou do betonu, průřezu potrubí přes 0,07 do 0,13 m2</t>
  </si>
  <si>
    <t>-1738315421</t>
  </si>
  <si>
    <t>751571035</t>
  </si>
  <si>
    <t>Závěs čtyřhranného potrubí na montovanou konstrukci z nosníku, kotvenou do betonu, průřezu potrubí přes 0,13 do 0,28 m2</t>
  </si>
  <si>
    <t>-1771912434</t>
  </si>
  <si>
    <t>R-751-990</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</si>
  <si>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</si>
  <si>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-1492384368</t>
  </si>
  <si>
    <t>Protipožární izolace -izolace 2 menších částí VZT potrubí vedených nad podhledem m.č.1.15. Izolace VZT potrubí protipožární certifikovaným systém - Systém se skládá z minerálních izolačních desek s polepem al.folií , navařovacích trnů pro kotvení izolac</t>
  </si>
  <si>
    <t>751581314</t>
  </si>
  <si>
    <t>Protipožární ochrana vzduchotechnického potrubí prostup čtyřhranného potrubí stěnou, průřezu potrubí přes 0,07 do 0,13 m2</t>
  </si>
  <si>
    <t>1771279964</t>
  </si>
  <si>
    <t>Poznámka k položce:_x000D_
Poznámka k souboru cen: 1. V cenách -1111 až -1215 nejsou započteny náklady na zřízení závěsných konstrukcích. U dodatečného obkladu je nutno posoudit nosnost stávajících nosných konstrukcí. 2. Ceny prostupů -1311 až -1358 jsou uvažovány pro tloušťku stěny nebo stropu minimálně 100 mm a pro šířku spáry 25 mm.</t>
  </si>
  <si>
    <t>R-4299210</t>
  </si>
  <si>
    <t>Materiál  montážní doplňkový - všechny kovové prvky pozinkovány !</t>
  </si>
  <si>
    <t>1650779466</t>
  </si>
  <si>
    <t>R-4299215</t>
  </si>
  <si>
    <t>Materiál  spojovací a těsnící- kovové prvky zinkovány</t>
  </si>
  <si>
    <t>1995050054</t>
  </si>
  <si>
    <t>HZS2491</t>
  </si>
  <si>
    <t>Hodinové zúčtovací sazby profesí PSV  zednické výpomoci a pomocné práce PSV dělník zednických výpomocí</t>
  </si>
  <si>
    <t>-919363063</t>
  </si>
  <si>
    <t>Hodinové zúčtovací sazby profesí PSV zednické výpomoci a pomocné práce PSV dělník zednických výpomocí</t>
  </si>
  <si>
    <t>HZS3212</t>
  </si>
  <si>
    <t>Hodinové zúčtovací sazby montáží technologických zařízení  na stavebních objektech montér vzduchotechniky odborný</t>
  </si>
  <si>
    <t>-1576754171</t>
  </si>
  <si>
    <t>Hodinové zúčtovací sazby montáží technologických zařízení na stavebních objektech montér vzduchotechniky odborný</t>
  </si>
  <si>
    <t>Poznámka k položce:_x000D_
Poznámka k položce: Koordinace s ostatními profesemi Vyregulování a uvedení do provozu</t>
  </si>
  <si>
    <t>998751102</t>
  </si>
  <si>
    <t>Přesun hmot pro vzduchotechniku stanovený z hmotnosti přesunovaného materiálu vodorovná dopravní vzdálenost do 100 m v objektech výšky přes 12 do 24 m</t>
  </si>
  <si>
    <t>577328679</t>
  </si>
  <si>
    <t>Poznámka k položce:_x000D_
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t>
  </si>
  <si>
    <t>751-2</t>
  </si>
  <si>
    <t>Zařízení č.2 - Větrání chodby a kanceláře vedoucí</t>
  </si>
  <si>
    <t>751611121</t>
  </si>
  <si>
    <t>Montáž vzduchotechnické jednotky s rekuperací tepla podstropní s výměnou vzduchu do 1 000 m3/h</t>
  </si>
  <si>
    <t>-2094752397</t>
  </si>
  <si>
    <t>R-4292222</t>
  </si>
  <si>
    <t xml:space="preserve">2.1 Kompaktní větrací jednotka podstropní- přívod 440m3/h-150Pa, odvod 440m3/h-100Pa, Max.Pstat. externí  při daném průtoku =450Pa, deskový protiproudý rekuperátor 88,4% se 100% uzavíratelným obtokem (klapka na obtoku i rekuperátoru), filtrace  M5 odvod, </t>
  </si>
  <si>
    <t>946757124</t>
  </si>
  <si>
    <t>R-7512219.1</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</si>
  <si>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</si>
  <si>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-1161608707</t>
  </si>
  <si>
    <t>montáž a zprovoznění prvků MaR VZT jednotky včetně kabelových propojení mezi jednotkou a příslušenstvím včetně seřízení výkonů, uvedení do provozu a zaškolení obsluhy. Cena zahrnuje také materiál na kabeláž mezi rozvodnicí, VZT jednotkou a mezi rozvodnic</t>
  </si>
  <si>
    <t>751322011</t>
  </si>
  <si>
    <t>Montáž talířových ventilů, anemostatů, dýz talířového ventilu, průměru do 100 mm</t>
  </si>
  <si>
    <t>643107009</t>
  </si>
  <si>
    <t>R-4296154</t>
  </si>
  <si>
    <t>přívodní/odvodní stropní difuzor s nastavitelnou kruhovou bíle lakovanou čelní deskou  je vyrobený z pozinkovaného ocelového plechu s práškovým nátěrem. Štěrbina je plynule nastavitelná  0-30mm pomocí otočné čelní desky.</t>
  </si>
  <si>
    <t>-1593050021</t>
  </si>
  <si>
    <t>R-4296138</t>
  </si>
  <si>
    <t>montážní rámeček pro ventil 100</t>
  </si>
  <si>
    <t>-391919189</t>
  </si>
  <si>
    <t>751311092</t>
  </si>
  <si>
    <t>Montáž vyústí čtyřhranné do čtyřhranného potrubí, průřezu přes 0,040 do 0,080 m2</t>
  </si>
  <si>
    <t>563488087</t>
  </si>
  <si>
    <t>R-4296308</t>
  </si>
  <si>
    <t>2.3  Vyústka na kruhové potrubí  625x85 dvouřadá s regulací R3, Rámy vyústek a regulace jsou vyrobeny z ocelového pozinkovaného plechu. Otočné listy jsou vyrobeny z hliníkových tažených profilů v povrchové úpravě přírodní elox.</t>
  </si>
  <si>
    <t>1477520323</t>
  </si>
  <si>
    <t>751691111</t>
  </si>
  <si>
    <t>Zaregulování systému vzduchotechnického zařízení za 1 koncový (distribuční) prvek</t>
  </si>
  <si>
    <t>311839673</t>
  </si>
  <si>
    <t>751398041</t>
  </si>
  <si>
    <t>Montáž ostatních zařízení protidešťové žaluzie nebo žaluziové klapky na kruhové potrubí, průměru do 300 mm</t>
  </si>
  <si>
    <t>-1498970042</t>
  </si>
  <si>
    <t>R-4295105</t>
  </si>
  <si>
    <t>2.4 -Protidešťová žaluzie pro otvor d=250mm, rám a pevné lamely z plastu, barva šedá,</t>
  </si>
  <si>
    <t>1192185766</t>
  </si>
  <si>
    <t>R-4295215</t>
  </si>
  <si>
    <t>2.5 Žaluziová klapka samotížná pro otvor d200mm, rám a lamely z plastu, barva šedá</t>
  </si>
  <si>
    <t>-1493907921</t>
  </si>
  <si>
    <t>751398022</t>
  </si>
  <si>
    <t>Montáž ostatních zařízení větrací mřížky stěnové, průřezu přes 0,04 do 0,100 m2</t>
  </si>
  <si>
    <t>186679924</t>
  </si>
  <si>
    <t>R-4295637</t>
  </si>
  <si>
    <t>2.6 Stěnová mřížka uzavřená -rozteč listů 20mm rozměr 300x200- materiál tažené hliníkové profily s povrchovou úpravou přírodní elox</t>
  </si>
  <si>
    <t>403884862</t>
  </si>
  <si>
    <t>751344112</t>
  </si>
  <si>
    <t>Montáž tlumičů hluku pro kruhové potrubí, průměru přes 100 do 200 mm</t>
  </si>
  <si>
    <t>-630922179</t>
  </si>
  <si>
    <t>R-4295513</t>
  </si>
  <si>
    <t>2.7 Tlumič se skládá z netkané vnitřní hadice z polypropylenu, izolace ze skelných vláken tloušťky 25 mm a vnějšího pláště z laminovaného hliníku/polyesteru odolného proti roztržení. Vnitřní hadice je hydrofobní a antibakteriální. Hrdla tlumiče z pozinkov</t>
  </si>
  <si>
    <t>-1566498224</t>
  </si>
  <si>
    <t>751537111</t>
  </si>
  <si>
    <t>Montáž kruhového potrubí ohebného izolovaného minerální vatou z Al laminátu, průměru do 100 mm</t>
  </si>
  <si>
    <t>-1417578416</t>
  </si>
  <si>
    <t>R-4298611</t>
  </si>
  <si>
    <t>2.8  Trouba ohebná hlukově tlumící-DN100 - izolované ohebné flexibilní potrubí z lehkého laminátu. Flexibilní potrubí se skládá z perforované vnitřní hadice, izolace ze skelných vláken tloušťky 25 mm a vnějšího obalu. Izolované flexibilní potrubí  splňuje</t>
  </si>
  <si>
    <t>bm</t>
  </si>
  <si>
    <t>-1791940447</t>
  </si>
  <si>
    <t>751514679</t>
  </si>
  <si>
    <t>Montáž škrtící klapky nebo zpětné klapky do plechového potrubí kruhové bez příruby, průměru přes 100 do 200 mm</t>
  </si>
  <si>
    <t>10872901</t>
  </si>
  <si>
    <t>R-4293155</t>
  </si>
  <si>
    <t>2.9  Klapka jednolistová kruhová DN 200, ruční ovládání. Těleso klapky i list jsou vyrobeny z pozinkovaného plechu, čepy listu jsou ocelové. Provedení na spiro potrubí  s břitovým gumovým těsněním.</t>
  </si>
  <si>
    <t>1125844092</t>
  </si>
  <si>
    <t>751510012</t>
  </si>
  <si>
    <t>Vzduchotechnické potrubí z pozinkovaného plechu čtyřhranné s přírubou, průřezu přes 0,03 do 0,07 m2</t>
  </si>
  <si>
    <t>1049177326</t>
  </si>
  <si>
    <t>751510041</t>
  </si>
  <si>
    <t>Vzduchotechnické potrubí z pozinkovaného plechu kruhové, trouba spirálně vinutá bez příruby, průměru do 100 mm</t>
  </si>
  <si>
    <t>-1957388735</t>
  </si>
  <si>
    <t>751510042</t>
  </si>
  <si>
    <t>Vzduchotechnické potrubí z pozinkovaného plechu kruhové, trouba spirálně vinutá bez příruby, průměru přes 100 do 200 mm</t>
  </si>
  <si>
    <t>-1387438712</t>
  </si>
  <si>
    <t>751572101</t>
  </si>
  <si>
    <t>Závěs kruhového potrubí pomocí objímky, kotvené do betonu průměru potrubí do 100 mm</t>
  </si>
  <si>
    <t>-1076836987</t>
  </si>
  <si>
    <t>751572102</t>
  </si>
  <si>
    <t>Závěs kruhového potrubí pomocí objímky, kotvené do betonu průměru potrubí přes 100 do 200 mm</t>
  </si>
  <si>
    <t>667931093</t>
  </si>
  <si>
    <t>R-7519128</t>
  </si>
  <si>
    <t>montáž izolačních návleků do průměru 200</t>
  </si>
  <si>
    <t>1632090639</t>
  </si>
  <si>
    <t>R-4299128</t>
  </si>
  <si>
    <t>Tepelně izolační návlek pro izolaci kruhového potrubí průměru 200mm, síla tepelně izolační minerální rohože 25mm, vnější vrstva hliníkový laminát.</t>
  </si>
  <si>
    <t>-1647591013</t>
  </si>
  <si>
    <t>458017762</t>
  </si>
  <si>
    <t>R-4299216</t>
  </si>
  <si>
    <t>Kovová stahovací páska se sponou QIP110 pro průměry do 110mm. Materiál  spojovací a těsnící- kovové prvky zinkovány</t>
  </si>
  <si>
    <t>-212645301</t>
  </si>
  <si>
    <t>-1036342491</t>
  </si>
  <si>
    <t>1731866928</t>
  </si>
  <si>
    <t>474519570</t>
  </si>
  <si>
    <t>751-3</t>
  </si>
  <si>
    <t>Zařízení č.3 - větrání sociálních zařízení</t>
  </si>
  <si>
    <t>751111271</t>
  </si>
  <si>
    <t>Montáž ventilátoru axiálního středotlakého potrubního základního, průměru do 200 mm</t>
  </si>
  <si>
    <t>-742843003</t>
  </si>
  <si>
    <t>R-4291422</t>
  </si>
  <si>
    <t>3.2  Radiální ventilátor do kruhového potrubí velikost d125   Qv jmen.=380m3/h při Pst=0Pa, 230V-65W-0.50A, 2800ot/min., snížením otáček nastavit na Qv skut.=250m3/h při skutečné tlakové ztrátě. EC motor s tepelnou a elektronickou ochranou proti přetížení</t>
  </si>
  <si>
    <t>704120350</t>
  </si>
  <si>
    <t>-540696313</t>
  </si>
  <si>
    <t>R-4296111</t>
  </si>
  <si>
    <t>3.3  Kovový talířový ventil pro odvod vzduchu průměr 100, barva bílá</t>
  </si>
  <si>
    <t>62104284</t>
  </si>
  <si>
    <t>751322012</t>
  </si>
  <si>
    <t>Montáž talířových ventilů, anemostatů, dýz talířového ventilu, průměru přes 100 do 200 mm</t>
  </si>
  <si>
    <t>-2079968568</t>
  </si>
  <si>
    <t>R-4296112</t>
  </si>
  <si>
    <t>3.4  Kovový talířový ventil pro odvod vzduchu průměr 125, barva bílá</t>
  </si>
  <si>
    <t>-239071687</t>
  </si>
  <si>
    <t>182886558</t>
  </si>
  <si>
    <t>751514776</t>
  </si>
  <si>
    <t>Montáž protidešťové stříšky nebo výfukové hlavice do plechového potrubí kruhové bez příruby, průměru přes 100 do 200 mm</t>
  </si>
  <si>
    <t>1029725350</t>
  </si>
  <si>
    <t>R-4295422</t>
  </si>
  <si>
    <t>3.7  Hlavice výfuková nebo sací, tvarově srovnatelná s hlavicí CAGI bez příruby pro potrubí Spiro  pro průměr 125mm, materiál ocelový pozinkovaný plech,  povrchová úprava šedý komaxit</t>
  </si>
  <si>
    <t>352487569</t>
  </si>
  <si>
    <t>R-7515411</t>
  </si>
  <si>
    <t>Montáž střešního prostupu plechového potrubí přes šikmou střechu, průměru přes do 100 mm. Cena zahrnuje také změření skutečného sklonu střechy před zadáním do výroby</t>
  </si>
  <si>
    <t>-1515020921</t>
  </si>
  <si>
    <t>R-4295464.1</t>
  </si>
  <si>
    <t>3.8  Střešní průchod pro rovnou střechu  spád do 5° včetně protidešťové objímky  pro průměr 125mm, materiál ocelový pozinkovaný plech, povrchová úprava šedý komaxit</t>
  </si>
  <si>
    <t>-895738965</t>
  </si>
  <si>
    <t>-29512122</t>
  </si>
  <si>
    <t>-137248295</t>
  </si>
  <si>
    <t>1394825003</t>
  </si>
  <si>
    <t>1039135645</t>
  </si>
  <si>
    <t>-2116478429</t>
  </si>
  <si>
    <t>1528778516</t>
  </si>
  <si>
    <t>D.1.4b - Zařízení zdravotně technických instalací</t>
  </si>
  <si>
    <t>Marie Málková</t>
  </si>
  <si>
    <t xml:space="preserve">    721 - Zdravotechnika - vnitřní kanalizace</t>
  </si>
  <si>
    <t xml:space="preserve">    722 - Zdravotechnika - vnitřní vodovod</t>
  </si>
  <si>
    <t xml:space="preserve">    723 - Zdravotechnika - vnitřní plynovod</t>
  </si>
  <si>
    <t xml:space="preserve">    725 - Zdravotechnika - zařizovací předměty</t>
  </si>
  <si>
    <t>721</t>
  </si>
  <si>
    <t>Zdravotechnika - vnitřní kanalizace</t>
  </si>
  <si>
    <t>721173401</t>
  </si>
  <si>
    <t>Potrubí kanalizační z PVC SN 4 svodné DN 110</t>
  </si>
  <si>
    <t>-162775359</t>
  </si>
  <si>
    <t>721173402</t>
  </si>
  <si>
    <t>Potrubí kanalizační z PVC SN 4 svodné DN 125</t>
  </si>
  <si>
    <t>319239365</t>
  </si>
  <si>
    <t>721173403</t>
  </si>
  <si>
    <t>Potrubí kanalizační z PVC SN 4 svodné DN 160</t>
  </si>
  <si>
    <t>-283710855</t>
  </si>
  <si>
    <t>721174024</t>
  </si>
  <si>
    <t>Potrubí kanalizační z PP odpadní DN 75</t>
  </si>
  <si>
    <t>-805510577</t>
  </si>
  <si>
    <t>721174025</t>
  </si>
  <si>
    <t>Potrubí kanalizační z PP odpadní DN 110</t>
  </si>
  <si>
    <t>657756495</t>
  </si>
  <si>
    <t>721174042</t>
  </si>
  <si>
    <t>Potrubí kanalizační z PP připojovací dn 32, DN 40</t>
  </si>
  <si>
    <t>-2011748036</t>
  </si>
  <si>
    <t>721174043</t>
  </si>
  <si>
    <t>Potrubí kanalizační z PP připojovací DN 50</t>
  </si>
  <si>
    <t>-727026691</t>
  </si>
  <si>
    <t>721175112</t>
  </si>
  <si>
    <t>Potrubí kanalizační z PP odpadní vysoce odhlučněné třívrstvé DN 110</t>
  </si>
  <si>
    <t>-665091974</t>
  </si>
  <si>
    <t>721175113</t>
  </si>
  <si>
    <t>Potrubí kanalizační z PP odpadní vysoce odhlučněné třívrstvé DN 125</t>
  </si>
  <si>
    <t>125966411</t>
  </si>
  <si>
    <t>722181245</t>
  </si>
  <si>
    <t>Ochrana vodovodního potrubí přilepenými termoizolačními trubicemi z PE tl přes 13 do 20 mm DN přes 89 do 110 mm</t>
  </si>
  <si>
    <t>-635413544</t>
  </si>
  <si>
    <t>722181246</t>
  </si>
  <si>
    <t>Ochrana vodovodního potrubí přilepenými termoizolačními trubicemi z PE tl přes 13 do 20 mm DN přes 110 mm</t>
  </si>
  <si>
    <t>539982923</t>
  </si>
  <si>
    <t>721194104</t>
  </si>
  <si>
    <t>Vyvedení a upevnění odpadních výpustek DN 40</t>
  </si>
  <si>
    <t>-1671788731</t>
  </si>
  <si>
    <t>721194105</t>
  </si>
  <si>
    <t>Vyvedení a upevnění odpadních výpustek DN 50</t>
  </si>
  <si>
    <t>-1298598163</t>
  </si>
  <si>
    <t>721171915</t>
  </si>
  <si>
    <t>Potrubí z PP propojení potrubí DN 110</t>
  </si>
  <si>
    <t>2632136</t>
  </si>
  <si>
    <t>721171917</t>
  </si>
  <si>
    <t>Potrubí z PP propojení potrubí DN 160</t>
  </si>
  <si>
    <t>49482085</t>
  </si>
  <si>
    <t>721110806</t>
  </si>
  <si>
    <t>Demontáž potrubí kameninové do DN 200</t>
  </si>
  <si>
    <t>-1377652866</t>
  </si>
  <si>
    <t>721290821</t>
  </si>
  <si>
    <t>Přemístění vnitrostaveništní demontovaných hmot vnitřní kanalizace v objektech výšky do 6 m</t>
  </si>
  <si>
    <t>276654243</t>
  </si>
  <si>
    <t>721226513</t>
  </si>
  <si>
    <t>Zápachová uzávěrka podomítková pro pračku a myčku DN 40/50 s přípojem vody</t>
  </si>
  <si>
    <t>529650233</t>
  </si>
  <si>
    <t>721000001</t>
  </si>
  <si>
    <t>Sifon se zápach.uzávěrkou a mechanickou zápach.uzávěrkou</t>
  </si>
  <si>
    <t>680375572</t>
  </si>
  <si>
    <t>721000002</t>
  </si>
  <si>
    <t>Sifon pro odvod kondenzátu od VZT podomítkový</t>
  </si>
  <si>
    <t>-357598771</t>
  </si>
  <si>
    <t>721000003</t>
  </si>
  <si>
    <t>Svislý střešní vtok DN100 s vtokovou mřížkou, s integrovanou PVC manžetou, s elek.ohřevem</t>
  </si>
  <si>
    <t>930709902</t>
  </si>
  <si>
    <t>721000004</t>
  </si>
  <si>
    <t>Svislý střešní vtok DN125, s vtokovou mřížkou, s integrovanou PVC manžetou a elek.ohřevem</t>
  </si>
  <si>
    <t>-417163142</t>
  </si>
  <si>
    <t>721239114</t>
  </si>
  <si>
    <t>Montáž střešního vtoku svislý odtok do DN 160 ostatní typ</t>
  </si>
  <si>
    <t>¨kus</t>
  </si>
  <si>
    <t>665446202</t>
  </si>
  <si>
    <t>721000006</t>
  </si>
  <si>
    <t>Šachta kanal.plastová 425/160 (šachtové dno, roura  DN425, poklop s teleskop.rourou)</t>
  </si>
  <si>
    <t>soubor</t>
  </si>
  <si>
    <t>-573293181</t>
  </si>
  <si>
    <t>Šachta kanal.plastová 425/160 (šachtové dno, roura DN425, poklop s teleskop.rourou)</t>
  </si>
  <si>
    <t>721000007</t>
  </si>
  <si>
    <t>Montáž plastové šachty</t>
  </si>
  <si>
    <t>1669864564</t>
  </si>
  <si>
    <t>721273152</t>
  </si>
  <si>
    <t>Hlavice ventilační polypropylen PP DN 75</t>
  </si>
  <si>
    <t>2041864530</t>
  </si>
  <si>
    <t>721273153</t>
  </si>
  <si>
    <t>Hlavice ventilační polypropylen PP DN 110</t>
  </si>
  <si>
    <t>-606710175</t>
  </si>
  <si>
    <t>721290111</t>
  </si>
  <si>
    <t>Zkouška těsnosti potrubí kanalizace vodou do DN 125</t>
  </si>
  <si>
    <t>-372112160</t>
  </si>
  <si>
    <t>721290112</t>
  </si>
  <si>
    <t>Zkouška těsnosti potrubí kanalizace vodou DN 150/DN 200</t>
  </si>
  <si>
    <t>-1629777130</t>
  </si>
  <si>
    <t>998721101</t>
  </si>
  <si>
    <t>Přesun hmot tonážní pro vnitřní kanalizace v objektech v do 6 m</t>
  </si>
  <si>
    <t>-2060223561</t>
  </si>
  <si>
    <t>722</t>
  </si>
  <si>
    <t>Zdravotechnika - vnitřní vodovod</t>
  </si>
  <si>
    <t>722175002</t>
  </si>
  <si>
    <t>Potrubí vodovodní plastové PP-RCT svar polyfúze D 20x2,8 mm</t>
  </si>
  <si>
    <t>1367389287</t>
  </si>
  <si>
    <t>722175003</t>
  </si>
  <si>
    <t>Potrubí vodovodní plastové PP-RCT svar polyfúze D 25x3,5 mm</t>
  </si>
  <si>
    <t>-176832684</t>
  </si>
  <si>
    <t>722175004</t>
  </si>
  <si>
    <t>Potrubí vodovodní plastové PP-RCT svar polyfúze D 32x4,4 mm</t>
  </si>
  <si>
    <t>1222591560</t>
  </si>
  <si>
    <t>722176114</t>
  </si>
  <si>
    <t>Montáž potrubí plastové spojované svary polyfuzně D přes 22 do 32 mm</t>
  </si>
  <si>
    <t>-1629459876</t>
  </si>
  <si>
    <t>722000001</t>
  </si>
  <si>
    <t>PE Trubka 32mm x 3,0 / 25m PE 80 SDR 11 / 1,25 MPa</t>
  </si>
  <si>
    <t>244631785</t>
  </si>
  <si>
    <t>723150367</t>
  </si>
  <si>
    <t>Chránička D 57x3,2 mm</t>
  </si>
  <si>
    <t>-727111730</t>
  </si>
  <si>
    <t>722000002</t>
  </si>
  <si>
    <t>Identifikační vodič + výstražná folie nad vodov.potrubím</t>
  </si>
  <si>
    <t>-697060104</t>
  </si>
  <si>
    <t>722181231</t>
  </si>
  <si>
    <t>Ochrana vodovodního potrubí přilepenými termoizolačními trubicemi z PE tl přes 9 do 13 mm DN do 22 mm</t>
  </si>
  <si>
    <t>1247871414</t>
  </si>
  <si>
    <t>722181232</t>
  </si>
  <si>
    <t>Ochrana vodovodního potrubí přilepenými termoizolačními trubicemi z PE tl přes 9 do 13 mm DN přes 22 do 45 mm</t>
  </si>
  <si>
    <t>523989623</t>
  </si>
  <si>
    <t>722190401</t>
  </si>
  <si>
    <t>Vyvedení a upevnění výpustku do DN 25</t>
  </si>
  <si>
    <t>-1901055025</t>
  </si>
  <si>
    <t>722220111</t>
  </si>
  <si>
    <t>Nástěnka pro výtokový ventil G 1/2 s jedním závitem</t>
  </si>
  <si>
    <t>-771606607</t>
  </si>
  <si>
    <t>722131912</t>
  </si>
  <si>
    <t>Potrubí pozinkované závitové vsazení odbočky do potrubí DN 20</t>
  </si>
  <si>
    <t>-1824688925</t>
  </si>
  <si>
    <t>722131913</t>
  </si>
  <si>
    <t>Potrubí pozinkované závitové vsazení odbočky do potrubí DN 25</t>
  </si>
  <si>
    <t>1788942596</t>
  </si>
  <si>
    <t>722131933</t>
  </si>
  <si>
    <t>Potrubí pozinkované závitové propojení potrubí DN 25</t>
  </si>
  <si>
    <t>1893886255</t>
  </si>
  <si>
    <t>722221134</t>
  </si>
  <si>
    <t>Ventil vypouštěcí G 1/2 s jedním závitem</t>
  </si>
  <si>
    <t>-1830165803</t>
  </si>
  <si>
    <t>722230102</t>
  </si>
  <si>
    <t>Ventil přímý G 3/4 se dvěma závity</t>
  </si>
  <si>
    <t>1491330135</t>
  </si>
  <si>
    <t>722230103</t>
  </si>
  <si>
    <t>Ventil přímý G 1 se dvěma závity</t>
  </si>
  <si>
    <t>1819501864</t>
  </si>
  <si>
    <t>722230111</t>
  </si>
  <si>
    <t>Ventil přímý G 1/2" s odvodněním a dvěma závity</t>
  </si>
  <si>
    <t>1520291416</t>
  </si>
  <si>
    <t>722190901</t>
  </si>
  <si>
    <t>Uzavření nebo otevření vodovodního potrubí při opravách</t>
  </si>
  <si>
    <t>-1774342178</t>
  </si>
  <si>
    <t>722290226</t>
  </si>
  <si>
    <t>Zkouška těsnosti vodovodního potrubí závitového do DN 50</t>
  </si>
  <si>
    <t>-721074021</t>
  </si>
  <si>
    <t>722290234</t>
  </si>
  <si>
    <t>Proplach a dezinfekce vodovodního potrubí do DN 80</t>
  </si>
  <si>
    <t>-139308718</t>
  </si>
  <si>
    <t>998722101</t>
  </si>
  <si>
    <t>Přesun hmot tonážní tonážní pro vnitřní vodovod v objektech v do 6 m</t>
  </si>
  <si>
    <t>-128390997</t>
  </si>
  <si>
    <t>723</t>
  </si>
  <si>
    <t>Zdravotechnika - vnitřní plynovod</t>
  </si>
  <si>
    <t>723150366</t>
  </si>
  <si>
    <t>Chránička D 44,5x3,2 mm</t>
  </si>
  <si>
    <t>1618739488</t>
  </si>
  <si>
    <t>727111001</t>
  </si>
  <si>
    <t>Trubní ucpávka ocelového potrubí bez izolace DN 25 stěnou tl 100 mm požární odolnost EI 120</t>
  </si>
  <si>
    <t>1639183299</t>
  </si>
  <si>
    <t>998723101</t>
  </si>
  <si>
    <t>Přesun hmot tonážní pro vnitřní plynovod v objektech v do 6 m</t>
  </si>
  <si>
    <t>-1858849452</t>
  </si>
  <si>
    <t>725</t>
  </si>
  <si>
    <t>Zdravotechnika - zařizovací předměty</t>
  </si>
  <si>
    <t>725211661</t>
  </si>
  <si>
    <t>Umyvadlo keramické bílé zápustné šířky 560 mm připevněné do desky</t>
  </si>
  <si>
    <t>-1038114584</t>
  </si>
  <si>
    <t>725532101</t>
  </si>
  <si>
    <t>Elektrický ohřívač zásobníkový akumulační závěsný svislý 10 l / 2 kW</t>
  </si>
  <si>
    <t>538507504</t>
  </si>
  <si>
    <t>725535211</t>
  </si>
  <si>
    <t>Ventil pojistný G 1/2</t>
  </si>
  <si>
    <t>-534680211</t>
  </si>
  <si>
    <t>725813111</t>
  </si>
  <si>
    <t>Ventil rohový bez připojovací trubičky nebo flexi hadičky G 1/2</t>
  </si>
  <si>
    <t>380084900</t>
  </si>
  <si>
    <t>725821325</t>
  </si>
  <si>
    <t>Baterie dřezová stojánková páková s otáčivým kulatým ústím a délkou ramínka 220 mm</t>
  </si>
  <si>
    <t>1469833716</t>
  </si>
  <si>
    <t>725822611</t>
  </si>
  <si>
    <t>Baterie umyvadlové stojánkové pákové bez výpusti</t>
  </si>
  <si>
    <t>1477478342</t>
  </si>
  <si>
    <t>725980121</t>
  </si>
  <si>
    <t>Dvířka 15/15</t>
  </si>
  <si>
    <t>449329657</t>
  </si>
  <si>
    <t>998725101</t>
  </si>
  <si>
    <t>Přesun hmot tonážní pro zařizovací předměty v objektech v do 6 m</t>
  </si>
  <si>
    <t>1451995930</t>
  </si>
  <si>
    <t>D.1.4c - Zařízení pro vytápění staveb</t>
  </si>
  <si>
    <t>713 - Izolace tepelné</t>
  </si>
  <si>
    <t>733 - Ústřední vytápění - rozvodné potrubí</t>
  </si>
  <si>
    <t>734 - Ústřední vytápění - armatury</t>
  </si>
  <si>
    <t>735 - Ústřední vytápění - otopná tělesa</t>
  </si>
  <si>
    <t>722182011RT1</t>
  </si>
  <si>
    <t>Montáž izolač.skruží na potrubí přímé DN 25,páska lepicí páska, sponky ve specifikaci</t>
  </si>
  <si>
    <t>-1466705999</t>
  </si>
  <si>
    <t>283771433</t>
  </si>
  <si>
    <t>Trubice izolační 15x20 mm</t>
  </si>
  <si>
    <t>-249263163</t>
  </si>
  <si>
    <t>Poznámka k položce:_x000D_
Termoizolační trubice z pěnového polyetylenu s uzavřenou buněčnou strukturou.</t>
  </si>
  <si>
    <t>28377146</t>
  </si>
  <si>
    <t>Trubice izolační 18x20 mm</t>
  </si>
  <si>
    <t>1818947428</t>
  </si>
  <si>
    <t>283771484</t>
  </si>
  <si>
    <t>Trubice izolační 22x20 mm</t>
  </si>
  <si>
    <t>-494046814</t>
  </si>
  <si>
    <t>998713201R00</t>
  </si>
  <si>
    <t>Přesun hmot pro izolace tepelné, výšky do 6 m</t>
  </si>
  <si>
    <t>-123151974</t>
  </si>
  <si>
    <t>Poznámka k položce:_x000D_
.</t>
  </si>
  <si>
    <t>733</t>
  </si>
  <si>
    <t>Ústřední vytápění - rozvodné potrubí</t>
  </si>
  <si>
    <t>733110806R00</t>
  </si>
  <si>
    <t>Demontáž potrubí ocelového závitového do DN 15-32</t>
  </si>
  <si>
    <t>-1362291785</t>
  </si>
  <si>
    <t>733160801R00</t>
  </si>
  <si>
    <t>Demontáž potrubí z měděných trubek D 28 mm</t>
  </si>
  <si>
    <t>-480765140</t>
  </si>
  <si>
    <t>733163102R00</t>
  </si>
  <si>
    <t>Potrubí z měděných trubek vytápění D 15 x 1,0 mm</t>
  </si>
  <si>
    <t>2085232330</t>
  </si>
  <si>
    <t>733163103R00</t>
  </si>
  <si>
    <t>Potrubí z měděných trubek vytápění D 18 x 1,0 mm</t>
  </si>
  <si>
    <t>1243753954</t>
  </si>
  <si>
    <t>733163104R00</t>
  </si>
  <si>
    <t>Potrubí z měděných trubek vytápění D 22 x 1 ,0mm</t>
  </si>
  <si>
    <t>1853604721</t>
  </si>
  <si>
    <t>733191914R00</t>
  </si>
  <si>
    <t>Zaslepení potrubí zkováním a zavařením DN 20</t>
  </si>
  <si>
    <t>-1060757778</t>
  </si>
  <si>
    <t>733191923R00</t>
  </si>
  <si>
    <t>Navaření odbočky na potrubí,DN odbočky 15</t>
  </si>
  <si>
    <t>1261401583</t>
  </si>
  <si>
    <t>733191924R00</t>
  </si>
  <si>
    <t>Navaření odbočky na potrubí,DN odbočky 20</t>
  </si>
  <si>
    <t>169909647</t>
  </si>
  <si>
    <t>733224222U00</t>
  </si>
  <si>
    <t>Přípl potr Cu přípojka D 15/1</t>
  </si>
  <si>
    <t>447469059</t>
  </si>
  <si>
    <t>733224223U00</t>
  </si>
  <si>
    <t>Přípl potr Cu přípojka D 18/1</t>
  </si>
  <si>
    <t>-1961301706</t>
  </si>
  <si>
    <t>733224224U00</t>
  </si>
  <si>
    <t>Přípl potr Cu přípojka D 22/1</t>
  </si>
  <si>
    <t>-16839698</t>
  </si>
  <si>
    <t>733291101U00</t>
  </si>
  <si>
    <t>Zkouška těsnosti potrubí Cu -D 35</t>
  </si>
  <si>
    <t>525928223</t>
  </si>
  <si>
    <t>733291902U00</t>
  </si>
  <si>
    <t>Oprava propojení potrubí Cu D 15</t>
  </si>
  <si>
    <t>1979664683</t>
  </si>
  <si>
    <t>733292903U00</t>
  </si>
  <si>
    <t>Zaslepení Cu potrubí do D 18</t>
  </si>
  <si>
    <t>-1088640953</t>
  </si>
  <si>
    <t>733890803R00</t>
  </si>
  <si>
    <t>Přemístění vybouraných hmot - potrubí, H 6 - 24 m</t>
  </si>
  <si>
    <t>-1428571737</t>
  </si>
  <si>
    <t>998733201R00</t>
  </si>
  <si>
    <t>Přesun hmot pro rozvody potrubí, výšky do 6 m</t>
  </si>
  <si>
    <t>1072795964</t>
  </si>
  <si>
    <t>734</t>
  </si>
  <si>
    <t>Ústřední vytápění - armatury</t>
  </si>
  <si>
    <t>734200811R00</t>
  </si>
  <si>
    <t>Demontáž armatur s 1závitem do G 1/2</t>
  </si>
  <si>
    <t>-1463399570</t>
  </si>
  <si>
    <t>734200821R00</t>
  </si>
  <si>
    <t>Demontáž armatur se 2závity do G 1/2</t>
  </si>
  <si>
    <t>-1861044163</t>
  </si>
  <si>
    <t>734261401RZ3</t>
  </si>
  <si>
    <t>Arm roh,přím, G1/2x15 EK přípoj radiátoru VK vč.montáže</t>
  </si>
  <si>
    <t>1640042172</t>
  </si>
  <si>
    <t>734261409T00</t>
  </si>
  <si>
    <t>Mtž - spoj eurokonus 15 vč.materiálu</t>
  </si>
  <si>
    <t>310061671</t>
  </si>
  <si>
    <t>734291972R00</t>
  </si>
  <si>
    <t>Hlavice ovládání term.ventilů termostatické TR 2</t>
  </si>
  <si>
    <t>-249735526</t>
  </si>
  <si>
    <t>Poznámka k položce:_x000D_
s vestavěným čidlem.</t>
  </si>
  <si>
    <t>734291973R00</t>
  </si>
  <si>
    <t>Hlavice ovládání term.ventilů termostatické pro VK</t>
  </si>
  <si>
    <t>-824747841</t>
  </si>
  <si>
    <t>5511356971.RZZ</t>
  </si>
  <si>
    <t>Kohout kulový vypouštěcí 1/2"</t>
  </si>
  <si>
    <t>-165659072</t>
  </si>
  <si>
    <t>5512001441.RZZ</t>
  </si>
  <si>
    <t>Šroubení mosazné 1/2"</t>
  </si>
  <si>
    <t>-2013314821</t>
  </si>
  <si>
    <t>734890801R00</t>
  </si>
  <si>
    <t>Přemístění demontovaných hmot - armatur, H do 6 m</t>
  </si>
  <si>
    <t>-477333753</t>
  </si>
  <si>
    <t>998734201R00</t>
  </si>
  <si>
    <t>Přesun hmot pro armatury, výšky do 6 m</t>
  </si>
  <si>
    <t>-48771515</t>
  </si>
  <si>
    <t>735</t>
  </si>
  <si>
    <t>Ústřední vytápění - otopná tělesa</t>
  </si>
  <si>
    <t>735000912R00</t>
  </si>
  <si>
    <t>Oprava-vyregulování ventilů s termost.ovládáním</t>
  </si>
  <si>
    <t>-824486368</t>
  </si>
  <si>
    <t>735151821R00</t>
  </si>
  <si>
    <t>Demontáž otopných těles panelových 2řadých,1500 mm</t>
  </si>
  <si>
    <t>1372412853</t>
  </si>
  <si>
    <t>735151831R00</t>
  </si>
  <si>
    <t>Demontáž otopných těles panelových 3řadých,1500 mm</t>
  </si>
  <si>
    <t>-2096601354</t>
  </si>
  <si>
    <t>735159230R00</t>
  </si>
  <si>
    <t>Montáž panelových těles 2řadých do délky 1980 mm</t>
  </si>
  <si>
    <t>-740047054</t>
  </si>
  <si>
    <t>735159330R00</t>
  </si>
  <si>
    <t>Montáž panelových těles 3řadých do délky 1980 mm</t>
  </si>
  <si>
    <t>84611447</t>
  </si>
  <si>
    <t>735191903R00</t>
  </si>
  <si>
    <t>Propláchnutí otopných těles ocel., nebo Al</t>
  </si>
  <si>
    <t>-612978261</t>
  </si>
  <si>
    <t>735191910R00</t>
  </si>
  <si>
    <t>Napuštění vody do otopného systému - bez kotle</t>
  </si>
  <si>
    <t>701947427</t>
  </si>
  <si>
    <t>735192923R00</t>
  </si>
  <si>
    <t>Zpětná montáž otop.těles panel.2řadých,1500 mm</t>
  </si>
  <si>
    <t>12578948</t>
  </si>
  <si>
    <t>735291800R00</t>
  </si>
  <si>
    <t>Demontáž konzol otopných těles do odpadu</t>
  </si>
  <si>
    <t>14427829</t>
  </si>
  <si>
    <t>735494811R00</t>
  </si>
  <si>
    <t>Vypuštění vody z otopných těles</t>
  </si>
  <si>
    <t>2074909408</t>
  </si>
  <si>
    <t>735890801R00</t>
  </si>
  <si>
    <t>Přemístění demont. hmot - otop. těles, H do 6 m</t>
  </si>
  <si>
    <t>-2140178473</t>
  </si>
  <si>
    <t>48458694</t>
  </si>
  <si>
    <t>Těleso otop.des. VK typ22 v.900 dl.1000</t>
  </si>
  <si>
    <t>1651146110</t>
  </si>
  <si>
    <t>Těleso otop.des. v.900 dl.1000</t>
  </si>
  <si>
    <t>48458696</t>
  </si>
  <si>
    <t>Těleso otop.des.v.900 dl.1200</t>
  </si>
  <si>
    <t>-107070120</t>
  </si>
  <si>
    <t>Těleso otop.des. v.900 dl.1200</t>
  </si>
  <si>
    <t>48458697</t>
  </si>
  <si>
    <t>Těleso otop.des. v.900 dl.1400</t>
  </si>
  <si>
    <t>186211469</t>
  </si>
  <si>
    <t>48458726</t>
  </si>
  <si>
    <t>Těleso otop.des.  v.400 dl.1600</t>
  </si>
  <si>
    <t>-1105557930</t>
  </si>
  <si>
    <t>Těleso otop.des. v.400 dl.1600</t>
  </si>
  <si>
    <t>2+1</t>
  </si>
  <si>
    <t>998735201R00</t>
  </si>
  <si>
    <t>Přesun hmot pro otopná tělesa, výšky do 6 m</t>
  </si>
  <si>
    <t>-1053594852</t>
  </si>
  <si>
    <t>904      R00</t>
  </si>
  <si>
    <t>Hzs-zkousky v ramci montaz.praci</t>
  </si>
  <si>
    <t>h</t>
  </si>
  <si>
    <t>1588357803</t>
  </si>
  <si>
    <t>D.1.4d - Zařízení silnoprodé elektrotechniky</t>
  </si>
  <si>
    <t>Soupis:</t>
  </si>
  <si>
    <t>01 - Zařízení silnoprodé elektrotechniky</t>
  </si>
  <si>
    <t>Dub nad Moravou, k.ú. Dub nad Moravou, parc. č. 17</t>
  </si>
  <si>
    <t>70987025</t>
  </si>
  <si>
    <t>ZŠ a MŠ, p.o., Dub nad Moravou</t>
  </si>
  <si>
    <t>66909431</t>
  </si>
  <si>
    <t>Viktor Králík</t>
  </si>
  <si>
    <t xml:space="preserve">    740 - Elektromontáže - zkoušky a revize</t>
  </si>
  <si>
    <t xml:space="preserve">    741 - Elektroinstalace - silnoproud</t>
  </si>
  <si>
    <t xml:space="preserve">    742 - Elektroinstalace - slaboproud</t>
  </si>
  <si>
    <t xml:space="preserve">    750 - Elektromontáže - rozvaděče</t>
  </si>
  <si>
    <t xml:space="preserve">      001 - HOP, POP</t>
  </si>
  <si>
    <t xml:space="preserve">      002 - Doplnění a úpravy rozváděče R1</t>
  </si>
  <si>
    <t xml:space="preserve">      003 - Rozváděč R1.1</t>
  </si>
  <si>
    <t>HZS - Hodinové zúčtovací sazby</t>
  </si>
  <si>
    <t>VRN - Vedlejší rozpočtové náklady</t>
  </si>
  <si>
    <t xml:space="preserve">    VRN1 - Průzkumné, geodetické a projektové práce</t>
  </si>
  <si>
    <t xml:space="preserve">    VRN6 - Územní vlivy</t>
  </si>
  <si>
    <t xml:space="preserve">    VRN8 - Přesun stavebních kapacit</t>
  </si>
  <si>
    <t xml:space="preserve">    VRN9 - Ostatní náklady</t>
  </si>
  <si>
    <t>740</t>
  </si>
  <si>
    <t>Elektromontáže - zkoušky a revize</t>
  </si>
  <si>
    <t>741810002</t>
  </si>
  <si>
    <t>Celková prohlídka elektrického rozvodu a zařízení přes 100 000 do 500 000,- Kč</t>
  </si>
  <si>
    <t>1170525933</t>
  </si>
  <si>
    <t>Zkoušky a prohlídky elektrických rozvodů a zařízení celková prohlídka a vyhotovení revizní zprávy pro objem montážních prací přes 100 do 500 tis. Kč</t>
  </si>
  <si>
    <t>https://podminky.urs.cz/item/CS_URS_2022_02/741810002</t>
  </si>
  <si>
    <t>Poznámka k položce:_x000D_
prohlídka a vyhotovení revizní zprávy pro objem montážních prací přes 100 do 500 tis. Kč</t>
  </si>
  <si>
    <t>741</t>
  </si>
  <si>
    <t>Elektroinstalace - silnoproud</t>
  </si>
  <si>
    <t>741112001</t>
  </si>
  <si>
    <t>Montáž krabice zapuštěná plastová kruhová</t>
  </si>
  <si>
    <t>1178671061</t>
  </si>
  <si>
    <t>Montáž krabic elektroinstalačních bez napojení na trubky a lišty, demontáže a montáže víčka a přístroje protahovacích nebo odbočných zapuštěných plastových kruhových</t>
  </si>
  <si>
    <t>https://podminky.urs.cz/item/CS_URS_2022_02/741112001</t>
  </si>
  <si>
    <t xml:space="preserve">odstranění položek pro WC imobilní </t>
  </si>
  <si>
    <t>20-3</t>
  </si>
  <si>
    <t>99924010030</t>
  </si>
  <si>
    <t>krabice KU 68-1902-KA</t>
  </si>
  <si>
    <t>658988435</t>
  </si>
  <si>
    <t>741112061</t>
  </si>
  <si>
    <t>Montáž krabice přístrojová zapuštěná plastová kruhová</t>
  </si>
  <si>
    <t>71563990</t>
  </si>
  <si>
    <t>Montáž krabic elektroinstalačních bez napojení na trubky a lišty, demontáže a montáže víčka a přístroje přístrojových zapuštěných plastových kruhových</t>
  </si>
  <si>
    <t>https://podminky.urs.cz/item/CS_URS_2022_02/741112061</t>
  </si>
  <si>
    <t>46+1</t>
  </si>
  <si>
    <t>99924010020</t>
  </si>
  <si>
    <t>krabice KU 68-1901-KA</t>
  </si>
  <si>
    <t>-202216561</t>
  </si>
  <si>
    <t>40+6</t>
  </si>
  <si>
    <t>99924010085</t>
  </si>
  <si>
    <t>krabice KPR 68-KA hluboká</t>
  </si>
  <si>
    <t>-919160541</t>
  </si>
  <si>
    <t>2-1</t>
  </si>
  <si>
    <t>741112101</t>
  </si>
  <si>
    <t>Montáž rozvodka zapuštěná plastová kruhová</t>
  </si>
  <si>
    <t>-1344211012</t>
  </si>
  <si>
    <t>Montáž krabic elektroinstalačních bez napojení na trubky a lišty, demontáže a montáže víčka a přístroje rozvodek se zapojením vodičů na svorkovnici zapuštěných plastových kruhových</t>
  </si>
  <si>
    <t>https://podminky.urs.cz/item/CS_URS_2022_02/741112101</t>
  </si>
  <si>
    <t>30-2</t>
  </si>
  <si>
    <t>99924010052</t>
  </si>
  <si>
    <t>krabice KU 68/2-1903 6400-221 univerzální, víčko, svorkovnice</t>
  </si>
  <si>
    <t>1190609750</t>
  </si>
  <si>
    <t>741112301</t>
  </si>
  <si>
    <t>Montáž rozvodka pancéřová plastová čtyřhranná 120x120 mm</t>
  </si>
  <si>
    <t>258250412</t>
  </si>
  <si>
    <t>Montáž krabic pancéřových bez napojení na trubky a lišty a demontáže a montáže víčka rozvodek se zapojením vodičů na svorkovnici plastových čtyřhranných, vel. 117x117 mm</t>
  </si>
  <si>
    <t>https://podminky.urs.cz/item/CS_URS_2022_02/741112301</t>
  </si>
  <si>
    <t>99995280881</t>
  </si>
  <si>
    <t>krabice KSK 100-KA sv.šedá</t>
  </si>
  <si>
    <t>-307067677</t>
  </si>
  <si>
    <t>99995298576</t>
  </si>
  <si>
    <t>svorkovnice S-KSK 1-KB do krabic KSK 5-polová</t>
  </si>
  <si>
    <t>1946701194</t>
  </si>
  <si>
    <t>741122011</t>
  </si>
  <si>
    <t>Montáž kabel Cu bez ukončení uložený pod omítku plný kulatý 2x1,5 až 2,5 mm2 (např. CYKY)</t>
  </si>
  <si>
    <t>-1755589830</t>
  </si>
  <si>
    <t>Montáž kabelů měděných bez ukončení uložených pod omítku plných kulatých (např. CYKY), počtu a průřezu žil 2x1,5 až 2,5 mm2</t>
  </si>
  <si>
    <t>https://podminky.urs.cz/item/CS_URS_2022_02/741122011</t>
  </si>
  <si>
    <t>99903000110</t>
  </si>
  <si>
    <t>kabel CYKY-O 2x1,5</t>
  </si>
  <si>
    <t>-142398882</t>
  </si>
  <si>
    <t>741122016</t>
  </si>
  <si>
    <t>Montáž kabel Cu bez ukončení uložený pod omítku plný kulatý 3x2,5 až 6 mm2 (např. CYKY)</t>
  </si>
  <si>
    <t>385825442</t>
  </si>
  <si>
    <t>Montáž kabelů měděných bez ukončení uložených pod omítku plných kulatých (např. CYKY), počtu a průřezu žil 3x2,5 až 6 mm2</t>
  </si>
  <si>
    <t>https://podminky.urs.cz/item/CS_URS_2022_02/741122016</t>
  </si>
  <si>
    <t>99903000235</t>
  </si>
  <si>
    <t>kabel CYKY-J 3x6</t>
  </si>
  <si>
    <t>1934708363</t>
  </si>
  <si>
    <t>-262981475</t>
  </si>
  <si>
    <t>1564-20</t>
  </si>
  <si>
    <t>99903000195</t>
  </si>
  <si>
    <t>kabel CYKY-J 3x2,5</t>
  </si>
  <si>
    <t>-168096832</t>
  </si>
  <si>
    <t>741122022</t>
  </si>
  <si>
    <t>Montáž kabel Cu bez ukončení uložený pod omítku plný kulatý 4x2,5 až 4 mm2 (např. CYKY)</t>
  </si>
  <si>
    <t>2076929377</t>
  </si>
  <si>
    <t>Montáž kabelů měděných bez ukončení uložených pod omítku plných kulatých (např. CYKY), počtu a průřezu žil 4x2,5 až 4 mm2</t>
  </si>
  <si>
    <t>https://podminky.urs.cz/item/CS_URS_2022_02/741122022</t>
  </si>
  <si>
    <t>99903000285</t>
  </si>
  <si>
    <t>kabel CYKY-J 4x2,5</t>
  </si>
  <si>
    <t>1624836271</t>
  </si>
  <si>
    <t>741122025</t>
  </si>
  <si>
    <t>Montáž kabel Cu bez ukončení uložený pod omítku plný kulatý 4x16 až 25 mm2 (např. CYKY)</t>
  </si>
  <si>
    <t>-902567256</t>
  </si>
  <si>
    <t>Montáž kabelů měděných bez ukončení uložených pod omítku plných kulatých (např. CYKY), počtu a průřezu žil 4x16 až 25 mm2</t>
  </si>
  <si>
    <t>https://podminky.urs.cz/item/CS_URS_2022_02/741122025</t>
  </si>
  <si>
    <t>99903000610</t>
  </si>
  <si>
    <t>kabel CYKY-J 4x25</t>
  </si>
  <si>
    <t>-1255162029</t>
  </si>
  <si>
    <t>741122031</t>
  </si>
  <si>
    <t>Montáž kabel Cu bez ukončení uložený pod omítku plný kulatý 5x1,5 až 2,5 mm2 (např. CYKY)</t>
  </si>
  <si>
    <t>-1039881098</t>
  </si>
  <si>
    <t>Montáž kabelů měděných bez ukončení uložených pod omítku plných kulatých (např. CYKY), počtu a průřezu žil 5x1,5 až 2,5 mm2</t>
  </si>
  <si>
    <t>https://podminky.urs.cz/item/CS_URS_2022_02/741122031</t>
  </si>
  <si>
    <t>99903000365</t>
  </si>
  <si>
    <t>kabel CYKY-J 5x2,5</t>
  </si>
  <si>
    <t>-1576179786</t>
  </si>
  <si>
    <t>616750676</t>
  </si>
  <si>
    <t>99903000365O</t>
  </si>
  <si>
    <t>kabel CYKY-O 5x2,5</t>
  </si>
  <si>
    <t>1805585497</t>
  </si>
  <si>
    <t>Poznámka k položce:_x000D_
sazbový spínač HDO do R1</t>
  </si>
  <si>
    <t>741122033</t>
  </si>
  <si>
    <t>Montáž kabel Cu bez ukončení uložený pod omítku plný kulatý 5x10 mm2 (např. CYKY)</t>
  </si>
  <si>
    <t>-1036285235</t>
  </si>
  <si>
    <t>Montáž kabelů měděných bez ukončení uložených pod omítku plných kulatých (např. CYKY), počtu a průřezu žil 5x10 mm2</t>
  </si>
  <si>
    <t>https://podminky.urs.cz/item/CS_URS_2022_02/741122033</t>
  </si>
  <si>
    <t>Poznámka k položce:_x000D_
platí pro kabel CYKY-J 5x16</t>
  </si>
  <si>
    <t>99903000385</t>
  </si>
  <si>
    <t>kabel CYKY-J 5x16</t>
  </si>
  <si>
    <t>1600547695</t>
  </si>
  <si>
    <t>741132103</t>
  </si>
  <si>
    <t>Ukončení kabelů 3x1,5 až 4 mm2 smršťovací záklopkou nebo páskem bez letování</t>
  </si>
  <si>
    <t>-164147563</t>
  </si>
  <si>
    <t>Ukončení kabelů smršťovací záklopkou nebo páskou se zapojením bez letování, počtu a průřezu žil 3x1,5 až 4 mm2</t>
  </si>
  <si>
    <t>https://podminky.urs.cz/item/CS_URS_2022_02/741132103</t>
  </si>
  <si>
    <t>Poznámka k položce:_x000D_
ukončení vývodu 230V</t>
  </si>
  <si>
    <t>741132145</t>
  </si>
  <si>
    <t>Ukončení kabelů 5x1,5 až 4 mm2 smršťovací záklopkou nebo páskem bez letování</t>
  </si>
  <si>
    <t>1202164249</t>
  </si>
  <si>
    <t>Ukončení kabelů smršťovací záklopkou nebo páskou se zapojením bez letování, počtu a průřezu žil 5x1,5 až 4 mm2</t>
  </si>
  <si>
    <t>https://podminky.urs.cz/item/CS_URS_2022_02/741132145</t>
  </si>
  <si>
    <t>Poznámka k položce:_x000D_
ukončení vývodu 400V</t>
  </si>
  <si>
    <t>741210001</t>
  </si>
  <si>
    <t>Montáž rozvodnice oceloplechová nebo plastová běžná do 20 kg</t>
  </si>
  <si>
    <t>1423168670</t>
  </si>
  <si>
    <t>Montáž rozvodnic oceloplechových nebo plastových bez zapojení vodičů běžných, hmotnosti do 20 kg</t>
  </si>
  <si>
    <t>https://podminky.urs.cz/item/CS_URS_2022_02/741210001</t>
  </si>
  <si>
    <t>Poznámka k položce:_x000D_
HOP, POP</t>
  </si>
  <si>
    <t>741210005</t>
  </si>
  <si>
    <t>Montáž rozvodnice oceloplechová nebo plastová běžná do 200 kg</t>
  </si>
  <si>
    <t>1447498352</t>
  </si>
  <si>
    <t>Montáž rozvodnic oceloplechových nebo plastových bez zapojení vodičů běžných, hmotnosti do 200 kg</t>
  </si>
  <si>
    <t>https://podminky.urs.cz/item/CS_URS_2022_02/741210005</t>
  </si>
  <si>
    <t>Poznámka k položce:_x000D_
R1.1</t>
  </si>
  <si>
    <t>741310041</t>
  </si>
  <si>
    <t>Montáž přepínač nástěnný 5-sériový prostředí venkovní/mokré se zapojením vodičů</t>
  </si>
  <si>
    <t>-2123823438</t>
  </si>
  <si>
    <t>Montáž spínačů jedno nebo dvoupólových nástěnných se zapojením vodičů, pro prostředí venkovní nebo mokré přepínačů, řazení 5-sériových</t>
  </si>
  <si>
    <t>https://podminky.urs.cz/item/CS_URS_2022_02/741310041</t>
  </si>
  <si>
    <t>99950111009</t>
  </si>
  <si>
    <t>spínač č.5 3558N-C05510 B Variant bílá IP54</t>
  </si>
  <si>
    <t>397181866</t>
  </si>
  <si>
    <t>741310042</t>
  </si>
  <si>
    <t>Montáž přepínač nástěnný 6-střídavý prostředí venkovní/mokré se zapojením vodičů</t>
  </si>
  <si>
    <t>-1611762099</t>
  </si>
  <si>
    <t>Montáž spínačů jedno nebo dvoupólových nástěnných se zapojením vodičů, pro prostředí venkovní nebo mokré přepínačů, řazení 6-střídavých</t>
  </si>
  <si>
    <t>https://podminky.urs.cz/item/CS_URS_2022_02/741310042</t>
  </si>
  <si>
    <t>99950111012</t>
  </si>
  <si>
    <t>spínač č.6 3558N-C06510 B Variant bílá IP54</t>
  </si>
  <si>
    <t>-1446067856</t>
  </si>
  <si>
    <t>741310101</t>
  </si>
  <si>
    <t>Montáž spínač (polo)zapuštěný bezšroubové připojení 1-jednopólový se zapojením vodičů</t>
  </si>
  <si>
    <t>106437228</t>
  </si>
  <si>
    <t>Montáž spínačů jedno nebo dvoupólových polozapuštěných nebo zapuštěných se zapojením vodičů bezšroubové připojení spínačů, řazení 1-jednopólových</t>
  </si>
  <si>
    <t>https://podminky.urs.cz/item/CS_URS_2022_02/741310101</t>
  </si>
  <si>
    <t>3-1</t>
  </si>
  <si>
    <t>9990000T1</t>
  </si>
  <si>
    <t xml:space="preserve"> č.1 - 3559-A01345, bezšroubový + 3901A-B10 + 3558A-A651</t>
  </si>
  <si>
    <t>1829797580</t>
  </si>
  <si>
    <t>741310114</t>
  </si>
  <si>
    <t>Montáž ovladač (polo)zapuštěný bezšroubové připojení 1/0So-zapínací s orientační doutnavkou se zapojením vodičů</t>
  </si>
  <si>
    <t>-1986240908</t>
  </si>
  <si>
    <t>Montáž spínačů jedno nebo dvoupólových polozapuštěných nebo zapuštěných se zapojením vodičů bezšroubové připojení ovladačů, řazení 1/0So-tlačítkových zapínacích s orientační doutnavkou</t>
  </si>
  <si>
    <t>https://podminky.urs.cz/item/CS_URS_2022_02/741310114</t>
  </si>
  <si>
    <t>999000T10</t>
  </si>
  <si>
    <t xml:space="preserve"> č.1/0,1/0So,1/0S - přístroj spínače 1/0,1/0So 3559-A91345 bezšroub. + kryt 3558A-A610 B s popis.polem  bílá + pole popisové 3558A-A27/x + doutnavka 3916-22221 signal.2mA univ. + 3901A-B10B  ramecek</t>
  </si>
  <si>
    <t>925491500</t>
  </si>
  <si>
    <t>č.1/0,1/0So,1/0S - přístroj spínače 1/0,1/0So 3559-A91345 bezšroub. + kryt 3558A-A610 B s popis.polem  bílá + pole popisové 3558A-A27/x + doutnavka 3916-22221 signal.2mA univ. + 3901A-B10B  ramecek</t>
  </si>
  <si>
    <t>741310121</t>
  </si>
  <si>
    <t>Montáž přepínač (polo)zapuštěný bezšroubové připojení 5-seriový se zapojením vodičů</t>
  </si>
  <si>
    <t>1420361158</t>
  </si>
  <si>
    <t>Montáž spínačů jedno nebo dvoupólových polozapuštěných nebo zapuštěných se zapojením vodičů bezšroubové připojení přepínačů, řazení 5-sériových</t>
  </si>
  <si>
    <t>https://podminky.urs.cz/item/CS_URS_2022_02/741310121</t>
  </si>
  <si>
    <t>9990000T5</t>
  </si>
  <si>
    <t xml:space="preserve"> č.5 - 3559-A05345, bezšroubový + 3901A-B10 + 3558A-A652</t>
  </si>
  <si>
    <t>-343901600</t>
  </si>
  <si>
    <t>741310122</t>
  </si>
  <si>
    <t>Montáž přepínač (polo)zapuštěný bezšroubové připojení 6-střídavý se zapojením vodičů</t>
  </si>
  <si>
    <t>1730809742</t>
  </si>
  <si>
    <t>Montáž spínačů jedno nebo dvoupólových polozapuštěných nebo zapuštěných se zapojením vodičů bezšroubové připojení přepínačů, řazení 6-střídavých</t>
  </si>
  <si>
    <t>https://podminky.urs.cz/item/CS_URS_2022_02/741310122</t>
  </si>
  <si>
    <t>9990000T6</t>
  </si>
  <si>
    <t>č.6 - 3559-A06345, bezšroubový + 3901A-B10 + 3558A-A651</t>
  </si>
  <si>
    <t>38381108</t>
  </si>
  <si>
    <t>741311021</t>
  </si>
  <si>
    <t>Montáž přípojka sporáková s doutnavkou se zapojením vodičů</t>
  </si>
  <si>
    <t>-1332970333</t>
  </si>
  <si>
    <t>Montáž spínačů speciálních se zapojením vodičů sporákových přípojek s doutnavkou</t>
  </si>
  <si>
    <t>https://podminky.urs.cz/item/CS_URS_2022_02/741311021</t>
  </si>
  <si>
    <t>99995211207</t>
  </si>
  <si>
    <t>spínač stiskací 3536N-C03252 11 Pressto zapuštěný bí/ bí</t>
  </si>
  <si>
    <t>1512428330</t>
  </si>
  <si>
    <t>741313002</t>
  </si>
  <si>
    <t>Montáž zásuvka (polo)zapuštěná bezšroubové připojení 2P+PE dvojí zapojení - průběžná se zapojením vodičů</t>
  </si>
  <si>
    <t>1936521546</t>
  </si>
  <si>
    <t>Montáž zásuvek domovních se zapojením vodičů bezšroubové připojení polozapuštěných nebo zapuštěných 10/16 A, provedení 2P + PE dvojí zapojení pro průběžnou montáž</t>
  </si>
  <si>
    <t>https://podminky.urs.cz/item/CS_URS_2022_02/741313002</t>
  </si>
  <si>
    <t>14-2</t>
  </si>
  <si>
    <t>9990000Z1</t>
  </si>
  <si>
    <t>zásuvka jednonásobná 5519A-A02359 B+ 3901A-B10 rámeček</t>
  </si>
  <si>
    <t>856883693</t>
  </si>
  <si>
    <t>741313004</t>
  </si>
  <si>
    <t>Montáž zásuvka (polo)zapuštěná bezšroubové připojení 2x(2P+PE) dvojnásobná šikmá se zapojením vodičů</t>
  </si>
  <si>
    <t>-1926116155</t>
  </si>
  <si>
    <t>Montáž zásuvek domovních se zapojením vodičů bezšroubové připojení polozapuštěných nebo zapuštěných 10/16 A, provedení 2x (2P + PE) dvojnásobná šikmá</t>
  </si>
  <si>
    <t>https://podminky.urs.cz/item/CS_URS_2022_02/741313004</t>
  </si>
  <si>
    <t>99952012251</t>
  </si>
  <si>
    <t>zásuvka dvoj. 5513A-C02357 B pootoč. bílá</t>
  </si>
  <si>
    <t>-1290686118</t>
  </si>
  <si>
    <t>zásuvka dvoj. 5513A-C02357 B pootoč.  bílá</t>
  </si>
  <si>
    <t>-2134430692</t>
  </si>
  <si>
    <t>99952012252</t>
  </si>
  <si>
    <t>zásuvka dvoj. 5513A-C02357 S pootoč. šedá</t>
  </si>
  <si>
    <t>-449476851</t>
  </si>
  <si>
    <t>741313004-R</t>
  </si>
  <si>
    <t>Montáž zásuvka (polo)zapuštěná bezšroubové připojení 2x(2P+PE) dvojnásobná šikmá s ochranou proti přepětí T3 (D)</t>
  </si>
  <si>
    <t>-1400248870</t>
  </si>
  <si>
    <t>99948010259</t>
  </si>
  <si>
    <t>zásuvka dvoj. 5583A-C02357 S přep.akust. šedá</t>
  </si>
  <si>
    <t>-1081882617</t>
  </si>
  <si>
    <t>741313042</t>
  </si>
  <si>
    <t>Montáž zásuvka (polo)zapuštěná šroubové připojení 2P+PE dvojí zapojení - průběžná se zapojením vodičů</t>
  </si>
  <si>
    <t>-963891152</t>
  </si>
  <si>
    <t>Montáž zásuvek domovních se zapojením vodičů šroubové připojení polozapuštěných nebo zapuštěných 10/16 A, provedení 2P + PE dvojí zapojení pro průběžnou montáž</t>
  </si>
  <si>
    <t>https://podminky.urs.cz/item/CS_URS_2022_02/741313042</t>
  </si>
  <si>
    <t>4-1</t>
  </si>
  <si>
    <t>99952117011</t>
  </si>
  <si>
    <t>zásuvka 5518A-2999 B bílá vest.IP44</t>
  </si>
  <si>
    <t>18025149</t>
  </si>
  <si>
    <t>zásuvka 5518A-2999 B  bílá vest.IP44</t>
  </si>
  <si>
    <t>741313321</t>
  </si>
  <si>
    <t>Montáž zásuvek průmyslových vestavných provedení IP 67 3P+N+PE 16 A se zapojením vodičů</t>
  </si>
  <si>
    <t>-1211667517</t>
  </si>
  <si>
    <t>Montáž zásuvek průmyslových se zapojením vodičů vestavných, provedení IP 67 3P+N+PE 16 A</t>
  </si>
  <si>
    <t>https://podminky.urs.cz/item/CS_URS_2022_02/741313321</t>
  </si>
  <si>
    <t>M025</t>
  </si>
  <si>
    <t>D4125 Zásuvka průmyslová, zapuštěná, s víčkem a instalační krabicí; řazení 3P+N+PE; b. bílá (RAL 1013), IP 44, 16 A</t>
  </si>
  <si>
    <t>-1717532784</t>
  </si>
  <si>
    <t>741320175</t>
  </si>
  <si>
    <t>Montáž jističů třípólových nn do 63 A ve skříni se zapojením vodičů</t>
  </si>
  <si>
    <t>865483864</t>
  </si>
  <si>
    <t>Montáž jističů se zapojením vodičů třípólových nn do 63 A ve skříni</t>
  </si>
  <si>
    <t>https://podminky.urs.cz/item/CS_URS_2022_02/741320175</t>
  </si>
  <si>
    <t>Poznámka k položce:_x000D_
úprava RE</t>
  </si>
  <si>
    <t>99995344482</t>
  </si>
  <si>
    <t>jistič LTN-63B-3 63B/3p, 10kA, na DIN</t>
  </si>
  <si>
    <t>-1865329786</t>
  </si>
  <si>
    <t>741330731</t>
  </si>
  <si>
    <t>Montáž relé pomocné ventilátorové se zapojením vodičů</t>
  </si>
  <si>
    <t>1070658129</t>
  </si>
  <si>
    <t>Montáž relé pomocných se zapojením vodičů ostatních ventilátorových</t>
  </si>
  <si>
    <t>https://podminky.urs.cz/item/CS_URS_2022_02/741330731</t>
  </si>
  <si>
    <t>99956009988</t>
  </si>
  <si>
    <t>relé časovací SMR-B</t>
  </si>
  <si>
    <t>-1204662456</t>
  </si>
  <si>
    <t>741330744</t>
  </si>
  <si>
    <t>Montáž relé nezávislé tepelné bez zapojení</t>
  </si>
  <si>
    <t>-59779181</t>
  </si>
  <si>
    <t>Montáž relé nezávislých bez zapojení vodičů tepelných</t>
  </si>
  <si>
    <t>https://podminky.urs.cz/item/CS_URS_2022_02/741330744</t>
  </si>
  <si>
    <t>Poznámka k položce:_x000D_
platí pro montáž termostatu</t>
  </si>
  <si>
    <t>M026</t>
  </si>
  <si>
    <t>TEV-4 jednoduchý termostat, IP65, 3 rozsahy, -30..60"C</t>
  </si>
  <si>
    <t>-1754265107</t>
  </si>
  <si>
    <t>741372021</t>
  </si>
  <si>
    <t>Montáž svítidlo LED interiérové přisazené nástěnné hranaté nebo kruhové do 0,09 m2 se zapojením vodičů</t>
  </si>
  <si>
    <t>-2039742535</t>
  </si>
  <si>
    <t>Montáž svítidel s integrovaným zdrojem LED se zapojením vodičů interiérových přisazených nástěnných hranatých nebo kruhových, plochy do 0,09 m2</t>
  </si>
  <si>
    <t>https://podminky.urs.cz/item/CS_URS_2022_02/741372021</t>
  </si>
  <si>
    <t>1+5-1</t>
  </si>
  <si>
    <t>M027</t>
  </si>
  <si>
    <t>ETM 65.37L M COLD AT Svítidlo nouzové 14x LED, 235/218lm, 3hod, 7,5VA, pohotovostní/trvalý chod, IP65, -15 .... +40 st.C, polykarbonát, 260x140x40, ENSTO</t>
  </si>
  <si>
    <t>-50628277</t>
  </si>
  <si>
    <t>M028</t>
  </si>
  <si>
    <t>NP Piktogramové svítidlo IP40 LED, 1h 1,2W Maintained version</t>
  </si>
  <si>
    <t>1006542600</t>
  </si>
  <si>
    <t>741372061</t>
  </si>
  <si>
    <t>Montáž svítidlo LED interiérové přisazené stropní hranaté nebo kruhové do 0,09 m2 se zapojením vodičů</t>
  </si>
  <si>
    <t>1984759575</t>
  </si>
  <si>
    <t>Montáž svítidel s integrovaným zdrojem LED se zapojením vodičů interiérových přisazených stropních hranatých nebo kruhových, plochy do 0,09 m2</t>
  </si>
  <si>
    <t>https://podminky.urs.cz/item/CS_URS_2022_02/741372061</t>
  </si>
  <si>
    <t>3+2+2+2</t>
  </si>
  <si>
    <t>M029</t>
  </si>
  <si>
    <t>6 Přisazené antipanické LED svítidlo 1W 130lm, Maintained version</t>
  </si>
  <si>
    <t>1671714971</t>
  </si>
  <si>
    <t>M030</t>
  </si>
  <si>
    <t>7 Přisazené antipanické LED svítidlo s corridor optikou 1W 140lm, Maintained version</t>
  </si>
  <si>
    <t>-151527859</t>
  </si>
  <si>
    <t>M031</t>
  </si>
  <si>
    <t>8 Přisazené antipanické LED svítidlo s open office optikou 1W 140lm, Maintained version</t>
  </si>
  <si>
    <t>-1839955273</t>
  </si>
  <si>
    <t>M032</t>
  </si>
  <si>
    <t>9 Přisazené antipanické LED svítidlo s open office optikou 2W 260lm, Maintained version</t>
  </si>
  <si>
    <t>-1019145719</t>
  </si>
  <si>
    <t>741372062</t>
  </si>
  <si>
    <t>Montáž svítidlo LED interiérové přisazené stropní hranaté nebo kruhové přes 0,09 do 0,36 m2 se zapojením vodičů</t>
  </si>
  <si>
    <t>2087124601</t>
  </si>
  <si>
    <t>Montáž svítidel s integrovaným zdrojem LED se zapojením vodičů interiérových přisazených stropních hranatých nebo kruhových, plochy přes 0,09 do 0,36 m2</t>
  </si>
  <si>
    <t>https://podminky.urs.cz/item/CS_URS_2022_02/741372062</t>
  </si>
  <si>
    <t>8+2+18+9+1-1</t>
  </si>
  <si>
    <t>M033</t>
  </si>
  <si>
    <t>1 Přisazené LED svítidlo, 4929lm 4000K CRI80, EVG, 38W, Acrylic satin</t>
  </si>
  <si>
    <t>550549876</t>
  </si>
  <si>
    <t>M034</t>
  </si>
  <si>
    <t>2 Přisazené LED svítidlo, 50W, 6280lm, 840, MICROPRISM LONG</t>
  </si>
  <si>
    <t>2137027993</t>
  </si>
  <si>
    <t>M035</t>
  </si>
  <si>
    <t>3 Přisazené LED svítidlo, 54W, 5620lm, 840, MICROPRISM LONG</t>
  </si>
  <si>
    <t>-735151031</t>
  </si>
  <si>
    <t>M036</t>
  </si>
  <si>
    <t>4 Přisazené LED svítidlo, 38W, 4460lm, 840, MICROPRISM LONG</t>
  </si>
  <si>
    <t>-1868534512</t>
  </si>
  <si>
    <t>741372152</t>
  </si>
  <si>
    <t>Montáž svítidlo LED průmyslové závěsné reflektor se zapojením vodičů</t>
  </si>
  <si>
    <t>-24262685</t>
  </si>
  <si>
    <t>Montáž svítidel s integrovaným zdrojem LED se zapojením vodičů průmyslových závěsných reflektorů</t>
  </si>
  <si>
    <t>https://podminky.urs.cz/item/CS_URS_2022_02/741372152</t>
  </si>
  <si>
    <t>Poznámka k položce:_x000D_
platí pro svítidla F</t>
  </si>
  <si>
    <t>M038</t>
  </si>
  <si>
    <t>10 Nástěnné LED svítidlo IP65 s wallwasher optikou, 1597lm, 21W, VW 70°, 4000K, CRI 80</t>
  </si>
  <si>
    <t>-1217839917</t>
  </si>
  <si>
    <t>741410071</t>
  </si>
  <si>
    <t>Montáž pospojování ochranné konstrukce ostatní vodičem do 16 mm2 uloženým volně nebo pod omítku</t>
  </si>
  <si>
    <t>-193196486</t>
  </si>
  <si>
    <t>Montáž uzemňovacího vedení s upevněním, propojením a připojením pomocí svorek doplňků ostatních konstrukcí vodičem průřezu do 16 mm2, uloženým volně nebo pod omítkou</t>
  </si>
  <si>
    <t>https://podminky.urs.cz/item/CS_URS_2022_02/741410071</t>
  </si>
  <si>
    <t>100+50</t>
  </si>
  <si>
    <t>99900000750</t>
  </si>
  <si>
    <t>vodič H07V-U 6 zelenožlutý (CY)</t>
  </si>
  <si>
    <t>356656927</t>
  </si>
  <si>
    <t>99901001160</t>
  </si>
  <si>
    <t>vodič H07V-K 25 zelenožlutý (CYA)</t>
  </si>
  <si>
    <t>-619536495</t>
  </si>
  <si>
    <t>10+20+20</t>
  </si>
  <si>
    <t>741420021</t>
  </si>
  <si>
    <t>Montáž svorka hromosvodná se 2 šrouby</t>
  </si>
  <si>
    <t>-1753979167</t>
  </si>
  <si>
    <t>Montáž hromosvodného vedení svorek se 2 šrouby</t>
  </si>
  <si>
    <t>https://podminky.urs.cz/item/CS_URS_2022_02/741420021</t>
  </si>
  <si>
    <t>15+5</t>
  </si>
  <si>
    <t>99914090410</t>
  </si>
  <si>
    <t>svorka zemnící ZSA 16 l131307 (BERNARD)</t>
  </si>
  <si>
    <t>1775239040</t>
  </si>
  <si>
    <t>99914090415</t>
  </si>
  <si>
    <t>páska Cu k ZSA 16 (50cm)</t>
  </si>
  <si>
    <t>1301860948</t>
  </si>
  <si>
    <t>99914090405</t>
  </si>
  <si>
    <t>svorka zemnící ZS 4</t>
  </si>
  <si>
    <t>402517026</t>
  </si>
  <si>
    <t>741420031</t>
  </si>
  <si>
    <t>Montáž svorka hromosvodná na potrubí D do 200 mm se zhotovením</t>
  </si>
  <si>
    <t>776460319</t>
  </si>
  <si>
    <t>Montáž hromosvodného vedení svorek na potrubí Ø do 200 mm se zhotovením</t>
  </si>
  <si>
    <t>https://podminky.urs.cz/item/CS_URS_2022_02/741420031</t>
  </si>
  <si>
    <t>99916010280</t>
  </si>
  <si>
    <t xml:space="preserve">svorka ST x na potrubí </t>
  </si>
  <si>
    <t>-165553975</t>
  </si>
  <si>
    <t>741811021</t>
  </si>
  <si>
    <t>Oživení rozvaděče se složitou výstrojí</t>
  </si>
  <si>
    <t>1440455690</t>
  </si>
  <si>
    <t>Zkoušky a prohlídky rozvodných zařízení oživení jednoho pole rozváděče zhotoveného subdodavatelem v podmínkách externí montáže se složitou výstrojí</t>
  </si>
  <si>
    <t>https://podminky.urs.cz/item/CS_URS_2022_02/741811021</t>
  </si>
  <si>
    <t>Poznámka k položce:_x000D_
úpravy stávajícího rozvaděče R1</t>
  </si>
  <si>
    <t>741811022</t>
  </si>
  <si>
    <t>Oživení rozvaděče s velmi složitou výstrojí</t>
  </si>
  <si>
    <t>1774902786</t>
  </si>
  <si>
    <t>Zkoušky a prohlídky rozvodných zařízení oživení jednoho pole rozváděče zhotoveného subdodavatelem v podmínkách externí montáže s velmi složitou výstrojí</t>
  </si>
  <si>
    <t>https://podminky.urs.cz/item/CS_URS_2022_02/741811022</t>
  </si>
  <si>
    <t>Poznámka k položce:_x000D_
Zapojení a popis R1.1</t>
  </si>
  <si>
    <t>741811023</t>
  </si>
  <si>
    <t>Zapojení skříně HOP/POP</t>
  </si>
  <si>
    <t>443376187</t>
  </si>
  <si>
    <t>741920052</t>
  </si>
  <si>
    <t>Montáž se zhotovením přepážka z desek nebo omítek přes 150 do 300 mm ve stěně</t>
  </si>
  <si>
    <t>1882913007</t>
  </si>
  <si>
    <t>Montáž a zhotovení ohnivzdorných konstrukcí pro elektrozařízení přepážek z desek nebo vyztužených omítek silikátových s výplní ve stěnovém průchodu, tl. přes 150 do 300 mm</t>
  </si>
  <si>
    <t>https://podminky.urs.cz/item/CS_URS_2022_02/741920052</t>
  </si>
  <si>
    <t>Poznámka k položce:_x000D_
dodávka + montáž</t>
  </si>
  <si>
    <t>998741202</t>
  </si>
  <si>
    <t>Přesun hmot procentní pro silnoproud v objektech v přes 6 do 12 m</t>
  </si>
  <si>
    <t>512</t>
  </si>
  <si>
    <t>-1282816310</t>
  </si>
  <si>
    <t>Přesun hmot pro silnoproud stanovený procentní sazbou (%) z ceny vodorovná dopravní vzdálenost do 50 m v objektech výšky přes 6 do 12 m</t>
  </si>
  <si>
    <t>https://podminky.urs.cz/item/CS_URS_2022_02/998741202</t>
  </si>
  <si>
    <t>998741292</t>
  </si>
  <si>
    <t>Příplatek k přesunu hmot procentní 741 za zvětšený přesun do 100 m</t>
  </si>
  <si>
    <t>2074801267</t>
  </si>
  <si>
    <t>Přesun hmot pro silnoproud stanovený procentní sazbou (%) z ceny Příplatek k cenám za zvětšený přesun přes vymezenou největší dopravní vzdálenost do 100 m</t>
  </si>
  <si>
    <t>https://podminky.urs.cz/item/CS_URS_2022_02/998741292</t>
  </si>
  <si>
    <t>998741300</t>
  </si>
  <si>
    <t>Podružný materiál</t>
  </si>
  <si>
    <t>1392839522</t>
  </si>
  <si>
    <t>742</t>
  </si>
  <si>
    <t>Elektroinstalace - slaboproud</t>
  </si>
  <si>
    <t>742110001</t>
  </si>
  <si>
    <t>Montáž trubek pro slaboproud plastových ohebných uložených pod omítku se zasekáním</t>
  </si>
  <si>
    <t>157818747</t>
  </si>
  <si>
    <t>99921011130</t>
  </si>
  <si>
    <t>trubka ohebná 1220-L50D super monoflex s drátem</t>
  </si>
  <si>
    <t>-1100890355</t>
  </si>
  <si>
    <t>200*1,05 "Přepočtené koeficientem množství</t>
  </si>
  <si>
    <t>742110501</t>
  </si>
  <si>
    <t>Montáž krabic pro slaboproud zapuštěných plastových odbočných kruhových s víčkem a se zasekáním</t>
  </si>
  <si>
    <t>-2003613812</t>
  </si>
  <si>
    <t>10+3</t>
  </si>
  <si>
    <t>1892092555</t>
  </si>
  <si>
    <t>-190190644</t>
  </si>
  <si>
    <t>742121001</t>
  </si>
  <si>
    <t>Montáž kabelů sdělovacích pro vnitřní rozvody do 15 žil</t>
  </si>
  <si>
    <t>-781742396</t>
  </si>
  <si>
    <t>Montáž kabelů sdělovacích pro vnitřní rozvody počtu žil do 15</t>
  </si>
  <si>
    <t>https://podminky.urs.cz/item/CS_URS_2022_02/742121001</t>
  </si>
  <si>
    <t>2*210+35</t>
  </si>
  <si>
    <t>99995193741</t>
  </si>
  <si>
    <t>kabel Solarix SXKD-6-FTP-PVC stíněný (500m)</t>
  </si>
  <si>
    <t>154363405</t>
  </si>
  <si>
    <t>99905002142</t>
  </si>
  <si>
    <t>kabel J-Y(St)Y 2x2x0,8 šedý</t>
  </si>
  <si>
    <t>196001177</t>
  </si>
  <si>
    <t>742330042</t>
  </si>
  <si>
    <t>Montáž datové dvouzásuvky</t>
  </si>
  <si>
    <t>2122952037</t>
  </si>
  <si>
    <t>Montáž strukturované kabeláže zásuvek datových pod omítku, do nábytku, do parapetního žlabu nebo podlahové krabice dvouzásuvky</t>
  </si>
  <si>
    <t>https://podminky.urs.cz/item/CS_URS_2022_02/742330042</t>
  </si>
  <si>
    <t>M022</t>
  </si>
  <si>
    <t>5014A-A100 B Kryt zásuvky komunikační, s popisovým polem, s kovovým upevňovacím třmenem; d. ; b. bílá</t>
  </si>
  <si>
    <t>-1044486882</t>
  </si>
  <si>
    <t>5014A-A100 B Kryt zásuvky komunikační, s popisovým polem, s kovovým upevňovacím třmenem; d. b. bílá</t>
  </si>
  <si>
    <t>M023</t>
  </si>
  <si>
    <t>5014A-B1018 Maska nosná s 2 otvory pro 2 zásuvky Modular-Jack (keystone); b. černá</t>
  </si>
  <si>
    <t>-385675719</t>
  </si>
  <si>
    <t>M024</t>
  </si>
  <si>
    <t>R304373 Přístroj zásuvky datové stíněné (R&amp;De-Massari), Cat. 6/s</t>
  </si>
  <si>
    <t>-45479933</t>
  </si>
  <si>
    <t>742330051</t>
  </si>
  <si>
    <t>Popis portu datové zásuvky</t>
  </si>
  <si>
    <t>-1131414754</t>
  </si>
  <si>
    <t>Montáž strukturované kabeláže zásuvek datových popis portu zásuvky</t>
  </si>
  <si>
    <t>https://podminky.urs.cz/item/CS_URS_2022_02/742330051</t>
  </si>
  <si>
    <t>742330052</t>
  </si>
  <si>
    <t>Popis portů patchpanelu</t>
  </si>
  <si>
    <t>-869473181</t>
  </si>
  <si>
    <t>Montáž strukturované kabeláže zásuvek datových popis portů patchpanelu</t>
  </si>
  <si>
    <t>https://podminky.urs.cz/item/CS_URS_2022_02/742330052</t>
  </si>
  <si>
    <t>742330101</t>
  </si>
  <si>
    <t>Měření metalického segmentu s vyhotovením protokolu</t>
  </si>
  <si>
    <t>-1662749788</t>
  </si>
  <si>
    <t>Montáž strukturované kabeláže měření segmentu metalického s vyhotovením protokolu</t>
  </si>
  <si>
    <t>https://podminky.urs.cz/item/CS_URS_2022_02/742330101</t>
  </si>
  <si>
    <t>742350001</t>
  </si>
  <si>
    <t>Montáž signalizačního světla s elektronikou a akustickou signalizací k zařízení pro ZTP</t>
  </si>
  <si>
    <t>-1898400154</t>
  </si>
  <si>
    <t>Montáž zařízení pro tělesně postižené signalizačního světla s akustickou signalizací</t>
  </si>
  <si>
    <t>https://podminky.urs.cz/item/CS_URS_2022_02/742350001</t>
  </si>
  <si>
    <t>742350002</t>
  </si>
  <si>
    <t>Montáž potvrzovacího tlačítka k zařízení pro ZTP</t>
  </si>
  <si>
    <t>-1485227779</t>
  </si>
  <si>
    <t>Montáž zařízení pro tělesně postižené potvrzovacího tlačítka</t>
  </si>
  <si>
    <t>https://podminky.urs.cz/item/CS_URS_2022_02/742350002</t>
  </si>
  <si>
    <t>742350003</t>
  </si>
  <si>
    <t>Montáž volacího tlačítka do výšky 900 mm a táhla do výšky 150 mm k zařízení pro ZTP</t>
  </si>
  <si>
    <t>-711618946</t>
  </si>
  <si>
    <t>Montáž zařízení pro tělesně postižené volacího tlačítka do výšky 900 mm a táhla do výšky 150 mm</t>
  </si>
  <si>
    <t>https://podminky.urs.cz/item/CS_URS_2022_02/742350003</t>
  </si>
  <si>
    <t>742350004</t>
  </si>
  <si>
    <t>Montáž napájecího zdroje 24 V k zařízení pro ZTP</t>
  </si>
  <si>
    <t>-1171266644</t>
  </si>
  <si>
    <t>Montáž zařízení pro tělesně postižené napájecího zdroje 24 V</t>
  </si>
  <si>
    <t>https://podminky.urs.cz/item/CS_URS_2022_02/742350004</t>
  </si>
  <si>
    <t>998742202</t>
  </si>
  <si>
    <t>Přesun hmot procentní pro slaboproud v objektech v do 12 m</t>
  </si>
  <si>
    <t>147462533</t>
  </si>
  <si>
    <t>Přesun hmot pro slaboproud stanovený procentní sazbou (%) z ceny vodorovná dopravní vzdálenost do 50 m v objektech výšky přes 6 do 12 m</t>
  </si>
  <si>
    <t>https://podminky.urs.cz/item/CS_URS_2022_02/998742202</t>
  </si>
  <si>
    <t>998742292</t>
  </si>
  <si>
    <t>Příplatek k přesunu hmot procentní 742 za zvětšený přesun do 100 m</t>
  </si>
  <si>
    <t>-295225707</t>
  </si>
  <si>
    <t>Přesun hmot pro slaboproud stanovený procentní sazbou (%) z ceny Příplatek k cenám za zvětšený přesun přes vymezenou největší dopravní vzdálenost do 100 m</t>
  </si>
  <si>
    <t>https://podminky.urs.cz/item/CS_URS_2022_02/998742292</t>
  </si>
  <si>
    <t>998742300</t>
  </si>
  <si>
    <t>-421637444</t>
  </si>
  <si>
    <t>750</t>
  </si>
  <si>
    <t>Elektromontáže - rozvaděče</t>
  </si>
  <si>
    <t>001</t>
  </si>
  <si>
    <t>HOP, POP</t>
  </si>
  <si>
    <t>999HOP</t>
  </si>
  <si>
    <t>skříň hlavního ochranného pospojování, vč. svorkovnice - komplet</t>
  </si>
  <si>
    <t>1718208430</t>
  </si>
  <si>
    <t>999POP</t>
  </si>
  <si>
    <t>skříň pomocného ochranného pospojování, vč. svorkovnice - komplet</t>
  </si>
  <si>
    <t>-2136134467</t>
  </si>
  <si>
    <t>002</t>
  </si>
  <si>
    <t>Doplnění a úpravy rozváděče R1</t>
  </si>
  <si>
    <t>M001</t>
  </si>
  <si>
    <t>951 300 DV M TNC 255 DEHNventil M TNC, 100 kA (10/350)</t>
  </si>
  <si>
    <t>-507736221</t>
  </si>
  <si>
    <t>M002</t>
  </si>
  <si>
    <t>RSA 16 A Řadová svornice</t>
  </si>
  <si>
    <t>75809966</t>
  </si>
  <si>
    <t>M003</t>
  </si>
  <si>
    <t>LTN-50B-3 Jistič</t>
  </si>
  <si>
    <t>Ks</t>
  </si>
  <si>
    <t>2063805759</t>
  </si>
  <si>
    <t>M004</t>
  </si>
  <si>
    <t>LFN-63-4-030AC-G Proudový chránič</t>
  </si>
  <si>
    <t>-544695280</t>
  </si>
  <si>
    <t>003</t>
  </si>
  <si>
    <t>Rozváděč R1.1</t>
  </si>
  <si>
    <t>000168346</t>
  </si>
  <si>
    <t>Rozváděč, montáž POD omítku, šedá, požár.klasifikace EI30DP1-S, ŠxV=826x1554,IP40 - komletní</t>
  </si>
  <si>
    <t>1237458449</t>
  </si>
  <si>
    <t>M005</t>
  </si>
  <si>
    <t>MSO-63-3 Vypínač</t>
  </si>
  <si>
    <t>-1047761672</t>
  </si>
  <si>
    <t>M006</t>
  </si>
  <si>
    <t>941 400 DSH TNS 255 DEHNshield TNS 255</t>
  </si>
  <si>
    <t>-886982385</t>
  </si>
  <si>
    <t>M007</t>
  </si>
  <si>
    <t>RSA 2,5A Řadová svornice</t>
  </si>
  <si>
    <t>-1886082305</t>
  </si>
  <si>
    <t>M008</t>
  </si>
  <si>
    <t>RSA 6 Řadová svornice</t>
  </si>
  <si>
    <t>-161228639</t>
  </si>
  <si>
    <t>M009</t>
  </si>
  <si>
    <t>LTN-4B-1 Jistič</t>
  </si>
  <si>
    <t>771996770</t>
  </si>
  <si>
    <t>M010</t>
  </si>
  <si>
    <t>LTN-10B-1 Jistič</t>
  </si>
  <si>
    <t>342814936</t>
  </si>
  <si>
    <t>M011</t>
  </si>
  <si>
    <t>LTN-16B-1 Jistič</t>
  </si>
  <si>
    <t>835910562</t>
  </si>
  <si>
    <t>M012</t>
  </si>
  <si>
    <t>LTN-25C-1 Jistič</t>
  </si>
  <si>
    <t>1836326183</t>
  </si>
  <si>
    <t>M013</t>
  </si>
  <si>
    <t>LTN-10B-2 Jistič</t>
  </si>
  <si>
    <t>1549760167</t>
  </si>
  <si>
    <t>M014</t>
  </si>
  <si>
    <t>LTN-10C-2 Jistič</t>
  </si>
  <si>
    <t>1585511712</t>
  </si>
  <si>
    <t>M015</t>
  </si>
  <si>
    <t>LTN-16B-3 Jistič</t>
  </si>
  <si>
    <t>1233430321</t>
  </si>
  <si>
    <t>M016</t>
  </si>
  <si>
    <t>LTN-16C-3 Jistič</t>
  </si>
  <si>
    <t>-1766019113</t>
  </si>
  <si>
    <t>M017</t>
  </si>
  <si>
    <t>MIG-20-10-A230 Impulzní relé</t>
  </si>
  <si>
    <t>-902009009</t>
  </si>
  <si>
    <t>M018</t>
  </si>
  <si>
    <t>MMR-U3-001-A230 Monitorovací relé</t>
  </si>
  <si>
    <t>-1768256391</t>
  </si>
  <si>
    <t>M019</t>
  </si>
  <si>
    <t>MSO-20-3 Vypínač</t>
  </si>
  <si>
    <t>-1183070686</t>
  </si>
  <si>
    <t>M020</t>
  </si>
  <si>
    <t>OLI-10B-1N-030AC-G Proudový chránič s nadproudovou ochranou</t>
  </si>
  <si>
    <t>1175423420</t>
  </si>
  <si>
    <t>M021</t>
  </si>
  <si>
    <t>LFN-63-4-030A-G Proudový chránič</t>
  </si>
  <si>
    <t>-1942664049</t>
  </si>
  <si>
    <t>HZS</t>
  </si>
  <si>
    <t>Hodinové zúčtovací sazby</t>
  </si>
  <si>
    <t>HZS2221.1</t>
  </si>
  <si>
    <t>Hodinová zúčtovací sazba elektrikář - demontáže stávající elektroinstalace</t>
  </si>
  <si>
    <t>723229694</t>
  </si>
  <si>
    <t>HZS2221.2</t>
  </si>
  <si>
    <t xml:space="preserve">Hodinová zúčtovací sazba elektrikář - stavební přípomoci </t>
  </si>
  <si>
    <t>-1350258178</t>
  </si>
  <si>
    <t>HZS2221.3</t>
  </si>
  <si>
    <t>Hodinová zúčtovací sazba elektrikář  -  úklid pracoviště</t>
  </si>
  <si>
    <t>916365390</t>
  </si>
  <si>
    <t>Hodinová zúčtovací sazba elektrikář - úklid pracoviště</t>
  </si>
  <si>
    <t>HZS2222.1</t>
  </si>
  <si>
    <t>Hodinová zúčtovací sazba elektrikář odborný - napojení na stávající elektroinstalaci</t>
  </si>
  <si>
    <t>-642228308</t>
  </si>
  <si>
    <t>HZS2222.2</t>
  </si>
  <si>
    <t>Hodinová zúčtovací sazba elektrikář odborný - spolupráce s revizním technikem při revizi</t>
  </si>
  <si>
    <t>961539023</t>
  </si>
  <si>
    <t>HZS2222.3</t>
  </si>
  <si>
    <t>Hodinová zúčtovací sazba elektrikář odborný - spolupráce s ostatními profesemi, koordinace na stavbě</t>
  </si>
  <si>
    <t>1298750795</t>
  </si>
  <si>
    <t>HZS2222.4</t>
  </si>
  <si>
    <t>Hodinová zúčtovací sazba elektrikář odborný - práce nespecifikované ceníkem</t>
  </si>
  <si>
    <t>-816129273</t>
  </si>
  <si>
    <t>HZS2231</t>
  </si>
  <si>
    <t>Hodinová zúčtovací sazba elektrikář</t>
  </si>
  <si>
    <t>342390601</t>
  </si>
  <si>
    <t>Hodinové zúčtovací sazby profesí PSV provádění stavebních instalací elektrikář</t>
  </si>
  <si>
    <t>https://podminky.urs.cz/item/CS_URS_2022_02/HZS2231</t>
  </si>
  <si>
    <t>Poznámka k položce:_x000D_
- přesuny stávající elektroinstalace_x000D_
- úprava stávajícího ovládání osvětlení_x000D_
- úprava ovládání a přepojení VZT 1.06 (09)_x000D_
- spolupráce s dodavatelem VZT při zapojování
_x000D_
- úprava rozvaděče RE</t>
  </si>
  <si>
    <t>VRN1</t>
  </si>
  <si>
    <t>Průzkumné, geodetické a projektové práce</t>
  </si>
  <si>
    <t>011464000</t>
  </si>
  <si>
    <t>Měření (monitoring) úrovně osvětlení</t>
  </si>
  <si>
    <t>soub</t>
  </si>
  <si>
    <t>1024</t>
  </si>
  <si>
    <t>1846726885</t>
  </si>
  <si>
    <t>VRN6</t>
  </si>
  <si>
    <t>Územní vlivy</t>
  </si>
  <si>
    <t>065002000</t>
  </si>
  <si>
    <t>Mimostaveništní doprava materiálů</t>
  </si>
  <si>
    <t>874167004</t>
  </si>
  <si>
    <t>VRN8</t>
  </si>
  <si>
    <t>Přesun stavebních kapacit</t>
  </si>
  <si>
    <t>081103000</t>
  </si>
  <si>
    <t>Denní doprava pracovníků na pracoviště</t>
  </si>
  <si>
    <t>den</t>
  </si>
  <si>
    <t>1943199985</t>
  </si>
  <si>
    <t>VRN9</t>
  </si>
  <si>
    <t>Ostatní náklady</t>
  </si>
  <si>
    <t>091704002</t>
  </si>
  <si>
    <t>Přezkoumání protokolu o určení vnějších vlivů dle ČSN 33 2000-5-51 ed. 3 před uvedením do provozu</t>
  </si>
  <si>
    <t>483620944</t>
  </si>
  <si>
    <t>091704003</t>
  </si>
  <si>
    <t>Ekologická likvidace odpadu (doprava + poplatky za uskladnění)</t>
  </si>
  <si>
    <t>184656055</t>
  </si>
  <si>
    <t>091704004</t>
  </si>
  <si>
    <t>Ověření návrhu rozvaděče, dle ČSN EN 61439-1, ed. 2 z 05/2012 + opr.1 07/2015 - Rozváděče nízkého napětí - část 1: Všeobecná ustanovení a souvisejících v platném znění</t>
  </si>
  <si>
    <t>2120483858</t>
  </si>
  <si>
    <t>092103001</t>
  </si>
  <si>
    <t>Náklady na zkušební provoz</t>
  </si>
  <si>
    <t>-1858367550</t>
  </si>
  <si>
    <t>092203000</t>
  </si>
  <si>
    <t>Náklady na zaškolení</t>
  </si>
  <si>
    <t>1659734659</t>
  </si>
  <si>
    <t>02 - Uzemnění a ochrana před bleskem</t>
  </si>
  <si>
    <t>M - Práce a dodávky M</t>
  </si>
  <si>
    <t xml:space="preserve">    46-M - Zemní práce při extr.mont.pracích</t>
  </si>
  <si>
    <t>945421112</t>
  </si>
  <si>
    <t>Hydraulická zvedací plošina na automobilovém podvozku výška zdvihu do 34 m včetně obsluhy</t>
  </si>
  <si>
    <t>-2020254779</t>
  </si>
  <si>
    <t>Hydraulická zvedací plošina včetně obsluhy instalovaná na automobilovém podvozku, výšky zdvihu do 34 m</t>
  </si>
  <si>
    <t>https://podminky.urs.cz/item/CS_URS_2022_02/945421112</t>
  </si>
  <si>
    <t>741810001</t>
  </si>
  <si>
    <t>Celková prohlídka elektrického rozvodu a zařízení do 100 000,- Kč</t>
  </si>
  <si>
    <t>1596545922</t>
  </si>
  <si>
    <t>Zkoušky a prohlídky elektrických rozvodů a zařízení celková prohlídka a vyhotovení revizní zprávy pro objem montážních prací do 100 tis. Kč</t>
  </si>
  <si>
    <t>https://podminky.urs.cz/item/CS_URS_2022_02/741810001</t>
  </si>
  <si>
    <t>Poznámka k položce:_x000D_
prohlídka a vyhotovení revizní zprávy pro objem montážních prací do 100 tis. Kč</t>
  </si>
  <si>
    <t>741410021</t>
  </si>
  <si>
    <t>Montáž vodič uzemňovací pásek průřezu do 120 mm2 v městské zástavbě v zemi</t>
  </si>
  <si>
    <t>-798566723</t>
  </si>
  <si>
    <t>Montáž uzemňovacího vedení s upevněním, propojením a připojením pomocí svorek v zemi s izolací spojů pásku průřezu do 120 mm2 v městské zástavbě</t>
  </si>
  <si>
    <t>https://podminky.urs.cz/item/CS_URS_2022_02/741410021</t>
  </si>
  <si>
    <t>99916011180</t>
  </si>
  <si>
    <t>pásek FeZn 30x4 zemnící (0,95kg/m)</t>
  </si>
  <si>
    <t>1414791131</t>
  </si>
  <si>
    <t>60*0,95</t>
  </si>
  <si>
    <t>741410041</t>
  </si>
  <si>
    <t>Montáž vodič uzemňovací drát nebo lano D do 10 mm v městské zástavbě</t>
  </si>
  <si>
    <t>803354187</t>
  </si>
  <si>
    <t>Montáž uzemňovacího vedení s upevněním, propojením a připojením pomocí svorek v zemi s izolací spojů drátu nebo lana Ø do 10 mm v městské zástavbě</t>
  </si>
  <si>
    <t>https://podminky.urs.cz/item/CS_URS_2022_02/741410041</t>
  </si>
  <si>
    <t>M042</t>
  </si>
  <si>
    <t>860 010 Vodič z nerezové oceli Rd 10 V4A</t>
  </si>
  <si>
    <t>578843623</t>
  </si>
  <si>
    <t>741420001</t>
  </si>
  <si>
    <t>Montáž drát nebo lano hromosvodné svodové D do 10 mm s podpěrou</t>
  </si>
  <si>
    <t>-1795730130</t>
  </si>
  <si>
    <t>Montáž hromosvodného vedení svodových drátů nebo lan s podpěrami, Ø do 10 mm</t>
  </si>
  <si>
    <t>https://podminky.urs.cz/item/CS_URS_2022_02/741420001</t>
  </si>
  <si>
    <t>99916011195</t>
  </si>
  <si>
    <t>drát 8mm AlMgSi T/2 polotvrdý (0,135kg/m)</t>
  </si>
  <si>
    <t>-19586670</t>
  </si>
  <si>
    <t>95*0,135</t>
  </si>
  <si>
    <t>M039</t>
  </si>
  <si>
    <t>253 015 Podpěra FB</t>
  </si>
  <si>
    <t>-843865824</t>
  </si>
  <si>
    <t>M040</t>
  </si>
  <si>
    <t>297 110 Podpěra vedení s lepícím páskem DEHNsnap</t>
  </si>
  <si>
    <t>607690491</t>
  </si>
  <si>
    <t>M041</t>
  </si>
  <si>
    <t>207 109 DEHNgrip  20 mm s otvorem 7,8  nerez s moždinkou a vrutem</t>
  </si>
  <si>
    <t>-1068670553</t>
  </si>
  <si>
    <t>741420002</t>
  </si>
  <si>
    <t>Montáž drát nebo lano hromosvodné svodové D přes 10 mm s podpěrou</t>
  </si>
  <si>
    <t>2076504940</t>
  </si>
  <si>
    <t>Montáž hromosvodného vedení svodových drátů nebo lan s podpěrami, Ø přes 10 mm</t>
  </si>
  <si>
    <t>https://podminky.urs.cz/item/CS_URS_2022_02/741420002</t>
  </si>
  <si>
    <t>4*3,5+5</t>
  </si>
  <si>
    <t>M043</t>
  </si>
  <si>
    <t>830 208 vodič CUI 3500 mm</t>
  </si>
  <si>
    <t>1129715243</t>
  </si>
  <si>
    <t>M044</t>
  </si>
  <si>
    <t>830 218 vodič CUI 5000 mm</t>
  </si>
  <si>
    <t>209678612</t>
  </si>
  <si>
    <t>M045</t>
  </si>
  <si>
    <t>275 229 Kovová podpěra vodiče HVI O 20 a CUI</t>
  </si>
  <si>
    <t>-1168173746</t>
  </si>
  <si>
    <t>1437598808</t>
  </si>
  <si>
    <t>5+10+6</t>
  </si>
  <si>
    <t>M047</t>
  </si>
  <si>
    <t>459 129 Svorka UNI pro Rd 8-10/ Rd 8-10 Nerez</t>
  </si>
  <si>
    <t>-112268148</t>
  </si>
  <si>
    <t>M048</t>
  </si>
  <si>
    <t>315 119 Svorka univerzální nerez pro 2 vodiče O 8-10 mm</t>
  </si>
  <si>
    <t>1881423720</t>
  </si>
  <si>
    <t>M049</t>
  </si>
  <si>
    <t>339 069 Svorka okapová nerez jeden Rd 6-10 mm, zaoblení žlabu 16-22 mm</t>
  </si>
  <si>
    <t>-1286635875</t>
  </si>
  <si>
    <t>741420022</t>
  </si>
  <si>
    <t>Montáž svorka hromosvodná se 3 a více šrouby</t>
  </si>
  <si>
    <t>593197948</t>
  </si>
  <si>
    <t>Montáž hromosvodného vedení svorek se 3 a více šrouby</t>
  </si>
  <si>
    <t>https://podminky.urs.cz/item/CS_URS_2022_02/741420022</t>
  </si>
  <si>
    <t>M046</t>
  </si>
  <si>
    <t>319 209 Křížová svorka pro vodiče O8/10 a pásky 30 mm Nerez V4A se středovou destičkou</t>
  </si>
  <si>
    <t>-548279555</t>
  </si>
  <si>
    <t>741420054</t>
  </si>
  <si>
    <t>Montáž vedení hromosvodné-tvarování prvku</t>
  </si>
  <si>
    <t>648890823</t>
  </si>
  <si>
    <t>Montáž hromosvodného vedení ochranných prvků tvarování prvků</t>
  </si>
  <si>
    <t>https://podminky.urs.cz/item/CS_URS_2022_02/741420054</t>
  </si>
  <si>
    <t>741420083</t>
  </si>
  <si>
    <t>Montáž vedení hromosvodné-štítek k označení svodu</t>
  </si>
  <si>
    <t>-1094804800</t>
  </si>
  <si>
    <t>Montáž hromosvodného vedení doplňků štítků k označení svodů</t>
  </si>
  <si>
    <t>https://podminky.urs.cz/item/CS_URS_2022_02/741420083</t>
  </si>
  <si>
    <t>M051</t>
  </si>
  <si>
    <t>480 113 Štítek s plaketou VDB</t>
  </si>
  <si>
    <t>1093803015</t>
  </si>
  <si>
    <t>741420085</t>
  </si>
  <si>
    <t>Montáž vedení hromosvodné-ochrana zemního spoje proti korozi, páskou/emulzí</t>
  </si>
  <si>
    <t>741186777</t>
  </si>
  <si>
    <t>999556130</t>
  </si>
  <si>
    <t xml:space="preserve">Protikorozní páska, B 100mm L 10m_x000D_
</t>
  </si>
  <si>
    <t>478501458</t>
  </si>
  <si>
    <t xml:space="preserve">Protikorozní páska, B 100mm L 10m
</t>
  </si>
  <si>
    <t>741420086</t>
  </si>
  <si>
    <t>Montáž vedení hromosvodné-montáž tabulky výstražné</t>
  </si>
  <si>
    <t>1383886647</t>
  </si>
  <si>
    <t>M050</t>
  </si>
  <si>
    <t>480 698 Výstražná tabulka ke svodům</t>
  </si>
  <si>
    <t>649660871</t>
  </si>
  <si>
    <t>741430005</t>
  </si>
  <si>
    <t>Montáž tyč jímací délky do 3 m na stojan</t>
  </si>
  <si>
    <t>1730995442</t>
  </si>
  <si>
    <t>Montáž jímacích tyčí délky do 3 m, na stojan</t>
  </si>
  <si>
    <t>https://podminky.urs.cz/item/CS_URS_2022_02/741430005</t>
  </si>
  <si>
    <t>M052</t>
  </si>
  <si>
    <t>101 009 Jímací tyč nerez 1000 mm plný profil 10 mm</t>
  </si>
  <si>
    <t>1506408114</t>
  </si>
  <si>
    <t>M053</t>
  </si>
  <si>
    <t>102 060 Podložka plast  d=280 mm</t>
  </si>
  <si>
    <t>1234058330</t>
  </si>
  <si>
    <t>M054</t>
  </si>
  <si>
    <t>102 075 Betonový podstavec s klínem d=280mm, 8,5 kg</t>
  </si>
  <si>
    <t>744370946</t>
  </si>
  <si>
    <t>741820001</t>
  </si>
  <si>
    <t>Měření zemních odporů zemniče</t>
  </si>
  <si>
    <t>412956201</t>
  </si>
  <si>
    <t>https://podminky.urs.cz/item/CS_URS_2022_02/741820001</t>
  </si>
  <si>
    <t>741820012</t>
  </si>
  <si>
    <t>Měření zemnící síť dl pásku přes 100 do 200 m</t>
  </si>
  <si>
    <t>84809220</t>
  </si>
  <si>
    <t>Měření zemních odporů zemnicí sítě délky pásku přes 100 do 200 m</t>
  </si>
  <si>
    <t>https://podminky.urs.cz/item/CS_URS_2022_02/741820012</t>
  </si>
  <si>
    <t>998741203</t>
  </si>
  <si>
    <t>Přesun hmot procentní pro silnoproud v objektech v přes 12 do 24 m</t>
  </si>
  <si>
    <t>734318455</t>
  </si>
  <si>
    <t>Přesun hmot pro silnoproud stanovený procentní sazbou (%) z ceny vodorovná dopravní vzdálenost do 50 m v objektech výšky přes 12 do 24 m</t>
  </si>
  <si>
    <t>https://podminky.urs.cz/item/CS_URS_2022_02/998741203</t>
  </si>
  <si>
    <t>-575536352</t>
  </si>
  <si>
    <t>-1524197784</t>
  </si>
  <si>
    <t>Práce a dodávky M</t>
  </si>
  <si>
    <t>46-M</t>
  </si>
  <si>
    <t>Zemní práce při extr.mont.pracích</t>
  </si>
  <si>
    <t>460030011</t>
  </si>
  <si>
    <t>Sejmutí drnu při elektromontážích jakékoliv tloušťky</t>
  </si>
  <si>
    <t>651201792</t>
  </si>
  <si>
    <t>Přípravné terénní práce sejmutí drnu včetně nařezání a uložení na hromady na vzdálenost do 50 m nebo naložení na dopravní prostředek jakékoliv tloušťky</t>
  </si>
  <si>
    <t>https://podminky.urs.cz/item/CS_URS_2022_02/460030011</t>
  </si>
  <si>
    <t>460070754</t>
  </si>
  <si>
    <t>Hloubení nezapažených jam při elektromontážích ručně v hornině tř II skupiny 4</t>
  </si>
  <si>
    <t>-2124694120</t>
  </si>
  <si>
    <t>Hloubení nezapažených jam ručně včetně urovnání dna s přemístěním výkopku do vzdálenosti 3 m od okraje jámy nebo s naložením na dopravní prostředek v hornině třídy těžitelnosti II skupiny 4</t>
  </si>
  <si>
    <t>https://podminky.urs.cz/item/CS_URS_2022_02/460070754</t>
  </si>
  <si>
    <t>Poznámka k položce:_x000D_
napojení na základový zemnič 2x</t>
  </si>
  <si>
    <t>460101111</t>
  </si>
  <si>
    <t>Odkop zeminy při elektromontážích strojně v hornině tř I skupiny 1 a 2</t>
  </si>
  <si>
    <t>-102545343</t>
  </si>
  <si>
    <t>Odkop zeminy strojně s přemístěním výkopku do vzdálenosti 3 m od okraje jámy nebo s naložením na dopravní prostředek v hornině třídy těžitelnosti I skupiny 1 a 2</t>
  </si>
  <si>
    <t>https://podminky.urs.cz/item/CS_URS_2022_02/460101111</t>
  </si>
  <si>
    <t>460431142</t>
  </si>
  <si>
    <t>Zásyp kabelových rýh ručně se zhutněním š 35 cm hl 40 cm z horniny tř I skupiny 3</t>
  </si>
  <si>
    <t>-33022716</t>
  </si>
  <si>
    <t>Zásyp kabelových rýh ručně s přemístění sypaniny ze vzdálenosti do 10 m, s uložením výkopku ve vrstvách včetně zhutnění a úpravy povrchu šířky 35 cm hloubky 40 cm z horniny třídy těžitelnosti I skupiny 3</t>
  </si>
  <si>
    <t>https://podminky.urs.cz/item/CS_URS_2022_02/460431142</t>
  </si>
  <si>
    <t>460620002</t>
  </si>
  <si>
    <t>Položení drnu včetně zalití vodou na rovině</t>
  </si>
  <si>
    <t>1314758541</t>
  </si>
  <si>
    <t>Úprava terénu položení drnu, včetně zalití vodou na rovině</t>
  </si>
  <si>
    <t>https://podminky.urs.cz/item/CS_URS_2022_02/460620002</t>
  </si>
  <si>
    <t>460620014</t>
  </si>
  <si>
    <t>Provizorní úprava terénu se zhutněním, v hornině tř 4</t>
  </si>
  <si>
    <t>1949845691</t>
  </si>
  <si>
    <t>PPV</t>
  </si>
  <si>
    <t>Podíl přidružených výkonů</t>
  </si>
  <si>
    <t>1079432695</t>
  </si>
  <si>
    <t>ZV</t>
  </si>
  <si>
    <t>Zednické výpomoci</t>
  </si>
  <si>
    <t>707247878</t>
  </si>
  <si>
    <t>1032780751</t>
  </si>
  <si>
    <t>423496514</t>
  </si>
  <si>
    <t>1494330412</t>
  </si>
  <si>
    <t>-1888454398</t>
  </si>
  <si>
    <t>1675260365</t>
  </si>
  <si>
    <t>677762663</t>
  </si>
  <si>
    <t>1454299322</t>
  </si>
  <si>
    <t>Poznámka k položce:_x000D_
- napojení na stávající jímací soustavu_x000D_
- napojení na stávající základový zemnič</t>
  </si>
  <si>
    <t>726641395</t>
  </si>
  <si>
    <t>https://podminky.urs.cz/item/CS_URS_2022_02/065002000</t>
  </si>
  <si>
    <t>252296333</t>
  </si>
  <si>
    <t>https://podminky.urs.cz/item/CS_URS_2022_02/081103000</t>
  </si>
  <si>
    <t>609991331</t>
  </si>
  <si>
    <t>03 - Dodatek č.1 ze dne 3.1.2018 (odpínání spotřebičů v R1.1)</t>
  </si>
  <si>
    <t>741310512</t>
  </si>
  <si>
    <t>Montáž spínač tří/čtyřpólový v krytu vačkový 63 A, 3 až 6 svorek</t>
  </si>
  <si>
    <t>-810622826</t>
  </si>
  <si>
    <t>https://podminky.urs.cz/item/CS_URS_2022_02/741310512</t>
  </si>
  <si>
    <t>99995344910</t>
  </si>
  <si>
    <t>vypínač MSO-63-3</t>
  </si>
  <si>
    <t>-418543102</t>
  </si>
  <si>
    <t>M055</t>
  </si>
  <si>
    <t>Ostatní materiál pro přepojení R1.1 (hřebeny, kabely, svorky, popisy, atd.)</t>
  </si>
  <si>
    <t>-357448384</t>
  </si>
  <si>
    <t>CS ÚRS 2022  02</t>
  </si>
  <si>
    <t>-250530980</t>
  </si>
  <si>
    <t xml:space="preserve">    VRN3 - Zařízení staveniště</t>
  </si>
  <si>
    <t xml:space="preserve">    VRN4 - Inženýrská činnost</t>
  </si>
  <si>
    <t>012103000</t>
  </si>
  <si>
    <t>Geodetické práce před výstavbou</t>
  </si>
  <si>
    <t>kč</t>
  </si>
  <si>
    <t>-725245477</t>
  </si>
  <si>
    <t>https://podminky.urs.cz/item/CS_URS_2022_02/012103000</t>
  </si>
  <si>
    <t>VRN3</t>
  </si>
  <si>
    <t>Zařízení staveniště</t>
  </si>
  <si>
    <t>030001000</t>
  </si>
  <si>
    <t>-2087522683</t>
  </si>
  <si>
    <t>https://podminky.urs.cz/item/CS_URS_2022_02/030001000</t>
  </si>
  <si>
    <t>VRN4</t>
  </si>
  <si>
    <t>Inženýrská činnost</t>
  </si>
  <si>
    <t>045002000</t>
  </si>
  <si>
    <t>Kompletační a koordinační činnost</t>
  </si>
  <si>
    <t>1423850910</t>
  </si>
  <si>
    <t>https://podminky.urs.cz/item/CS_URS_2022_02/045002000</t>
  </si>
  <si>
    <t>013254001</t>
  </si>
  <si>
    <t>Náklady na vyhotovení dokumentace skutečného provedení stavby</t>
  </si>
  <si>
    <t>1595090521</t>
  </si>
  <si>
    <t>Náklad na projektové práce pro zhotovení dokumentace skutečného provedení stavby (výkresová a textová část)</t>
  </si>
  <si>
    <t>https://podminky.urs.cz/item/CS_URS_2022_02/013254001</t>
  </si>
  <si>
    <t>Poznámka k položce:_x000D_
Poznámka k položce:, Jedná se zejména o náklady na zajištění dokumentace skutečného provedení díla v rozsahu dle platné vyhlášky na dokumentaci staveb v počtu 4 x papírově a 1 x elektronicky ve formátu DWG a PDF.</t>
  </si>
  <si>
    <t>013284000R</t>
  </si>
  <si>
    <t>Náklad na projektové práce dílenská dokumentace</t>
  </si>
  <si>
    <t>-1384362470</t>
  </si>
  <si>
    <t>013294000R</t>
  </si>
  <si>
    <t>Ostatní dokumentace - dokumentace cedule</t>
  </si>
  <si>
    <t>2114035016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</si>
  <si>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</si>
  <si>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</si>
  <si>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</si>
  <si>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</si>
  <si>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</si>
  <si>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</si>
  <si>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</si>
  <si>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</si>
  <si>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</si>
  <si>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</si>
  <si>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</si>
  <si>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</si>
  <si>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</si>
  <si>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</si>
  <si>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</si>
  <si>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</si>
  <si>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</si>
  <si>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</si>
  <si>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</si>
  <si>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</si>
  <si>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</si>
  <si>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</si>
  <si>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</si>
  <si>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</si>
  <si>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</si>
  <si>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</si>
  <si>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</si>
  <si>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</si>
  <si>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</si>
  <si>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</si>
  <si>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</si>
  <si>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</si>
  <si>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</si>
  <si>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</si>
  <si>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</si>
  <si>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</si>
  <si>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</si>
  <si>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</si>
  <si>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</si>
  <si>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</si>
  <si>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</si>
  <si>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</si>
  <si>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</si>
  <si>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</si>
  <si>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</si>
  <si>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</si>
  <si>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</si>
  <si>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</si>
  <si>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</si>
  <si>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</si>
  <si>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</si>
  <si>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</si>
  <si>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</si>
  <si>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</si>
  <si>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</si>
  <si>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</si>
  <si>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</si>
  <si>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</si>
  <si>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</si>
  <si>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</si>
  <si>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</si>
  <si>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</si>
  <si>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</si>
  <si>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</si>
  <si>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</si>
  <si>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</si>
  <si>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</si>
  <si>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</si>
  <si>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</si>
  <si>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</si>
  <si>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</si>
  <si>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</si>
  <si>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</si>
  <si>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</si>
  <si>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</si>
  <si>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</si>
  <si>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</si>
  <si>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</si>
  <si>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</si>
  <si>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</si>
  <si>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</si>
  <si>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</si>
  <si>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</si>
  <si>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</si>
  <si>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</si>
  <si>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</si>
  <si>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</si>
  <si>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</si>
  <si>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</si>
  <si>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</si>
  <si>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</si>
  <si>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</si>
  <si>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</si>
  <si>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</si>
  <si>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</si>
  <si>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</si>
  <si>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</si>
  <si>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</si>
  <si>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</si>
  <si>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</si>
  <si>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</si>
  <si>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</si>
  <si>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</si>
  <si>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</si>
  <si>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</si>
  <si>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</si>
  <si>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</si>
  <si>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</si>
  <si>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</si>
  <si>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</si>
  <si>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</si>
  <si>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</si>
  <si>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</si>
  <si>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</si>
  <si>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</si>
  <si>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</si>
  <si>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</si>
  <si>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</si>
  <si>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</si>
  <si>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</si>
  <si>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</si>
  <si>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</si>
  <si>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</si>
  <si>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</si>
  <si>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</si>
  <si>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</si>
  <si>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</si>
  <si>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</si>
  <si>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</si>
  <si>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</si>
  <si>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</si>
  <si>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</si>
  <si>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</si>
  <si>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</si>
  <si>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</si>
  <si>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</si>
  <si>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</si>
  <si>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</si>
  <si>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</si>
  <si>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</si>
  <si>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</si>
  <si>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</si>
  <si>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</si>
  <si>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</si>
  <si>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</si>
  <si>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</si>
  <si>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</si>
  <si>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</si>
  <si>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</si>
  <si>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</si>
  <si>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</si>
  <si>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</si>
  <si>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</si>
  <si>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</si>
  <si>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</si>
  <si>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</si>
  <si>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</si>
  <si>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</si>
  <si>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</si>
  <si>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</si>
  <si>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</si>
  <si>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</si>
  <si>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</si>
  <si>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</si>
  <si>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</si>
  <si>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</si>
  <si>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</si>
  <si>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</si>
  <si>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</si>
  <si>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</si>
  <si>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</si>
  <si>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</si>
  <si>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</si>
  <si>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</si>
  <si>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</si>
  <si>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</si>
  <si>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</si>
  <si>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</si>
  <si>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</si>
  <si>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</si>
  <si>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</si>
  <si>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</si>
  <si>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</si>
  <si>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</si>
  <si>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</si>
  <si>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vypínač MSO-63-3 - jedná pouze o referenční výrobek, může být dodán výrobek jiný se shodnou charakteristikou</t>
  </si>
  <si>
    <t>Poznámka k položce:
spínače průmyslové stiskací a p - vypínač MSO-63-3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</si>
</sst>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2" fillId="0" borderId="0" applyNumberFormat="0" applyFill="0" applyBorder="0" applyAlignment="0" applyProtection="0"/>
  </cellStyleXfs>
  <cellXfs count="32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1" fillId="4"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5"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6"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6" xfId="0" applyNumberFormat="1" applyFont="1" applyBorder="1" applyAlignment="1">
      <alignment vertical="center"/>
    </xf>
    <xf numFmtId="4" fontId="28" fillId="0" borderId="20" xfId="0" applyNumberFormat="1" applyFont="1" applyBorder="1" applyAlignment="1">
      <alignment vertical="center"/>
    </xf>
    <xf numFmtId="4" fontId="28" fillId="0" borderId="21" xfId="0" applyNumberFormat="1" applyFont="1" applyBorder="1" applyAlignment="1">
      <alignment vertical="center"/>
    </xf>
    <xf numFmtId="166" fontId="28" fillId="0" borderId="21" xfId="0" applyNumberFormat="1" applyFont="1" applyBorder="1" applyAlignment="1">
      <alignment vertical="center"/>
    </xf>
    <xf numFmtId="4" fontId="28"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7"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4" fontId="23"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3" xfId="0" applyFont="1" applyBorder="1" applyAlignment="1">
      <alignment horizontal="center" vertical="center"/>
    </xf>
    <xf numFmtId="49" fontId="21" fillId="0" borderId="23" xfId="0" applyNumberFormat="1"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167" fontId="21" fillId="0" borderId="23" xfId="0" applyNumberFormat="1" applyFont="1" applyBorder="1" applyAlignment="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lignment vertical="center"/>
    </xf>
    <xf numFmtId="0" fontId="22" fillId="2"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8" fillId="0" borderId="23" xfId="0" applyFont="1" applyBorder="1" applyAlignment="1">
      <alignment horizontal="center" vertical="center"/>
    </xf>
    <xf numFmtId="49" fontId="38" fillId="0" borderId="23" xfId="0" applyNumberFormat="1" applyFont="1" applyBorder="1" applyAlignment="1">
      <alignment horizontal="left" vertical="center" wrapText="1"/>
    </xf>
    <xf numFmtId="0" fontId="38" fillId="0" borderId="23" xfId="0" applyFont="1" applyBorder="1" applyAlignment="1">
      <alignment horizontal="left" vertical="center" wrapText="1"/>
    </xf>
    <xf numFmtId="0" fontId="38" fillId="0" borderId="23" xfId="0" applyFont="1" applyBorder="1" applyAlignment="1">
      <alignment horizontal="center" vertical="center" wrapText="1"/>
    </xf>
    <xf numFmtId="167" fontId="38" fillId="0" borderId="23" xfId="0" applyNumberFormat="1" applyFont="1" applyBorder="1" applyAlignment="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Alignment="1">
      <alignment horizontal="center" vertical="center"/>
    </xf>
    <xf numFmtId="0" fontId="40" fillId="0" borderId="0" xfId="0" applyFont="1" applyAlignment="1">
      <alignment vertical="center" wrapText="1"/>
    </xf>
    <xf numFmtId="167" fontId="21" fillId="2" borderId="23" xfId="0" applyNumberFormat="1" applyFont="1" applyFill="1" applyBorder="1" applyAlignment="1" applyProtection="1">
      <alignment vertical="center"/>
      <protection locked="0"/>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lignment horizontal="left" vertical="center"/>
    </xf>
    <xf numFmtId="0" fontId="51" fillId="0" borderId="1" xfId="0" applyFont="1" applyBorder="1" applyAlignment="1">
      <alignment vertical="top"/>
    </xf>
    <xf numFmtId="0" fontId="51" fillId="0" borderId="1" xfId="0" applyFont="1" applyBorder="1" applyAlignment="1">
      <alignment horizontal="left" vertical="center"/>
    </xf>
    <xf numFmtId="0" fontId="51" fillId="0" borderId="1" xfId="0" applyFont="1" applyBorder="1" applyAlignment="1">
      <alignment horizontal="center" vertical="center"/>
    </xf>
    <xf numFmtId="49" fontId="51" fillId="0" borderId="1" xfId="0" applyNumberFormat="1" applyFont="1" applyBorder="1" applyAlignment="1">
      <alignment horizontal="left" vertical="center"/>
    </xf>
    <xf numFmtId="0" fontId="50" fillId="0" borderId="28" xfId="0" applyFont="1" applyBorder="1" applyAlignment="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1" fillId="4" borderId="7" xfId="0" applyFont="1" applyFill="1" applyBorder="1" applyAlignment="1">
      <alignment horizontal="center" vertical="center"/>
    </xf>
    <xf numFmtId="0" fontId="21" fillId="4" borderId="8" xfId="0" applyFont="1" applyFill="1" applyBorder="1" applyAlignment="1">
      <alignment horizontal="left" vertical="center"/>
    </xf>
    <xf numFmtId="0" fontId="21" fillId="4" borderId="8" xfId="0" applyFont="1" applyFill="1" applyBorder="1" applyAlignment="1">
      <alignment horizontal="right" vertical="center"/>
    </xf>
    <xf numFmtId="0" fontId="21" fillId="4" borderId="8" xfId="0" applyFont="1" applyFill="1" applyBorder="1" applyAlignment="1">
      <alignment horizontal="center" vertical="center"/>
    </xf>
    <xf numFmtId="0" fontId="26" fillId="0" borderId="0" xfId="0" applyFont="1" applyAlignment="1">
      <alignment horizontal="left" vertical="center" wrapText="1"/>
    </xf>
    <xf numFmtId="4" fontId="27" fillId="0" borderId="0" xfId="0" applyNumberFormat="1" applyFont="1" applyAlignment="1">
      <alignment vertical="center"/>
    </xf>
    <xf numFmtId="0" fontId="27" fillId="0" borderId="0" xfId="0" applyFont="1" applyAlignment="1">
      <alignment vertical="center"/>
    </xf>
    <xf numFmtId="4" fontId="27" fillId="0" borderId="0" xfId="0" applyNumberFormat="1" applyFont="1" applyAlignment="1">
      <alignment horizontal="right" vertical="center"/>
    </xf>
    <xf numFmtId="4" fontId="7" fillId="0" borderId="0" xfId="0" applyNumberFormat="1" applyFont="1" applyAlignment="1">
      <alignment vertical="center"/>
    </xf>
    <xf numFmtId="0" fontId="7" fillId="0" borderId="0" xfId="0" applyFont="1" applyAlignment="1">
      <alignment vertical="center"/>
    </xf>
    <xf numFmtId="0" fontId="29"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2_02/941111131" TargetMode="External"/><Relationship Id="rId21" Type="http://schemas.openxmlformats.org/officeDocument/2006/relationships/hyperlink" Target="https://podminky.urs.cz/item/CS_URS_2022_02/310236251" TargetMode="External"/><Relationship Id="rId42" Type="http://schemas.openxmlformats.org/officeDocument/2006/relationships/hyperlink" Target="https://podminky.urs.cz/item/CS_URS_2022_02/317941121" TargetMode="External"/><Relationship Id="rId63" Type="http://schemas.openxmlformats.org/officeDocument/2006/relationships/hyperlink" Target="https://podminky.urs.cz/item/CS_URS_2022_02/417321414" TargetMode="External"/><Relationship Id="rId84" Type="http://schemas.openxmlformats.org/officeDocument/2006/relationships/hyperlink" Target="https://podminky.urs.cz/item/CS_URS_2022_02/622143002" TargetMode="External"/><Relationship Id="rId138" Type="http://schemas.openxmlformats.org/officeDocument/2006/relationships/hyperlink" Target="https://podminky.urs.cz/item/CS_URS_2022_02/971033351" TargetMode="External"/><Relationship Id="rId159" Type="http://schemas.openxmlformats.org/officeDocument/2006/relationships/hyperlink" Target="https://podminky.urs.cz/item/CS_URS_2022_02/711493122" TargetMode="External"/><Relationship Id="rId170" Type="http://schemas.openxmlformats.org/officeDocument/2006/relationships/hyperlink" Target="https://podminky.urs.cz/item/CS_URS_2022_02/712998202" TargetMode="External"/><Relationship Id="rId191" Type="http://schemas.openxmlformats.org/officeDocument/2006/relationships/hyperlink" Target="https://podminky.urs.cz/item/CS_URS_2022_02/764041323" TargetMode="External"/><Relationship Id="rId205" Type="http://schemas.openxmlformats.org/officeDocument/2006/relationships/hyperlink" Target="https://podminky.urs.cz/item/CS_URS_2022_02/766660728" TargetMode="External"/><Relationship Id="rId226" Type="http://schemas.openxmlformats.org/officeDocument/2006/relationships/hyperlink" Target="https://podminky.urs.cz/item/CS_URS_2022_02/776221111" TargetMode="External"/><Relationship Id="rId247" Type="http://schemas.openxmlformats.org/officeDocument/2006/relationships/hyperlink" Target="https://podminky.urs.cz/item/CS_URS_2022_02/783317101" TargetMode="External"/><Relationship Id="rId107" Type="http://schemas.openxmlformats.org/officeDocument/2006/relationships/hyperlink" Target="https://podminky.urs.cz/item/CS_URS_2022_02/633811111" TargetMode="External"/><Relationship Id="rId11" Type="http://schemas.openxmlformats.org/officeDocument/2006/relationships/hyperlink" Target="https://podminky.urs.cz/item/CS_URS_2022_02/181311103" TargetMode="External"/><Relationship Id="rId32" Type="http://schemas.openxmlformats.org/officeDocument/2006/relationships/hyperlink" Target="https://podminky.urs.cz/item/CS_URS_2022_02/317168054" TargetMode="External"/><Relationship Id="rId53" Type="http://schemas.openxmlformats.org/officeDocument/2006/relationships/hyperlink" Target="https://podminky.urs.cz/item/CS_URS_2022_02/348101210" TargetMode="External"/><Relationship Id="rId74" Type="http://schemas.openxmlformats.org/officeDocument/2006/relationships/hyperlink" Target="https://podminky.urs.cz/item/CS_URS_2022_02/612321141" TargetMode="External"/><Relationship Id="rId128" Type="http://schemas.openxmlformats.org/officeDocument/2006/relationships/hyperlink" Target="https://podminky.urs.cz/item/CS_URS_2022_02/962052211" TargetMode="External"/><Relationship Id="rId149" Type="http://schemas.openxmlformats.org/officeDocument/2006/relationships/hyperlink" Target="https://podminky.urs.cz/item/CS_URS_2022_02/997013501" TargetMode="External"/><Relationship Id="rId5" Type="http://schemas.openxmlformats.org/officeDocument/2006/relationships/hyperlink" Target="https://podminky.urs.cz/item/CS_URS_2022_02/132212121" TargetMode="External"/><Relationship Id="rId95" Type="http://schemas.openxmlformats.org/officeDocument/2006/relationships/hyperlink" Target="https://podminky.urs.cz/item/CS_URS_2022_02/629999011" TargetMode="External"/><Relationship Id="rId160" Type="http://schemas.openxmlformats.org/officeDocument/2006/relationships/hyperlink" Target="https://podminky.urs.cz/item/CS_URS_2022_02/998711201" TargetMode="External"/><Relationship Id="rId181" Type="http://schemas.openxmlformats.org/officeDocument/2006/relationships/hyperlink" Target="https://podminky.urs.cz/item/CS_URS_2022_02/998762201" TargetMode="External"/><Relationship Id="rId216" Type="http://schemas.openxmlformats.org/officeDocument/2006/relationships/hyperlink" Target="https://podminky.urs.cz/item/CS_URS_2022_02/767640111" TargetMode="External"/><Relationship Id="rId237" Type="http://schemas.openxmlformats.org/officeDocument/2006/relationships/hyperlink" Target="https://podminky.urs.cz/item/CS_URS_2022_02/781734112" TargetMode="External"/><Relationship Id="rId258" Type="http://schemas.openxmlformats.org/officeDocument/2006/relationships/hyperlink" Target="https://podminky.urs.cz/item/CS_URS_2022_02/789421544" TargetMode="External"/><Relationship Id="rId22" Type="http://schemas.openxmlformats.org/officeDocument/2006/relationships/hyperlink" Target="https://podminky.urs.cz/item/CS_URS_2022_02/310237261" TargetMode="External"/><Relationship Id="rId43" Type="http://schemas.openxmlformats.org/officeDocument/2006/relationships/hyperlink" Target="https://podminky.urs.cz/item/CS_URS_2022_02/317941123" TargetMode="External"/><Relationship Id="rId64" Type="http://schemas.openxmlformats.org/officeDocument/2006/relationships/hyperlink" Target="https://podminky.urs.cz/item/CS_URS_2022_02/417351115" TargetMode="External"/><Relationship Id="rId118" Type="http://schemas.openxmlformats.org/officeDocument/2006/relationships/hyperlink" Target="https://podminky.urs.cz/item/CS_URS_2022_02/941111231" TargetMode="External"/><Relationship Id="rId139" Type="http://schemas.openxmlformats.org/officeDocument/2006/relationships/hyperlink" Target="https://podminky.urs.cz/item/CS_URS_2022_02/971033371" TargetMode="External"/><Relationship Id="rId85" Type="http://schemas.openxmlformats.org/officeDocument/2006/relationships/hyperlink" Target="https://podminky.urs.cz/item/CS_URS_2022_02/622143004" TargetMode="External"/><Relationship Id="rId150" Type="http://schemas.openxmlformats.org/officeDocument/2006/relationships/hyperlink" Target="https://podminky.urs.cz/item/CS_URS_2022_02/997013509" TargetMode="External"/><Relationship Id="rId171" Type="http://schemas.openxmlformats.org/officeDocument/2006/relationships/hyperlink" Target="https://podminky.urs.cz/item/CS_URS_2022_02/998712201" TargetMode="External"/><Relationship Id="rId192" Type="http://schemas.openxmlformats.org/officeDocument/2006/relationships/hyperlink" Target="https://podminky.urs.cz/item/CS_URS_2022_02/764245306" TargetMode="External"/><Relationship Id="rId206" Type="http://schemas.openxmlformats.org/officeDocument/2006/relationships/hyperlink" Target="https://podminky.urs.cz/item/CS_URS_2022_02/766660729" TargetMode="External"/><Relationship Id="rId227" Type="http://schemas.openxmlformats.org/officeDocument/2006/relationships/hyperlink" Target="https://podminky.urs.cz/item/CS_URS_2022_02/776411111" TargetMode="External"/><Relationship Id="rId248" Type="http://schemas.openxmlformats.org/officeDocument/2006/relationships/hyperlink" Target="https://podminky.urs.cz/item/CS_URS_2022_02/783401311" TargetMode="External"/><Relationship Id="rId12" Type="http://schemas.openxmlformats.org/officeDocument/2006/relationships/hyperlink" Target="https://podminky.urs.cz/item/CS_URS_2022_02/181411141" TargetMode="External"/><Relationship Id="rId33" Type="http://schemas.openxmlformats.org/officeDocument/2006/relationships/hyperlink" Target="https://podminky.urs.cz/item/CS_URS_2022_02/317168057" TargetMode="External"/><Relationship Id="rId108" Type="http://schemas.openxmlformats.org/officeDocument/2006/relationships/hyperlink" Target="https://podminky.urs.cz/item/CS_URS_2022_02/634111116" TargetMode="External"/><Relationship Id="rId129" Type="http://schemas.openxmlformats.org/officeDocument/2006/relationships/hyperlink" Target="https://podminky.urs.cz/item/CS_URS_2022_02/963051113" TargetMode="External"/><Relationship Id="rId54" Type="http://schemas.openxmlformats.org/officeDocument/2006/relationships/hyperlink" Target="https://podminky.urs.cz/item/CS_URS_2022_02/388995211" TargetMode="External"/><Relationship Id="rId75" Type="http://schemas.openxmlformats.org/officeDocument/2006/relationships/hyperlink" Target="https://podminky.urs.cz/item/CS_URS_2022_02/612325203" TargetMode="External"/><Relationship Id="rId96" Type="http://schemas.openxmlformats.org/officeDocument/2006/relationships/hyperlink" Target="https://podminky.urs.cz/item/CS_URS_2022_02/631311135" TargetMode="External"/><Relationship Id="rId140" Type="http://schemas.openxmlformats.org/officeDocument/2006/relationships/hyperlink" Target="https://podminky.urs.cz/item/CS_URS_2022_02/971033381" TargetMode="External"/><Relationship Id="rId161" Type="http://schemas.openxmlformats.org/officeDocument/2006/relationships/hyperlink" Target="https://podminky.urs.cz/item/CS_URS_2022_02/712311101" TargetMode="External"/><Relationship Id="rId182" Type="http://schemas.openxmlformats.org/officeDocument/2006/relationships/hyperlink" Target="https://podminky.urs.cz/item/CS_URS_2022_02/763111718" TargetMode="External"/><Relationship Id="rId217" Type="http://schemas.openxmlformats.org/officeDocument/2006/relationships/hyperlink" Target="https://podminky.urs.cz/item/CS_URS_2022_02/767640221" TargetMode="External"/><Relationship Id="rId6" Type="http://schemas.openxmlformats.org/officeDocument/2006/relationships/hyperlink" Target="https://podminky.urs.cz/item/CS_URS_2022_02/132212221" TargetMode="External"/><Relationship Id="rId238" Type="http://schemas.openxmlformats.org/officeDocument/2006/relationships/hyperlink" Target="https://podminky.urs.cz/item/CS_URS_2022_02/781739191" TargetMode="External"/><Relationship Id="rId259" Type="http://schemas.openxmlformats.org/officeDocument/2006/relationships/drawing" Target="../drawings/drawing2.xml"/><Relationship Id="rId23" Type="http://schemas.openxmlformats.org/officeDocument/2006/relationships/hyperlink" Target="https://podminky.urs.cz/item/CS_URS_2022_02/310237271" TargetMode="External"/><Relationship Id="rId119" Type="http://schemas.openxmlformats.org/officeDocument/2006/relationships/hyperlink" Target="https://podminky.urs.cz/item/CS_URS_2022_02/941111831" TargetMode="External"/><Relationship Id="rId44" Type="http://schemas.openxmlformats.org/officeDocument/2006/relationships/hyperlink" Target="https://podminky.urs.cz/item/CS_URS_2022_02/317944323" TargetMode="External"/><Relationship Id="rId65" Type="http://schemas.openxmlformats.org/officeDocument/2006/relationships/hyperlink" Target="https://podminky.urs.cz/item/CS_URS_2022_02/417351116" TargetMode="External"/><Relationship Id="rId86" Type="http://schemas.openxmlformats.org/officeDocument/2006/relationships/hyperlink" Target="https://podminky.urs.cz/item/CS_URS_2022_02/622525104" TargetMode="External"/><Relationship Id="rId130" Type="http://schemas.openxmlformats.org/officeDocument/2006/relationships/hyperlink" Target="https://podminky.urs.cz/item/CS_URS_2022_02/965042221" TargetMode="External"/><Relationship Id="rId151" Type="http://schemas.openxmlformats.org/officeDocument/2006/relationships/hyperlink" Target="https://podminky.urs.cz/item/CS_URS_2022_02/997013609" TargetMode="External"/><Relationship Id="rId172" Type="http://schemas.openxmlformats.org/officeDocument/2006/relationships/hyperlink" Target="https://podminky.urs.cz/item/CS_URS_2022_02/713121111" TargetMode="External"/><Relationship Id="rId193" Type="http://schemas.openxmlformats.org/officeDocument/2006/relationships/hyperlink" Target="https://podminky.urs.cz/item/CS_URS_2022_02/764245307" TargetMode="External"/><Relationship Id="rId207" Type="http://schemas.openxmlformats.org/officeDocument/2006/relationships/hyperlink" Target="https://podminky.urs.cz/item/CS_URS_2022_02/766660741" TargetMode="External"/><Relationship Id="rId228" Type="http://schemas.openxmlformats.org/officeDocument/2006/relationships/hyperlink" Target="https://podminky.urs.cz/item/CS_URS_2022_02/776411112" TargetMode="External"/><Relationship Id="rId249" Type="http://schemas.openxmlformats.org/officeDocument/2006/relationships/hyperlink" Target="https://podminky.urs.cz/item/CS_URS_2022_02/783444101" TargetMode="External"/><Relationship Id="rId13" Type="http://schemas.openxmlformats.org/officeDocument/2006/relationships/hyperlink" Target="https://podminky.urs.cz/item/CS_URS_2022_02/181951112" TargetMode="External"/><Relationship Id="rId109" Type="http://schemas.openxmlformats.org/officeDocument/2006/relationships/hyperlink" Target="https://podminky.urs.cz/item/CS_URS_2022_02/634113115" TargetMode="External"/><Relationship Id="rId34" Type="http://schemas.openxmlformats.org/officeDocument/2006/relationships/hyperlink" Target="https://podminky.urs.cz/item/CS_URS_2022_02/317168058" TargetMode="External"/><Relationship Id="rId55" Type="http://schemas.openxmlformats.org/officeDocument/2006/relationships/hyperlink" Target="https://podminky.urs.cz/item/CS_URS_2022_02/411168326" TargetMode="External"/><Relationship Id="rId76" Type="http://schemas.openxmlformats.org/officeDocument/2006/relationships/hyperlink" Target="https://podminky.urs.cz/item/CS_URS_2022_02/612325223" TargetMode="External"/><Relationship Id="rId97" Type="http://schemas.openxmlformats.org/officeDocument/2006/relationships/hyperlink" Target="https://podminky.urs.cz/item/CS_URS_2022_02/631312141" TargetMode="External"/><Relationship Id="rId120" Type="http://schemas.openxmlformats.org/officeDocument/2006/relationships/hyperlink" Target="https://podminky.urs.cz/item/CS_URS_2022_02/952901111" TargetMode="External"/><Relationship Id="rId141" Type="http://schemas.openxmlformats.org/officeDocument/2006/relationships/hyperlink" Target="https://podminky.urs.cz/item/CS_URS_2022_02/971033461" TargetMode="External"/><Relationship Id="rId7" Type="http://schemas.openxmlformats.org/officeDocument/2006/relationships/hyperlink" Target="https://podminky.urs.cz/item/CS_URS_2022_02/133212811" TargetMode="External"/><Relationship Id="rId162" Type="http://schemas.openxmlformats.org/officeDocument/2006/relationships/hyperlink" Target="https://podminky.urs.cz/item/CS_URS_2022_02/712341559" TargetMode="External"/><Relationship Id="rId183" Type="http://schemas.openxmlformats.org/officeDocument/2006/relationships/hyperlink" Target="https://podminky.urs.cz/item/CS_URS_2022_02/763121415" TargetMode="External"/><Relationship Id="rId218" Type="http://schemas.openxmlformats.org/officeDocument/2006/relationships/hyperlink" Target="https://podminky.urs.cz/item/CS_URS_2022_02/767881141" TargetMode="External"/><Relationship Id="rId239" Type="http://schemas.openxmlformats.org/officeDocument/2006/relationships/hyperlink" Target="https://podminky.urs.cz/item/CS_URS_2022_02/998781201" TargetMode="External"/><Relationship Id="rId250" Type="http://schemas.openxmlformats.org/officeDocument/2006/relationships/hyperlink" Target="https://podminky.urs.cz/item/CS_URS_2022_02/783447101" TargetMode="External"/><Relationship Id="rId24" Type="http://schemas.openxmlformats.org/officeDocument/2006/relationships/hyperlink" Target="https://podminky.urs.cz/item/CS_URS_2022_02/310237281" TargetMode="External"/><Relationship Id="rId45" Type="http://schemas.openxmlformats.org/officeDocument/2006/relationships/hyperlink" Target="https://podminky.urs.cz/item/CS_URS_2022_02/317944325" TargetMode="External"/><Relationship Id="rId66" Type="http://schemas.openxmlformats.org/officeDocument/2006/relationships/hyperlink" Target="https://podminky.urs.cz/item/CS_URS_2022_02/417361821" TargetMode="External"/><Relationship Id="rId87" Type="http://schemas.openxmlformats.org/officeDocument/2006/relationships/hyperlink" Target="https://podminky.urs.cz/item/CS_URS_2022_02/622142001" TargetMode="External"/><Relationship Id="rId110" Type="http://schemas.openxmlformats.org/officeDocument/2006/relationships/hyperlink" Target="https://podminky.urs.cz/item/CS_URS_2022_02/635111242" TargetMode="External"/><Relationship Id="rId131" Type="http://schemas.openxmlformats.org/officeDocument/2006/relationships/hyperlink" Target="https://podminky.urs.cz/item/CS_URS_2022_02/966073810" TargetMode="External"/><Relationship Id="rId152" Type="http://schemas.openxmlformats.org/officeDocument/2006/relationships/hyperlink" Target="https://podminky.urs.cz/item/CS_URS_2022_02/998011001" TargetMode="External"/><Relationship Id="rId173" Type="http://schemas.openxmlformats.org/officeDocument/2006/relationships/hyperlink" Target="https://podminky.urs.cz/item/CS_URS_2022_02/713131141" TargetMode="External"/><Relationship Id="rId194" Type="http://schemas.openxmlformats.org/officeDocument/2006/relationships/hyperlink" Target="https://podminky.urs.cz/item/CS_URS_2022_02/764245308" TargetMode="External"/><Relationship Id="rId208" Type="http://schemas.openxmlformats.org/officeDocument/2006/relationships/hyperlink" Target="https://podminky.urs.cz/item/CS_URS_2022_02/998766201" TargetMode="External"/><Relationship Id="rId229" Type="http://schemas.openxmlformats.org/officeDocument/2006/relationships/hyperlink" Target="https://podminky.urs.cz/item/CS_URS_2022_02/776991121" TargetMode="External"/><Relationship Id="rId240" Type="http://schemas.openxmlformats.org/officeDocument/2006/relationships/hyperlink" Target="https://podminky.urs.cz/item/CS_URS_2022_02/783101205" TargetMode="External"/><Relationship Id="rId14" Type="http://schemas.openxmlformats.org/officeDocument/2006/relationships/hyperlink" Target="https://podminky.urs.cz/item/CS_URS_2022_02/274313711" TargetMode="External"/><Relationship Id="rId35" Type="http://schemas.openxmlformats.org/officeDocument/2006/relationships/hyperlink" Target="https://podminky.urs.cz/item/CS_URS_2022_02/317168059" TargetMode="External"/><Relationship Id="rId56" Type="http://schemas.openxmlformats.org/officeDocument/2006/relationships/hyperlink" Target="https://podminky.urs.cz/item/CS_URS_2022_02/411168385" TargetMode="External"/><Relationship Id="rId77" Type="http://schemas.openxmlformats.org/officeDocument/2006/relationships/hyperlink" Target="https://podminky.urs.cz/item/CS_URS_2022_02/612325205" TargetMode="External"/><Relationship Id="rId100" Type="http://schemas.openxmlformats.org/officeDocument/2006/relationships/hyperlink" Target="https://podminky.urs.cz/item/CS_URS_2022_02/631351112" TargetMode="External"/><Relationship Id="rId8" Type="http://schemas.openxmlformats.org/officeDocument/2006/relationships/hyperlink" Target="https://podminky.urs.cz/item/CS_URS_2022_02/139751101" TargetMode="External"/><Relationship Id="rId98" Type="http://schemas.openxmlformats.org/officeDocument/2006/relationships/hyperlink" Target="https://podminky.urs.cz/item/CS_URS_2022_02/631319175" TargetMode="External"/><Relationship Id="rId121" Type="http://schemas.openxmlformats.org/officeDocument/2006/relationships/hyperlink" Target="https://podminky.urs.cz/item/CS_URS_2022_02/952905111" TargetMode="External"/><Relationship Id="rId142" Type="http://schemas.openxmlformats.org/officeDocument/2006/relationships/hyperlink" Target="https://podminky.urs.cz/item/CS_URS_2022_02/971033641" TargetMode="External"/><Relationship Id="rId163" Type="http://schemas.openxmlformats.org/officeDocument/2006/relationships/hyperlink" Target="https://podminky.urs.cz/item/CS_URS_2022_02/712361703" TargetMode="External"/><Relationship Id="rId184" Type="http://schemas.openxmlformats.org/officeDocument/2006/relationships/hyperlink" Target="https://podminky.urs.cz/item/CS_URS_2022_02/763121714" TargetMode="External"/><Relationship Id="rId219" Type="http://schemas.openxmlformats.org/officeDocument/2006/relationships/hyperlink" Target="https://podminky.urs.cz/item/CS_URS_2022_02/767995115" TargetMode="External"/><Relationship Id="rId230" Type="http://schemas.openxmlformats.org/officeDocument/2006/relationships/hyperlink" Target="https://podminky.urs.cz/item/CS_URS_2022_02/998776201" TargetMode="External"/><Relationship Id="rId251" Type="http://schemas.openxmlformats.org/officeDocument/2006/relationships/hyperlink" Target="https://podminky.urs.cz/item/CS_URS_2022_02/784121001" TargetMode="External"/><Relationship Id="rId25" Type="http://schemas.openxmlformats.org/officeDocument/2006/relationships/hyperlink" Target="https://podminky.urs.cz/item/CS_URS_2022_02/310238211" TargetMode="External"/><Relationship Id="rId46" Type="http://schemas.openxmlformats.org/officeDocument/2006/relationships/hyperlink" Target="https://podminky.urs.cz/item/CS_URS_2022_02/317998111" TargetMode="External"/><Relationship Id="rId67" Type="http://schemas.openxmlformats.org/officeDocument/2006/relationships/hyperlink" Target="https://podminky.urs.cz/item/CS_URS_2022_02/451577777" TargetMode="External"/><Relationship Id="rId88" Type="http://schemas.openxmlformats.org/officeDocument/2006/relationships/hyperlink" Target="https://podminky.urs.cz/item/CS_URS_2022_02/622211021" TargetMode="External"/><Relationship Id="rId111" Type="http://schemas.openxmlformats.org/officeDocument/2006/relationships/hyperlink" Target="https://podminky.urs.cz/item/CS_URS_2022_02/637121112" TargetMode="External"/><Relationship Id="rId132" Type="http://schemas.openxmlformats.org/officeDocument/2006/relationships/hyperlink" Target="https://podminky.urs.cz/item/CS_URS_2022_02/967031132" TargetMode="External"/><Relationship Id="rId153" Type="http://schemas.openxmlformats.org/officeDocument/2006/relationships/hyperlink" Target="https://podminky.urs.cz/item/CS_URS_2022_02/711111001" TargetMode="External"/><Relationship Id="rId174" Type="http://schemas.openxmlformats.org/officeDocument/2006/relationships/hyperlink" Target="https://podminky.urs.cz/item/CS_URS_2022_02/713141131" TargetMode="External"/><Relationship Id="rId195" Type="http://schemas.openxmlformats.org/officeDocument/2006/relationships/hyperlink" Target="https://podminky.urs.cz/item/CS_URS_2022_02/764246342" TargetMode="External"/><Relationship Id="rId209" Type="http://schemas.openxmlformats.org/officeDocument/2006/relationships/hyperlink" Target="https://podminky.urs.cz/item/CS_URS_2022_02/767113120" TargetMode="External"/><Relationship Id="rId220" Type="http://schemas.openxmlformats.org/officeDocument/2006/relationships/hyperlink" Target="https://podminky.urs.cz/item/CS_URS_2022_02/998767201" TargetMode="External"/><Relationship Id="rId241" Type="http://schemas.openxmlformats.org/officeDocument/2006/relationships/hyperlink" Target="https://podminky.urs.cz/item/CS_URS_2022_02/783114101" TargetMode="External"/><Relationship Id="rId15" Type="http://schemas.openxmlformats.org/officeDocument/2006/relationships/hyperlink" Target="https://podminky.urs.cz/item/CS_URS_2022_02/274351121" TargetMode="External"/><Relationship Id="rId36" Type="http://schemas.openxmlformats.org/officeDocument/2006/relationships/hyperlink" Target="https://podminky.urs.cz/item/CS_URS_2022_02/317168061" TargetMode="External"/><Relationship Id="rId57" Type="http://schemas.openxmlformats.org/officeDocument/2006/relationships/hyperlink" Target="https://podminky.urs.cz/item/CS_URS_2022_02/411321616" TargetMode="External"/><Relationship Id="rId78" Type="http://schemas.openxmlformats.org/officeDocument/2006/relationships/hyperlink" Target="https://podminky.urs.cz/item/CS_URS_2022_02/612325225" TargetMode="External"/><Relationship Id="rId99" Type="http://schemas.openxmlformats.org/officeDocument/2006/relationships/hyperlink" Target="https://podminky.urs.cz/item/CS_URS_2022_02/631351111" TargetMode="External"/><Relationship Id="rId101" Type="http://schemas.openxmlformats.org/officeDocument/2006/relationships/hyperlink" Target="https://podminky.urs.cz/item/CS_URS_2022_02/631362021" TargetMode="External"/><Relationship Id="rId122" Type="http://schemas.openxmlformats.org/officeDocument/2006/relationships/hyperlink" Target="https://podminky.urs.cz/item/CS_URS_2022_02/953312111" TargetMode="External"/><Relationship Id="rId143" Type="http://schemas.openxmlformats.org/officeDocument/2006/relationships/hyperlink" Target="https://podminky.urs.cz/item/CS_URS_2022_02/971033651" TargetMode="External"/><Relationship Id="rId164" Type="http://schemas.openxmlformats.org/officeDocument/2006/relationships/hyperlink" Target="https://podminky.urs.cz/item/CS_URS_2022_02/712391171" TargetMode="External"/><Relationship Id="rId185" Type="http://schemas.openxmlformats.org/officeDocument/2006/relationships/hyperlink" Target="https://podminky.urs.cz/item/CS_URS_2022_02/763131471" TargetMode="External"/><Relationship Id="rId9" Type="http://schemas.openxmlformats.org/officeDocument/2006/relationships/hyperlink" Target="https://podminky.urs.cz/item/CS_URS_2022_02/174104111" TargetMode="External"/><Relationship Id="rId210" Type="http://schemas.openxmlformats.org/officeDocument/2006/relationships/hyperlink" Target="https://podminky.urs.cz/item/CS_URS_2022_02/767113130" TargetMode="External"/><Relationship Id="rId26" Type="http://schemas.openxmlformats.org/officeDocument/2006/relationships/hyperlink" Target="https://podminky.urs.cz/item/CS_URS_2022_02/310239211" TargetMode="External"/><Relationship Id="rId231" Type="http://schemas.openxmlformats.org/officeDocument/2006/relationships/hyperlink" Target="https://podminky.urs.cz/item/CS_URS_2022_02/781121011" TargetMode="External"/><Relationship Id="rId252" Type="http://schemas.openxmlformats.org/officeDocument/2006/relationships/hyperlink" Target="https://podminky.urs.cz/item/CS_URS_2022_02/784181121" TargetMode="External"/><Relationship Id="rId47" Type="http://schemas.openxmlformats.org/officeDocument/2006/relationships/hyperlink" Target="https://podminky.urs.cz/item/CS_URS_2022_02/317998115" TargetMode="External"/><Relationship Id="rId68" Type="http://schemas.openxmlformats.org/officeDocument/2006/relationships/hyperlink" Target="https://podminky.urs.cz/item/CS_URS_2022_02/564851111" TargetMode="External"/><Relationship Id="rId89" Type="http://schemas.openxmlformats.org/officeDocument/2006/relationships/hyperlink" Target="https://podminky.urs.cz/item/CS_URS_2024_01/622323111" TargetMode="External"/><Relationship Id="rId112" Type="http://schemas.openxmlformats.org/officeDocument/2006/relationships/hyperlink" Target="https://podminky.urs.cz/item/CS_URS_2022_02/637311122" TargetMode="External"/><Relationship Id="rId133" Type="http://schemas.openxmlformats.org/officeDocument/2006/relationships/hyperlink" Target="https://podminky.urs.cz/item/CS_URS_2022_02/968062374" TargetMode="External"/><Relationship Id="rId154" Type="http://schemas.openxmlformats.org/officeDocument/2006/relationships/hyperlink" Target="https://podminky.urs.cz/item/CS_URS_2022_02/711141559" TargetMode="External"/><Relationship Id="rId175" Type="http://schemas.openxmlformats.org/officeDocument/2006/relationships/hyperlink" Target="https://podminky.urs.cz/item/CS_URS_2022_02/713141211" TargetMode="External"/><Relationship Id="rId196" Type="http://schemas.openxmlformats.org/officeDocument/2006/relationships/hyperlink" Target="https://podminky.urs.cz/item/CS_URS_2022_02/764248305" TargetMode="External"/><Relationship Id="rId200" Type="http://schemas.openxmlformats.org/officeDocument/2006/relationships/hyperlink" Target="https://podminky.urs.cz/item/CS_URS_2022_02/766417211" TargetMode="External"/><Relationship Id="rId16" Type="http://schemas.openxmlformats.org/officeDocument/2006/relationships/hyperlink" Target="https://podminky.urs.cz/item/CS_URS_2022_02/274351122" TargetMode="External"/><Relationship Id="rId221" Type="http://schemas.openxmlformats.org/officeDocument/2006/relationships/hyperlink" Target="https://podminky.urs.cz/item/CS_URS_2022_02/776421312" TargetMode="External"/><Relationship Id="rId242" Type="http://schemas.openxmlformats.org/officeDocument/2006/relationships/hyperlink" Target="https://podminky.urs.cz/item/CS_URS_2022_02/783117101" TargetMode="External"/><Relationship Id="rId37" Type="http://schemas.openxmlformats.org/officeDocument/2006/relationships/hyperlink" Target="https://podminky.urs.cz/item/CS_URS_2022_02/317234410" TargetMode="External"/><Relationship Id="rId58" Type="http://schemas.openxmlformats.org/officeDocument/2006/relationships/hyperlink" Target="https://podminky.urs.cz/item/CS_URS_2022_02/411351021" TargetMode="External"/><Relationship Id="rId79" Type="http://schemas.openxmlformats.org/officeDocument/2006/relationships/hyperlink" Target="https://podminky.urs.cz/item/CS_URS_2022_02/612325302" TargetMode="External"/><Relationship Id="rId102" Type="http://schemas.openxmlformats.org/officeDocument/2006/relationships/hyperlink" Target="https://podminky.urs.cz/item/CS_URS_2022_02/632441114" TargetMode="External"/><Relationship Id="rId123" Type="http://schemas.openxmlformats.org/officeDocument/2006/relationships/hyperlink" Target="https://podminky.urs.cz/item/CS_URS_2022_02/953312122" TargetMode="External"/><Relationship Id="rId144" Type="http://schemas.openxmlformats.org/officeDocument/2006/relationships/hyperlink" Target="https://podminky.urs.cz/item/CS_URS_2022_02/974031664" TargetMode="External"/><Relationship Id="rId90" Type="http://schemas.openxmlformats.org/officeDocument/2006/relationships/hyperlink" Target="https://podminky.urs.cz/item/CS_URS_2024_01/622323191" TargetMode="External"/><Relationship Id="rId165" Type="http://schemas.openxmlformats.org/officeDocument/2006/relationships/hyperlink" Target="https://podminky.urs.cz/item/CS_URS_2022_02/712391172" TargetMode="External"/><Relationship Id="rId186" Type="http://schemas.openxmlformats.org/officeDocument/2006/relationships/hyperlink" Target="https://podminky.urs.cz/item/CS_URS_2022_02/763131714" TargetMode="External"/><Relationship Id="rId211" Type="http://schemas.openxmlformats.org/officeDocument/2006/relationships/hyperlink" Target="https://podminky.urs.cz/item/CS_URS_2022_02/767161111" TargetMode="External"/><Relationship Id="rId232" Type="http://schemas.openxmlformats.org/officeDocument/2006/relationships/hyperlink" Target="https://podminky.urs.cz/item/CS_URS_2022_02/781474115" TargetMode="External"/><Relationship Id="rId253" Type="http://schemas.openxmlformats.org/officeDocument/2006/relationships/hyperlink" Target="https://podminky.urs.cz/item/CS_URS_2022_02/784211001" TargetMode="External"/><Relationship Id="rId27" Type="http://schemas.openxmlformats.org/officeDocument/2006/relationships/hyperlink" Target="https://podminky.urs.cz/item/CS_URS_2022_02/311235451" TargetMode="External"/><Relationship Id="rId48" Type="http://schemas.openxmlformats.org/officeDocument/2006/relationships/hyperlink" Target="https://podminky.urs.cz/item/CS_URS_2022_02/317998125" TargetMode="External"/><Relationship Id="rId69" Type="http://schemas.openxmlformats.org/officeDocument/2006/relationships/hyperlink" Target="https://podminky.urs.cz/item/CS_URS_2022_02/596811220" TargetMode="External"/><Relationship Id="rId113" Type="http://schemas.openxmlformats.org/officeDocument/2006/relationships/hyperlink" Target="https://podminky.urs.cz/item/CS_URS_2022_02/642944121" TargetMode="External"/><Relationship Id="rId134" Type="http://schemas.openxmlformats.org/officeDocument/2006/relationships/hyperlink" Target="https://podminky.urs.cz/item/CS_URS_2022_02/968062377" TargetMode="External"/><Relationship Id="rId80" Type="http://schemas.openxmlformats.org/officeDocument/2006/relationships/hyperlink" Target="https://podminky.urs.cz/item/CS_URS_2022_02/619995001" TargetMode="External"/><Relationship Id="rId155" Type="http://schemas.openxmlformats.org/officeDocument/2006/relationships/hyperlink" Target="https://podminky.urs.cz/item/CS_URS_2022_02/711191001" TargetMode="External"/><Relationship Id="rId176" Type="http://schemas.openxmlformats.org/officeDocument/2006/relationships/hyperlink" Target="https://podminky.urs.cz/item/CS_URS_2022_02/713141331" TargetMode="External"/><Relationship Id="rId197" Type="http://schemas.openxmlformats.org/officeDocument/2006/relationships/hyperlink" Target="https://podminky.urs.cz/item/CS_URS_2022_02/764344312" TargetMode="External"/><Relationship Id="rId201" Type="http://schemas.openxmlformats.org/officeDocument/2006/relationships/hyperlink" Target="https://podminky.urs.cz/item/CS_URS_2022_02/766629213" TargetMode="External"/><Relationship Id="rId222" Type="http://schemas.openxmlformats.org/officeDocument/2006/relationships/hyperlink" Target="https://podminky.urs.cz/item/CS_URS_2022_02/776111115" TargetMode="External"/><Relationship Id="rId243" Type="http://schemas.openxmlformats.org/officeDocument/2006/relationships/hyperlink" Target="https://podminky.urs.cz/item/CS_URS_2022_02/783301311" TargetMode="External"/><Relationship Id="rId17" Type="http://schemas.openxmlformats.org/officeDocument/2006/relationships/hyperlink" Target="https://podminky.urs.cz/item/CS_URS_2022_02/275321411" TargetMode="External"/><Relationship Id="rId38" Type="http://schemas.openxmlformats.org/officeDocument/2006/relationships/hyperlink" Target="https://podminky.urs.cz/item/CS_URS_2022_02/317321511" TargetMode="External"/><Relationship Id="rId59" Type="http://schemas.openxmlformats.org/officeDocument/2006/relationships/hyperlink" Target="https://podminky.urs.cz/item/CS_URS_2022_02/411351022" TargetMode="External"/><Relationship Id="rId103" Type="http://schemas.openxmlformats.org/officeDocument/2006/relationships/hyperlink" Target="https://podminky.urs.cz/item/CS_URS_2022_02/632441119" TargetMode="External"/><Relationship Id="rId124" Type="http://schemas.openxmlformats.org/officeDocument/2006/relationships/hyperlink" Target="https://podminky.urs.cz/item/CS_URS_2022_02/953961113" TargetMode="External"/><Relationship Id="rId70" Type="http://schemas.openxmlformats.org/officeDocument/2006/relationships/hyperlink" Target="https://podminky.urs.cz/item/CS_URS_2022_02/611131101" TargetMode="External"/><Relationship Id="rId91" Type="http://schemas.openxmlformats.org/officeDocument/2006/relationships/hyperlink" Target="https://podminky.urs.cz/item/CS_URS_2024_01/622131101" TargetMode="External"/><Relationship Id="rId145" Type="http://schemas.openxmlformats.org/officeDocument/2006/relationships/hyperlink" Target="https://podminky.urs.cz/item/CS_URS_2022_02/974031666" TargetMode="External"/><Relationship Id="rId166" Type="http://schemas.openxmlformats.org/officeDocument/2006/relationships/hyperlink" Target="https://podminky.urs.cz/item/CS_URS_2022_02/712391382" TargetMode="External"/><Relationship Id="rId187" Type="http://schemas.openxmlformats.org/officeDocument/2006/relationships/hyperlink" Target="https://podminky.urs.cz/item/CS_URS_2022_02/763135601" TargetMode="External"/><Relationship Id="rId1" Type="http://schemas.openxmlformats.org/officeDocument/2006/relationships/hyperlink" Target="https://podminky.urs.cz/item/CS_URS_2022_02/113106121" TargetMode="External"/><Relationship Id="rId212" Type="http://schemas.openxmlformats.org/officeDocument/2006/relationships/hyperlink" Target="https://podminky.urs.cz/item/CS_URS_2022_02/767531111" TargetMode="External"/><Relationship Id="rId233" Type="http://schemas.openxmlformats.org/officeDocument/2006/relationships/hyperlink" Target="https://podminky.urs.cz/item/CS_URS_2021_02/781479191" TargetMode="External"/><Relationship Id="rId254" Type="http://schemas.openxmlformats.org/officeDocument/2006/relationships/hyperlink" Target="https://podminky.urs.cz/item/CS_URS_2022_02/784211063" TargetMode="External"/><Relationship Id="rId28" Type="http://schemas.openxmlformats.org/officeDocument/2006/relationships/hyperlink" Target="https://podminky.urs.cz/item/CS_URS_2022_02/311237341" TargetMode="External"/><Relationship Id="rId49" Type="http://schemas.openxmlformats.org/officeDocument/2006/relationships/hyperlink" Target="https://podminky.urs.cz/item/CS_URS_2022_02/319201321" TargetMode="External"/><Relationship Id="rId114" Type="http://schemas.openxmlformats.org/officeDocument/2006/relationships/hyperlink" Target="https://podminky.urs.cz/item/CS_URS_2022_02/916231213" TargetMode="External"/><Relationship Id="rId60" Type="http://schemas.openxmlformats.org/officeDocument/2006/relationships/hyperlink" Target="https://podminky.urs.cz/item/CS_URS_2022_02/411354315" TargetMode="External"/><Relationship Id="rId81" Type="http://schemas.openxmlformats.org/officeDocument/2006/relationships/hyperlink" Target="https://podminky.urs.cz/item/CS_URS_2022_02/622131121" TargetMode="External"/><Relationship Id="rId135" Type="http://schemas.openxmlformats.org/officeDocument/2006/relationships/hyperlink" Target="https://podminky.urs.cz/item/CS_URS_2022_02/968062455" TargetMode="External"/><Relationship Id="rId156" Type="http://schemas.openxmlformats.org/officeDocument/2006/relationships/hyperlink" Target="https://podminky.urs.cz/item/CS_URS_2022_02/711199095" TargetMode="External"/><Relationship Id="rId177" Type="http://schemas.openxmlformats.org/officeDocument/2006/relationships/hyperlink" Target="https://podminky.urs.cz/item/CS_URS_2022_02/713191133" TargetMode="External"/><Relationship Id="rId198" Type="http://schemas.openxmlformats.org/officeDocument/2006/relationships/hyperlink" Target="https://podminky.urs.cz/item/CS_URS_2022_02/998764201" TargetMode="External"/><Relationship Id="rId202" Type="http://schemas.openxmlformats.org/officeDocument/2006/relationships/hyperlink" Target="https://podminky.urs.cz/item/CS_URS_2022_02/766629214" TargetMode="External"/><Relationship Id="rId223" Type="http://schemas.openxmlformats.org/officeDocument/2006/relationships/hyperlink" Target="https://podminky.urs.cz/item/CS_URS_2022_02/776111311" TargetMode="External"/><Relationship Id="rId244" Type="http://schemas.openxmlformats.org/officeDocument/2006/relationships/hyperlink" Target="https://podminky.urs.cz/item/CS_URS_2022_02/783314101" TargetMode="External"/><Relationship Id="rId18" Type="http://schemas.openxmlformats.org/officeDocument/2006/relationships/hyperlink" Target="https://podminky.urs.cz/item/CS_URS_2022_02/275361821" TargetMode="External"/><Relationship Id="rId39" Type="http://schemas.openxmlformats.org/officeDocument/2006/relationships/hyperlink" Target="https://podminky.urs.cz/item/CS_URS_2022_02/317351107" TargetMode="External"/><Relationship Id="rId50" Type="http://schemas.openxmlformats.org/officeDocument/2006/relationships/hyperlink" Target="https://podminky.urs.cz/item/CS_URS_2022_02/338171111" TargetMode="External"/><Relationship Id="rId104" Type="http://schemas.openxmlformats.org/officeDocument/2006/relationships/hyperlink" Target="https://podminky.urs.cz/item/CS_URS_2022_02/632451021" TargetMode="External"/><Relationship Id="rId125" Type="http://schemas.openxmlformats.org/officeDocument/2006/relationships/hyperlink" Target="https://podminky.urs.cz/item/CS_URS_2022_02/953965124" TargetMode="External"/><Relationship Id="rId146" Type="http://schemas.openxmlformats.org/officeDocument/2006/relationships/hyperlink" Target="https://podminky.urs.cz/item/CS_URS_2022_02/977312113" TargetMode="External"/><Relationship Id="rId167" Type="http://schemas.openxmlformats.org/officeDocument/2006/relationships/hyperlink" Target="https://podminky.urs.cz/item/CS_URS_2022_02/712811101" TargetMode="External"/><Relationship Id="rId188" Type="http://schemas.openxmlformats.org/officeDocument/2006/relationships/hyperlink" Target="https://podminky.urs.cz/item/CS_URS_2022_02/763164531" TargetMode="External"/><Relationship Id="rId71" Type="http://schemas.openxmlformats.org/officeDocument/2006/relationships/hyperlink" Target="https://podminky.urs.cz/item/CS_URS_2022_02/611321141" TargetMode="External"/><Relationship Id="rId92" Type="http://schemas.openxmlformats.org/officeDocument/2006/relationships/hyperlink" Target="https://podminky.urs.cz/item/CS_URS_2022_02/622531012" TargetMode="External"/><Relationship Id="rId213" Type="http://schemas.openxmlformats.org/officeDocument/2006/relationships/hyperlink" Target="https://podminky.urs.cz/item/CS_URS_2022_02/767531121" TargetMode="External"/><Relationship Id="rId234" Type="http://schemas.openxmlformats.org/officeDocument/2006/relationships/hyperlink" Target="https://podminky.urs.cz/item/CS_URS_2022_02/781494111" TargetMode="External"/><Relationship Id="rId2" Type="http://schemas.openxmlformats.org/officeDocument/2006/relationships/hyperlink" Target="https://podminky.urs.cz/item/CS_URS_2022_02/113107130" TargetMode="External"/><Relationship Id="rId29" Type="http://schemas.openxmlformats.org/officeDocument/2006/relationships/hyperlink" Target="https://podminky.urs.cz/item/CS_URS_2022_02/311238660" TargetMode="External"/><Relationship Id="rId255" Type="http://schemas.openxmlformats.org/officeDocument/2006/relationships/hyperlink" Target="https://podminky.urs.cz/item/CS_URS_2022_02/784211101" TargetMode="External"/><Relationship Id="rId40" Type="http://schemas.openxmlformats.org/officeDocument/2006/relationships/hyperlink" Target="https://podminky.urs.cz/item/CS_URS_2022_02/317351108" TargetMode="External"/><Relationship Id="rId115" Type="http://schemas.openxmlformats.org/officeDocument/2006/relationships/hyperlink" Target="https://podminky.urs.cz/item/CS_URS_2022_02/916991121" TargetMode="External"/><Relationship Id="rId136" Type="http://schemas.openxmlformats.org/officeDocument/2006/relationships/hyperlink" Target="https://podminky.urs.cz/item/CS_URS_2022_02/968062456" TargetMode="External"/><Relationship Id="rId157" Type="http://schemas.openxmlformats.org/officeDocument/2006/relationships/hyperlink" Target="https://podminky.urs.cz/item/CS_URS_2022_02/711199097" TargetMode="External"/><Relationship Id="rId178" Type="http://schemas.openxmlformats.org/officeDocument/2006/relationships/hyperlink" Target="https://podminky.urs.cz/item/CS_URS_2022_02/998713201" TargetMode="External"/><Relationship Id="rId61" Type="http://schemas.openxmlformats.org/officeDocument/2006/relationships/hyperlink" Target="https://podminky.urs.cz/item/CS_URS_2022_02/411354316" TargetMode="External"/><Relationship Id="rId82" Type="http://schemas.openxmlformats.org/officeDocument/2006/relationships/hyperlink" Target="https://podminky.urs.cz/item/CS_URS_2022_02/622135001" TargetMode="External"/><Relationship Id="rId199" Type="http://schemas.openxmlformats.org/officeDocument/2006/relationships/hyperlink" Target="https://podminky.urs.cz/item/CS_URS_2022_02/766416233" TargetMode="External"/><Relationship Id="rId203" Type="http://schemas.openxmlformats.org/officeDocument/2006/relationships/hyperlink" Target="https://podminky.urs.cz/item/CS_URS_2022_02/766660022" TargetMode="External"/><Relationship Id="rId19" Type="http://schemas.openxmlformats.org/officeDocument/2006/relationships/hyperlink" Target="https://podminky.urs.cz/item/CS_URS_2022_02/279113145" TargetMode="External"/><Relationship Id="rId224" Type="http://schemas.openxmlformats.org/officeDocument/2006/relationships/hyperlink" Target="https://podminky.urs.cz/item/CS_URS_2022_02/776121321" TargetMode="External"/><Relationship Id="rId245" Type="http://schemas.openxmlformats.org/officeDocument/2006/relationships/hyperlink" Target="https://podminky.urs.cz/item/CS_URS_2022_02/783314201" TargetMode="External"/><Relationship Id="rId30" Type="http://schemas.openxmlformats.org/officeDocument/2006/relationships/hyperlink" Target="https://podminky.urs.cz/item/CS_URS_2022_02/311238912" TargetMode="External"/><Relationship Id="rId105" Type="http://schemas.openxmlformats.org/officeDocument/2006/relationships/hyperlink" Target="https://podminky.urs.cz/item/CS_URS_2022_02/632451441" TargetMode="External"/><Relationship Id="rId126" Type="http://schemas.openxmlformats.org/officeDocument/2006/relationships/hyperlink" Target="https://podminky.urs.cz/item/CS_URS_2022_02/961044111" TargetMode="External"/><Relationship Id="rId147" Type="http://schemas.openxmlformats.org/officeDocument/2006/relationships/hyperlink" Target="https://podminky.urs.cz/item/CS_URS_2022_02/978015391" TargetMode="External"/><Relationship Id="rId168" Type="http://schemas.openxmlformats.org/officeDocument/2006/relationships/hyperlink" Target="https://podminky.urs.cz/item/CS_URS_2022_02/712841559" TargetMode="External"/><Relationship Id="rId51" Type="http://schemas.openxmlformats.org/officeDocument/2006/relationships/hyperlink" Target="https://podminky.urs.cz/item/CS_URS_2022_02/340236212" TargetMode="External"/><Relationship Id="rId72" Type="http://schemas.openxmlformats.org/officeDocument/2006/relationships/hyperlink" Target="https://podminky.urs.cz/item/CS_URS_2024_01/612131101" TargetMode="External"/><Relationship Id="rId93" Type="http://schemas.openxmlformats.org/officeDocument/2006/relationships/hyperlink" Target="https://podminky.urs.cz/item/CS_URS_2022_02/622645001" TargetMode="External"/><Relationship Id="rId189" Type="http://schemas.openxmlformats.org/officeDocument/2006/relationships/hyperlink" Target="https://podminky.urs.cz/item/CS_URS_2022_02/763164716" TargetMode="External"/><Relationship Id="rId3" Type="http://schemas.openxmlformats.org/officeDocument/2006/relationships/hyperlink" Target="https://podminky.urs.cz/item/CS_URS_2022_02/113202111" TargetMode="External"/><Relationship Id="rId214" Type="http://schemas.openxmlformats.org/officeDocument/2006/relationships/hyperlink" Target="https://podminky.urs.cz/item/CS_URS_2022_02/767531126" TargetMode="External"/><Relationship Id="rId235" Type="http://schemas.openxmlformats.org/officeDocument/2006/relationships/hyperlink" Target="https://podminky.urs.cz/item/CS_URS_2022_02/781495115" TargetMode="External"/><Relationship Id="rId256" Type="http://schemas.openxmlformats.org/officeDocument/2006/relationships/hyperlink" Target="https://podminky.urs.cz/item/CS_URS_2022_02/786681003" TargetMode="External"/><Relationship Id="rId116" Type="http://schemas.openxmlformats.org/officeDocument/2006/relationships/hyperlink" Target="https://podminky.urs.cz/item/CS_URS_2022_02/919726122" TargetMode="External"/><Relationship Id="rId137" Type="http://schemas.openxmlformats.org/officeDocument/2006/relationships/hyperlink" Target="https://podminky.urs.cz/item/CS_URS_2022_02/971033331" TargetMode="External"/><Relationship Id="rId158" Type="http://schemas.openxmlformats.org/officeDocument/2006/relationships/hyperlink" Target="https://podminky.urs.cz/item/CS_URS_2022_02/711491172" TargetMode="External"/><Relationship Id="rId20" Type="http://schemas.openxmlformats.org/officeDocument/2006/relationships/hyperlink" Target="https://podminky.urs.cz/item/CS_URS_2022_02/279361821" TargetMode="External"/><Relationship Id="rId41" Type="http://schemas.openxmlformats.org/officeDocument/2006/relationships/hyperlink" Target="https://podminky.urs.cz/item/CS_URS_2022_02/317361821" TargetMode="External"/><Relationship Id="rId62" Type="http://schemas.openxmlformats.org/officeDocument/2006/relationships/hyperlink" Target="https://podminky.urs.cz/item/CS_URS_2022_02/411362021" TargetMode="External"/><Relationship Id="rId83" Type="http://schemas.openxmlformats.org/officeDocument/2006/relationships/hyperlink" Target="https://podminky.urs.cz/item/CS_URS_2022_02/622135091" TargetMode="External"/><Relationship Id="rId179" Type="http://schemas.openxmlformats.org/officeDocument/2006/relationships/hyperlink" Target="https://podminky.urs.cz/item/CS_URS_2022_02/762421220" TargetMode="External"/><Relationship Id="rId190" Type="http://schemas.openxmlformats.org/officeDocument/2006/relationships/hyperlink" Target="https://podminky.urs.cz/item/CS_URS_2022_02/998763401" TargetMode="External"/><Relationship Id="rId204" Type="http://schemas.openxmlformats.org/officeDocument/2006/relationships/hyperlink" Target="https://podminky.urs.cz/item/CS_URS_2022_02/766660717" TargetMode="External"/><Relationship Id="rId225" Type="http://schemas.openxmlformats.org/officeDocument/2006/relationships/hyperlink" Target="https://podminky.urs.cz/item/CS_URS_2022_02/776141121" TargetMode="External"/><Relationship Id="rId246" Type="http://schemas.openxmlformats.org/officeDocument/2006/relationships/hyperlink" Target="https://podminky.urs.cz/item/CS_URS_2022_02/783315101" TargetMode="External"/><Relationship Id="rId106" Type="http://schemas.openxmlformats.org/officeDocument/2006/relationships/hyperlink" Target="https://podminky.urs.cz/item/CS_URS_2022_02/632452441" TargetMode="External"/><Relationship Id="rId127" Type="http://schemas.openxmlformats.org/officeDocument/2006/relationships/hyperlink" Target="https://podminky.urs.cz/item/CS_URS_2022_02/962032231" TargetMode="External"/><Relationship Id="rId10" Type="http://schemas.openxmlformats.org/officeDocument/2006/relationships/hyperlink" Target="https://podminky.urs.cz/item/CS_URS_2022_02/174111102" TargetMode="External"/><Relationship Id="rId31" Type="http://schemas.openxmlformats.org/officeDocument/2006/relationships/hyperlink" Target="https://podminky.urs.cz/item/CS_URS_2022_02/317168053" TargetMode="External"/><Relationship Id="rId52" Type="http://schemas.openxmlformats.org/officeDocument/2006/relationships/hyperlink" Target="https://podminky.urs.cz/item/CS_URS_2022_02/342272225" TargetMode="External"/><Relationship Id="rId73" Type="http://schemas.openxmlformats.org/officeDocument/2006/relationships/hyperlink" Target="https://podminky.urs.cz/item/CS_URS_2022_02/612142001" TargetMode="External"/><Relationship Id="rId94" Type="http://schemas.openxmlformats.org/officeDocument/2006/relationships/hyperlink" Target="https://podminky.urs.cz/item/CS_URS_2022_02/629991011" TargetMode="External"/><Relationship Id="rId148" Type="http://schemas.openxmlformats.org/officeDocument/2006/relationships/hyperlink" Target="https://podminky.urs.cz/item/CS_URS_2022_02/997013211" TargetMode="External"/><Relationship Id="rId169" Type="http://schemas.openxmlformats.org/officeDocument/2006/relationships/hyperlink" Target="https://podminky.urs.cz/item/CS_URS_2022_02/712861703" TargetMode="External"/><Relationship Id="rId4" Type="http://schemas.openxmlformats.org/officeDocument/2006/relationships/hyperlink" Target="https://podminky.urs.cz/item/CS_URS_2022_02/121112003" TargetMode="External"/><Relationship Id="rId180" Type="http://schemas.openxmlformats.org/officeDocument/2006/relationships/hyperlink" Target="https://podminky.urs.cz/item/CS_URS_2022_02/762421230" TargetMode="External"/><Relationship Id="rId215" Type="http://schemas.openxmlformats.org/officeDocument/2006/relationships/hyperlink" Target="https://podminky.urs.cz/item/CS_URS_2022_02/767620128" TargetMode="External"/><Relationship Id="rId236" Type="http://schemas.openxmlformats.org/officeDocument/2006/relationships/hyperlink" Target="https://podminky.urs.cz/item/CS_URS_2022_02/781495211" TargetMode="External"/><Relationship Id="rId257" Type="http://schemas.openxmlformats.org/officeDocument/2006/relationships/hyperlink" Target="https://podminky.urs.cz/item/CS_URS_2022_02/99878620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https://podminky.urs.cz/item/CS_URS_2022_02/741122033" TargetMode="External"/><Relationship Id="rId18" Type="http://schemas.openxmlformats.org/officeDocument/2006/relationships/hyperlink" Target="https://podminky.urs.cz/item/CS_URS_2022_02/741310041" TargetMode="External"/><Relationship Id="rId26" Type="http://schemas.openxmlformats.org/officeDocument/2006/relationships/hyperlink" Target="https://podminky.urs.cz/item/CS_URS_2022_02/741313004" TargetMode="External"/><Relationship Id="rId39" Type="http://schemas.openxmlformats.org/officeDocument/2006/relationships/hyperlink" Target="https://podminky.urs.cz/item/CS_URS_2022_02/741420031" TargetMode="External"/><Relationship Id="rId21" Type="http://schemas.openxmlformats.org/officeDocument/2006/relationships/hyperlink" Target="https://podminky.urs.cz/item/CS_URS_2022_02/741310114" TargetMode="External"/><Relationship Id="rId34" Type="http://schemas.openxmlformats.org/officeDocument/2006/relationships/hyperlink" Target="https://podminky.urs.cz/item/CS_URS_2022_02/741372061" TargetMode="External"/><Relationship Id="rId42" Type="http://schemas.openxmlformats.org/officeDocument/2006/relationships/hyperlink" Target="https://podminky.urs.cz/item/CS_URS_2022_02/741920052" TargetMode="External"/><Relationship Id="rId47" Type="http://schemas.openxmlformats.org/officeDocument/2006/relationships/hyperlink" Target="https://podminky.urs.cz/item/CS_URS_2022_02/742330051" TargetMode="External"/><Relationship Id="rId50" Type="http://schemas.openxmlformats.org/officeDocument/2006/relationships/hyperlink" Target="https://podminky.urs.cz/item/CS_URS_2022_02/742350001" TargetMode="External"/><Relationship Id="rId55" Type="http://schemas.openxmlformats.org/officeDocument/2006/relationships/hyperlink" Target="https://podminky.urs.cz/item/CS_URS_2022_02/998742292" TargetMode="External"/><Relationship Id="rId7" Type="http://schemas.openxmlformats.org/officeDocument/2006/relationships/hyperlink" Target="https://podminky.urs.cz/item/CS_URS_2022_02/741122016" TargetMode="External"/><Relationship Id="rId2" Type="http://schemas.openxmlformats.org/officeDocument/2006/relationships/hyperlink" Target="https://podminky.urs.cz/item/CS_URS_2022_02/741112001" TargetMode="External"/><Relationship Id="rId16" Type="http://schemas.openxmlformats.org/officeDocument/2006/relationships/hyperlink" Target="https://podminky.urs.cz/item/CS_URS_2022_02/741210001" TargetMode="External"/><Relationship Id="rId29" Type="http://schemas.openxmlformats.org/officeDocument/2006/relationships/hyperlink" Target="https://podminky.urs.cz/item/CS_URS_2022_02/741313321" TargetMode="External"/><Relationship Id="rId11" Type="http://schemas.openxmlformats.org/officeDocument/2006/relationships/hyperlink" Target="https://podminky.urs.cz/item/CS_URS_2022_02/741122031" TargetMode="External"/><Relationship Id="rId24" Type="http://schemas.openxmlformats.org/officeDocument/2006/relationships/hyperlink" Target="https://podminky.urs.cz/item/CS_URS_2022_02/741311021" TargetMode="External"/><Relationship Id="rId32" Type="http://schemas.openxmlformats.org/officeDocument/2006/relationships/hyperlink" Target="https://podminky.urs.cz/item/CS_URS_2022_02/741330744" TargetMode="External"/><Relationship Id="rId37" Type="http://schemas.openxmlformats.org/officeDocument/2006/relationships/hyperlink" Target="https://podminky.urs.cz/item/CS_URS_2022_02/741410071" TargetMode="External"/><Relationship Id="rId40" Type="http://schemas.openxmlformats.org/officeDocument/2006/relationships/hyperlink" Target="https://podminky.urs.cz/item/CS_URS_2022_02/741811021" TargetMode="External"/><Relationship Id="rId45" Type="http://schemas.openxmlformats.org/officeDocument/2006/relationships/hyperlink" Target="https://podminky.urs.cz/item/CS_URS_2022_02/742121001" TargetMode="External"/><Relationship Id="rId53" Type="http://schemas.openxmlformats.org/officeDocument/2006/relationships/hyperlink" Target="https://podminky.urs.cz/item/CS_URS_2022_02/742350004" TargetMode="External"/><Relationship Id="rId5" Type="http://schemas.openxmlformats.org/officeDocument/2006/relationships/hyperlink" Target="https://podminky.urs.cz/item/CS_URS_2022_02/741112301" TargetMode="External"/><Relationship Id="rId19" Type="http://schemas.openxmlformats.org/officeDocument/2006/relationships/hyperlink" Target="https://podminky.urs.cz/item/CS_URS_2022_02/741310042" TargetMode="External"/><Relationship Id="rId4" Type="http://schemas.openxmlformats.org/officeDocument/2006/relationships/hyperlink" Target="https://podminky.urs.cz/item/CS_URS_2022_02/741112101" TargetMode="External"/><Relationship Id="rId9" Type="http://schemas.openxmlformats.org/officeDocument/2006/relationships/hyperlink" Target="https://podminky.urs.cz/item/CS_URS_2022_02/741122022" TargetMode="External"/><Relationship Id="rId14" Type="http://schemas.openxmlformats.org/officeDocument/2006/relationships/hyperlink" Target="https://podminky.urs.cz/item/CS_URS_2022_02/741132103" TargetMode="External"/><Relationship Id="rId22" Type="http://schemas.openxmlformats.org/officeDocument/2006/relationships/hyperlink" Target="https://podminky.urs.cz/item/CS_URS_2022_02/741310121" TargetMode="External"/><Relationship Id="rId27" Type="http://schemas.openxmlformats.org/officeDocument/2006/relationships/hyperlink" Target="https://podminky.urs.cz/item/CS_URS_2022_02/741313004" TargetMode="External"/><Relationship Id="rId30" Type="http://schemas.openxmlformats.org/officeDocument/2006/relationships/hyperlink" Target="https://podminky.urs.cz/item/CS_URS_2022_02/741320175" TargetMode="External"/><Relationship Id="rId35" Type="http://schemas.openxmlformats.org/officeDocument/2006/relationships/hyperlink" Target="https://podminky.urs.cz/item/CS_URS_2022_02/741372062" TargetMode="External"/><Relationship Id="rId43" Type="http://schemas.openxmlformats.org/officeDocument/2006/relationships/hyperlink" Target="https://podminky.urs.cz/item/CS_URS_2022_02/998741202" TargetMode="External"/><Relationship Id="rId48" Type="http://schemas.openxmlformats.org/officeDocument/2006/relationships/hyperlink" Target="https://podminky.urs.cz/item/CS_URS_2022_02/742330052" TargetMode="External"/><Relationship Id="rId56" Type="http://schemas.openxmlformats.org/officeDocument/2006/relationships/hyperlink" Target="https://podminky.urs.cz/item/CS_URS_2022_02/HZS2231" TargetMode="External"/><Relationship Id="rId8" Type="http://schemas.openxmlformats.org/officeDocument/2006/relationships/hyperlink" Target="https://podminky.urs.cz/item/CS_URS_2022_02/741122016" TargetMode="External"/><Relationship Id="rId51" Type="http://schemas.openxmlformats.org/officeDocument/2006/relationships/hyperlink" Target="https://podminky.urs.cz/item/CS_URS_2022_02/742350002" TargetMode="External"/><Relationship Id="rId3" Type="http://schemas.openxmlformats.org/officeDocument/2006/relationships/hyperlink" Target="https://podminky.urs.cz/item/CS_URS_2022_02/741112061" TargetMode="External"/><Relationship Id="rId12" Type="http://schemas.openxmlformats.org/officeDocument/2006/relationships/hyperlink" Target="https://podminky.urs.cz/item/CS_URS_2022_02/741122031" TargetMode="External"/><Relationship Id="rId17" Type="http://schemas.openxmlformats.org/officeDocument/2006/relationships/hyperlink" Target="https://podminky.urs.cz/item/CS_URS_2022_02/741210005" TargetMode="External"/><Relationship Id="rId25" Type="http://schemas.openxmlformats.org/officeDocument/2006/relationships/hyperlink" Target="https://podminky.urs.cz/item/CS_URS_2022_02/741313002" TargetMode="External"/><Relationship Id="rId33" Type="http://schemas.openxmlformats.org/officeDocument/2006/relationships/hyperlink" Target="https://podminky.urs.cz/item/CS_URS_2022_02/741372021" TargetMode="External"/><Relationship Id="rId38" Type="http://schemas.openxmlformats.org/officeDocument/2006/relationships/hyperlink" Target="https://podminky.urs.cz/item/CS_URS_2022_02/741420021" TargetMode="External"/><Relationship Id="rId46" Type="http://schemas.openxmlformats.org/officeDocument/2006/relationships/hyperlink" Target="https://podminky.urs.cz/item/CS_URS_2022_02/742330042" TargetMode="External"/><Relationship Id="rId20" Type="http://schemas.openxmlformats.org/officeDocument/2006/relationships/hyperlink" Target="https://podminky.urs.cz/item/CS_URS_2022_02/741310101" TargetMode="External"/><Relationship Id="rId41" Type="http://schemas.openxmlformats.org/officeDocument/2006/relationships/hyperlink" Target="https://podminky.urs.cz/item/CS_URS_2022_02/741811022" TargetMode="External"/><Relationship Id="rId54" Type="http://schemas.openxmlformats.org/officeDocument/2006/relationships/hyperlink" Target="https://podminky.urs.cz/item/CS_URS_2022_02/998742202" TargetMode="External"/><Relationship Id="rId1" Type="http://schemas.openxmlformats.org/officeDocument/2006/relationships/hyperlink" Target="https://podminky.urs.cz/item/CS_URS_2022_02/741810002" TargetMode="External"/><Relationship Id="rId6" Type="http://schemas.openxmlformats.org/officeDocument/2006/relationships/hyperlink" Target="https://podminky.urs.cz/item/CS_URS_2022_02/741122011" TargetMode="External"/><Relationship Id="rId15" Type="http://schemas.openxmlformats.org/officeDocument/2006/relationships/hyperlink" Target="https://podminky.urs.cz/item/CS_URS_2022_02/741132145" TargetMode="External"/><Relationship Id="rId23" Type="http://schemas.openxmlformats.org/officeDocument/2006/relationships/hyperlink" Target="https://podminky.urs.cz/item/CS_URS_2022_02/741310122" TargetMode="External"/><Relationship Id="rId28" Type="http://schemas.openxmlformats.org/officeDocument/2006/relationships/hyperlink" Target="https://podminky.urs.cz/item/CS_URS_2022_02/741313042" TargetMode="External"/><Relationship Id="rId36" Type="http://schemas.openxmlformats.org/officeDocument/2006/relationships/hyperlink" Target="https://podminky.urs.cz/item/CS_URS_2022_02/741372152" TargetMode="External"/><Relationship Id="rId49" Type="http://schemas.openxmlformats.org/officeDocument/2006/relationships/hyperlink" Target="https://podminky.urs.cz/item/CS_URS_2022_02/742330101" TargetMode="External"/><Relationship Id="rId57" Type="http://schemas.openxmlformats.org/officeDocument/2006/relationships/drawing" Target="../drawings/drawing6.xml"/><Relationship Id="rId10" Type="http://schemas.openxmlformats.org/officeDocument/2006/relationships/hyperlink" Target="https://podminky.urs.cz/item/CS_URS_2022_02/741122025" TargetMode="External"/><Relationship Id="rId31" Type="http://schemas.openxmlformats.org/officeDocument/2006/relationships/hyperlink" Target="https://podminky.urs.cz/item/CS_URS_2022_02/741330731" TargetMode="External"/><Relationship Id="rId44" Type="http://schemas.openxmlformats.org/officeDocument/2006/relationships/hyperlink" Target="https://podminky.urs.cz/item/CS_URS_2022_02/998741292" TargetMode="External"/><Relationship Id="rId52" Type="http://schemas.openxmlformats.org/officeDocument/2006/relationships/hyperlink" Target="https://podminky.urs.cz/item/CS_URS_2022_02/74235000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2_02/741420022" TargetMode="External"/><Relationship Id="rId13" Type="http://schemas.openxmlformats.org/officeDocument/2006/relationships/hyperlink" Target="https://podminky.urs.cz/item/CS_URS_2022_02/741820012" TargetMode="External"/><Relationship Id="rId18" Type="http://schemas.openxmlformats.org/officeDocument/2006/relationships/hyperlink" Target="https://podminky.urs.cz/item/CS_URS_2022_02/460101111" TargetMode="External"/><Relationship Id="rId3" Type="http://schemas.openxmlformats.org/officeDocument/2006/relationships/hyperlink" Target="https://podminky.urs.cz/item/CS_URS_2022_02/741410021" TargetMode="External"/><Relationship Id="rId21" Type="http://schemas.openxmlformats.org/officeDocument/2006/relationships/hyperlink" Target="https://podminky.urs.cz/item/CS_URS_2022_02/HZS2231" TargetMode="External"/><Relationship Id="rId7" Type="http://schemas.openxmlformats.org/officeDocument/2006/relationships/hyperlink" Target="https://podminky.urs.cz/item/CS_URS_2022_02/741420021" TargetMode="External"/><Relationship Id="rId12" Type="http://schemas.openxmlformats.org/officeDocument/2006/relationships/hyperlink" Target="https://podminky.urs.cz/item/CS_URS_2022_02/741820001" TargetMode="External"/><Relationship Id="rId17" Type="http://schemas.openxmlformats.org/officeDocument/2006/relationships/hyperlink" Target="https://podminky.urs.cz/item/CS_URS_2022_02/460070754" TargetMode="External"/><Relationship Id="rId2" Type="http://schemas.openxmlformats.org/officeDocument/2006/relationships/hyperlink" Target="https://podminky.urs.cz/item/CS_URS_2022_02/741810001" TargetMode="External"/><Relationship Id="rId16" Type="http://schemas.openxmlformats.org/officeDocument/2006/relationships/hyperlink" Target="https://podminky.urs.cz/item/CS_URS_2022_02/460030011" TargetMode="External"/><Relationship Id="rId20" Type="http://schemas.openxmlformats.org/officeDocument/2006/relationships/hyperlink" Target="https://podminky.urs.cz/item/CS_URS_2022_02/460620002" TargetMode="External"/><Relationship Id="rId1" Type="http://schemas.openxmlformats.org/officeDocument/2006/relationships/hyperlink" Target="https://podminky.urs.cz/item/CS_URS_2022_02/945421112" TargetMode="External"/><Relationship Id="rId6" Type="http://schemas.openxmlformats.org/officeDocument/2006/relationships/hyperlink" Target="https://podminky.urs.cz/item/CS_URS_2022_02/741420002" TargetMode="External"/><Relationship Id="rId11" Type="http://schemas.openxmlformats.org/officeDocument/2006/relationships/hyperlink" Target="https://podminky.urs.cz/item/CS_URS_2022_02/741430005" TargetMode="External"/><Relationship Id="rId24" Type="http://schemas.openxmlformats.org/officeDocument/2006/relationships/drawing" Target="../drawings/drawing7.xml"/><Relationship Id="rId5" Type="http://schemas.openxmlformats.org/officeDocument/2006/relationships/hyperlink" Target="https://podminky.urs.cz/item/CS_URS_2022_02/741420001" TargetMode="External"/><Relationship Id="rId15" Type="http://schemas.openxmlformats.org/officeDocument/2006/relationships/hyperlink" Target="https://podminky.urs.cz/item/CS_URS_2022_02/998741292" TargetMode="External"/><Relationship Id="rId23" Type="http://schemas.openxmlformats.org/officeDocument/2006/relationships/hyperlink" Target="https://podminky.urs.cz/item/CS_URS_2022_02/081103000" TargetMode="External"/><Relationship Id="rId10" Type="http://schemas.openxmlformats.org/officeDocument/2006/relationships/hyperlink" Target="https://podminky.urs.cz/item/CS_URS_2022_02/741420083" TargetMode="External"/><Relationship Id="rId19" Type="http://schemas.openxmlformats.org/officeDocument/2006/relationships/hyperlink" Target="https://podminky.urs.cz/item/CS_URS_2022_02/460431142" TargetMode="External"/><Relationship Id="rId4" Type="http://schemas.openxmlformats.org/officeDocument/2006/relationships/hyperlink" Target="https://podminky.urs.cz/item/CS_URS_2022_02/741410041" TargetMode="External"/><Relationship Id="rId9" Type="http://schemas.openxmlformats.org/officeDocument/2006/relationships/hyperlink" Target="https://podminky.urs.cz/item/CS_URS_2022_02/741420054" TargetMode="External"/><Relationship Id="rId14" Type="http://schemas.openxmlformats.org/officeDocument/2006/relationships/hyperlink" Target="https://podminky.urs.cz/item/CS_URS_2022_02/998741203" TargetMode="External"/><Relationship Id="rId22" Type="http://schemas.openxmlformats.org/officeDocument/2006/relationships/hyperlink" Target="https://podminky.urs.cz/item/CS_URS_2022_02/065002000"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podminky.urs.cz/item/CS_URS_2022_02/741310512"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podminky.urs.cz/item/CS_URS_2022_02/045002000" TargetMode="External"/><Relationship Id="rId2" Type="http://schemas.openxmlformats.org/officeDocument/2006/relationships/hyperlink" Target="https://podminky.urs.cz/item/CS_URS_2022_02/030001000" TargetMode="External"/><Relationship Id="rId1" Type="http://schemas.openxmlformats.org/officeDocument/2006/relationships/hyperlink" Target="https://podminky.urs.cz/item/CS_URS_2022_02/012103000" TargetMode="External"/><Relationship Id="rId5" Type="http://schemas.openxmlformats.org/officeDocument/2006/relationships/drawing" Target="../drawings/drawing9.xml"/><Relationship Id="rId4" Type="http://schemas.openxmlformats.org/officeDocument/2006/relationships/hyperlink" Target="https://podminky.urs.cz/item/CS_URS_2022_02/013254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5"/>
  <sheetViews>
    <sheetView showGridLines="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302"/>
      <c r="AS2" s="302"/>
      <c r="AT2" s="302"/>
      <c r="AU2" s="302"/>
      <c r="AV2" s="302"/>
      <c r="AW2" s="302"/>
      <c r="AX2" s="302"/>
      <c r="AY2" s="302"/>
      <c r="AZ2" s="302"/>
      <c r="BA2" s="302"/>
      <c r="BB2" s="302"/>
      <c r="BC2" s="302"/>
      <c r="BD2" s="302"/>
      <c r="BE2" s="302"/>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301" t="s">
        <v>14</v>
      </c>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R5" s="20"/>
      <c r="BE5" s="298" t="s">
        <v>15</v>
      </c>
      <c r="BS5" s="17" t="s">
        <v>6</v>
      </c>
    </row>
    <row r="6" spans="1:74" ht="36.950000000000003" customHeight="1">
      <c r="B6" s="20"/>
      <c r="D6" s="26" t="s">
        <v>16</v>
      </c>
      <c r="K6" s="303" t="s">
        <v>17</v>
      </c>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R6" s="20"/>
      <c r="BE6" s="299"/>
      <c r="BS6" s="17" t="s">
        <v>6</v>
      </c>
    </row>
    <row r="7" spans="1:74" ht="12" customHeight="1">
      <c r="B7" s="20"/>
      <c r="D7" s="27" t="s">
        <v>18</v>
      </c>
      <c r="K7" s="25" t="s">
        <v>19</v>
      </c>
      <c r="AK7" s="27" t="s">
        <v>20</v>
      </c>
      <c r="AN7" s="25" t="s">
        <v>21</v>
      </c>
      <c r="AR7" s="20"/>
      <c r="BE7" s="299"/>
      <c r="BS7" s="17" t="s">
        <v>6</v>
      </c>
    </row>
    <row r="8" spans="1:74" ht="12" customHeight="1">
      <c r="B8" s="20"/>
      <c r="D8" s="27" t="s">
        <v>22</v>
      </c>
      <c r="K8" s="25" t="s">
        <v>23</v>
      </c>
      <c r="AK8" s="27" t="s">
        <v>24</v>
      </c>
      <c r="AN8" s="28" t="s">
        <v>25</v>
      </c>
      <c r="AR8" s="20"/>
      <c r="BE8" s="299"/>
      <c r="BS8" s="17" t="s">
        <v>6</v>
      </c>
    </row>
    <row r="9" spans="1:74" ht="14.45" customHeight="1">
      <c r="B9" s="20"/>
      <c r="AR9" s="20"/>
      <c r="BE9" s="299"/>
      <c r="BS9" s="17" t="s">
        <v>6</v>
      </c>
    </row>
    <row r="10" spans="1:74" ht="12" customHeight="1">
      <c r="B10" s="20"/>
      <c r="D10" s="27" t="s">
        <v>26</v>
      </c>
      <c r="AK10" s="27" t="s">
        <v>27</v>
      </c>
      <c r="AN10" s="25" t="s">
        <v>21</v>
      </c>
      <c r="AR10" s="20"/>
      <c r="BE10" s="299"/>
      <c r="BS10" s="17" t="s">
        <v>6</v>
      </c>
    </row>
    <row r="11" spans="1:74" ht="18.399999999999999" customHeight="1">
      <c r="B11" s="20"/>
      <c r="E11" s="25" t="s">
        <v>28</v>
      </c>
      <c r="AK11" s="27" t="s">
        <v>29</v>
      </c>
      <c r="AN11" s="25" t="s">
        <v>21</v>
      </c>
      <c r="AR11" s="20"/>
      <c r="BE11" s="299"/>
      <c r="BS11" s="17" t="s">
        <v>6</v>
      </c>
    </row>
    <row r="12" spans="1:74" ht="6.95" customHeight="1">
      <c r="B12" s="20"/>
      <c r="AR12" s="20"/>
      <c r="BE12" s="299"/>
      <c r="BS12" s="17" t="s">
        <v>6</v>
      </c>
    </row>
    <row r="13" spans="1:74" ht="12" customHeight="1">
      <c r="B13" s="20"/>
      <c r="D13" s="27" t="s">
        <v>30</v>
      </c>
      <c r="AK13" s="27" t="s">
        <v>27</v>
      </c>
      <c r="AN13" s="29" t="s">
        <v>31</v>
      </c>
      <c r="AR13" s="20"/>
      <c r="BE13" s="299"/>
      <c r="BS13" s="17" t="s">
        <v>6</v>
      </c>
    </row>
    <row r="14" spans="1:74" ht="12.75">
      <c r="B14" s="20"/>
      <c r="E14" s="304" t="s">
        <v>31</v>
      </c>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27" t="s">
        <v>29</v>
      </c>
      <c r="AN14" s="29" t="s">
        <v>31</v>
      </c>
      <c r="AR14" s="20"/>
      <c r="BE14" s="299"/>
      <c r="BS14" s="17" t="s">
        <v>6</v>
      </c>
    </row>
    <row r="15" spans="1:74" ht="6.95" customHeight="1">
      <c r="B15" s="20"/>
      <c r="AR15" s="20"/>
      <c r="BE15" s="299"/>
      <c r="BS15" s="17" t="s">
        <v>4</v>
      </c>
    </row>
    <row r="16" spans="1:74" ht="12" customHeight="1">
      <c r="B16" s="20"/>
      <c r="D16" s="27" t="s">
        <v>32</v>
      </c>
      <c r="AK16" s="27" t="s">
        <v>27</v>
      </c>
      <c r="AN16" s="25" t="s">
        <v>21</v>
      </c>
      <c r="AR16" s="20"/>
      <c r="BE16" s="299"/>
      <c r="BS16" s="17" t="s">
        <v>4</v>
      </c>
    </row>
    <row r="17" spans="2:71" ht="18.399999999999999" customHeight="1">
      <c r="B17" s="20"/>
      <c r="E17" s="25" t="s">
        <v>33</v>
      </c>
      <c r="AK17" s="27" t="s">
        <v>29</v>
      </c>
      <c r="AN17" s="25" t="s">
        <v>21</v>
      </c>
      <c r="AR17" s="20"/>
      <c r="BE17" s="299"/>
      <c r="BS17" s="17" t="s">
        <v>34</v>
      </c>
    </row>
    <row r="18" spans="2:71" ht="6.95" customHeight="1">
      <c r="B18" s="20"/>
      <c r="AR18" s="20"/>
      <c r="BE18" s="299"/>
      <c r="BS18" s="17" t="s">
        <v>6</v>
      </c>
    </row>
    <row r="19" spans="2:71" ht="12" customHeight="1">
      <c r="B19" s="20"/>
      <c r="D19" s="27" t="s">
        <v>35</v>
      </c>
      <c r="AK19" s="27" t="s">
        <v>27</v>
      </c>
      <c r="AN19" s="25" t="s">
        <v>21</v>
      </c>
      <c r="AR19" s="20"/>
      <c r="BE19" s="299"/>
      <c r="BS19" s="17" t="s">
        <v>6</v>
      </c>
    </row>
    <row r="20" spans="2:71" ht="18.399999999999999" customHeight="1">
      <c r="B20" s="20"/>
      <c r="E20" s="25" t="s">
        <v>36</v>
      </c>
      <c r="AK20" s="27" t="s">
        <v>29</v>
      </c>
      <c r="AN20" s="25" t="s">
        <v>21</v>
      </c>
      <c r="AR20" s="20"/>
      <c r="BE20" s="299"/>
      <c r="BS20" s="17" t="s">
        <v>34</v>
      </c>
    </row>
    <row r="21" spans="2:71" ht="6.95" customHeight="1">
      <c r="B21" s="20"/>
      <c r="AR21" s="20"/>
      <c r="BE21" s="299"/>
    </row>
    <row r="22" spans="2:71" ht="12" customHeight="1">
      <c r="B22" s="20"/>
      <c r="D22" s="27" t="s">
        <v>37</v>
      </c>
      <c r="AR22" s="20"/>
      <c r="BE22" s="299"/>
    </row>
    <row r="23" spans="2:71" ht="47.25" customHeight="1">
      <c r="B23" s="20"/>
      <c r="E23" s="306" t="s">
        <v>38</v>
      </c>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R23" s="20"/>
      <c r="BE23" s="299"/>
    </row>
    <row r="24" spans="2:71" ht="6.95" customHeight="1">
      <c r="B24" s="20"/>
      <c r="AR24" s="20"/>
      <c r="BE24" s="299"/>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99"/>
    </row>
    <row r="26" spans="2:71" s="1" customFormat="1" ht="25.9" customHeight="1">
      <c r="B26" s="32"/>
      <c r="D26" s="33" t="s">
        <v>39</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07">
        <f>ROUND(AG54,2)</f>
        <v>0</v>
      </c>
      <c r="AL26" s="308"/>
      <c r="AM26" s="308"/>
      <c r="AN26" s="308"/>
      <c r="AO26" s="308"/>
      <c r="AR26" s="32"/>
      <c r="BE26" s="299"/>
    </row>
    <row r="27" spans="2:71" s="1" customFormat="1" ht="6.95" customHeight="1">
      <c r="B27" s="32"/>
      <c r="AR27" s="32"/>
      <c r="BE27" s="299"/>
    </row>
    <row r="28" spans="2:71" s="1" customFormat="1" ht="12.75">
      <c r="B28" s="32"/>
      <c r="L28" s="309" t="s">
        <v>40</v>
      </c>
      <c r="M28" s="309"/>
      <c r="N28" s="309"/>
      <c r="O28" s="309"/>
      <c r="P28" s="309"/>
      <c r="W28" s="309" t="s">
        <v>41</v>
      </c>
      <c r="X28" s="309"/>
      <c r="Y28" s="309"/>
      <c r="Z28" s="309"/>
      <c r="AA28" s="309"/>
      <c r="AB28" s="309"/>
      <c r="AC28" s="309"/>
      <c r="AD28" s="309"/>
      <c r="AE28" s="309"/>
      <c r="AK28" s="309" t="s">
        <v>42</v>
      </c>
      <c r="AL28" s="309"/>
      <c r="AM28" s="309"/>
      <c r="AN28" s="309"/>
      <c r="AO28" s="309"/>
      <c r="AR28" s="32"/>
      <c r="BE28" s="299"/>
    </row>
    <row r="29" spans="2:71" s="2" customFormat="1" ht="14.45" customHeight="1">
      <c r="B29" s="36"/>
      <c r="D29" s="27" t="s">
        <v>43</v>
      </c>
      <c r="F29" s="27" t="s">
        <v>44</v>
      </c>
      <c r="L29" s="312">
        <v>0.21</v>
      </c>
      <c r="M29" s="311"/>
      <c r="N29" s="311"/>
      <c r="O29" s="311"/>
      <c r="P29" s="311"/>
      <c r="W29" s="310">
        <f>ROUND(AZ54, 2)</f>
        <v>0</v>
      </c>
      <c r="X29" s="311"/>
      <c r="Y29" s="311"/>
      <c r="Z29" s="311"/>
      <c r="AA29" s="311"/>
      <c r="AB29" s="311"/>
      <c r="AC29" s="311"/>
      <c r="AD29" s="311"/>
      <c r="AE29" s="311"/>
      <c r="AK29" s="310">
        <f>ROUND(AV54, 2)</f>
        <v>0</v>
      </c>
      <c r="AL29" s="311"/>
      <c r="AM29" s="311"/>
      <c r="AN29" s="311"/>
      <c r="AO29" s="311"/>
      <c r="AR29" s="36"/>
      <c r="BE29" s="300"/>
    </row>
    <row r="30" spans="2:71" s="2" customFormat="1" ht="14.45" customHeight="1">
      <c r="B30" s="36"/>
      <c r="F30" s="27" t="s">
        <v>45</v>
      </c>
      <c r="L30" s="312">
        <v>0.15</v>
      </c>
      <c r="M30" s="311"/>
      <c r="N30" s="311"/>
      <c r="O30" s="311"/>
      <c r="P30" s="311"/>
      <c r="W30" s="310">
        <f>ROUND(BA54, 2)</f>
        <v>0</v>
      </c>
      <c r="X30" s="311"/>
      <c r="Y30" s="311"/>
      <c r="Z30" s="311"/>
      <c r="AA30" s="311"/>
      <c r="AB30" s="311"/>
      <c r="AC30" s="311"/>
      <c r="AD30" s="311"/>
      <c r="AE30" s="311"/>
      <c r="AK30" s="310">
        <f>ROUND(AW54, 2)</f>
        <v>0</v>
      </c>
      <c r="AL30" s="311"/>
      <c r="AM30" s="311"/>
      <c r="AN30" s="311"/>
      <c r="AO30" s="311"/>
      <c r="AR30" s="36"/>
      <c r="BE30" s="300"/>
    </row>
    <row r="31" spans="2:71" s="2" customFormat="1" ht="14.45" hidden="1" customHeight="1">
      <c r="B31" s="36"/>
      <c r="F31" s="27" t="s">
        <v>46</v>
      </c>
      <c r="L31" s="312">
        <v>0.21</v>
      </c>
      <c r="M31" s="311"/>
      <c r="N31" s="311"/>
      <c r="O31" s="311"/>
      <c r="P31" s="311"/>
      <c r="W31" s="310">
        <f>ROUND(BB54, 2)</f>
        <v>0</v>
      </c>
      <c r="X31" s="311"/>
      <c r="Y31" s="311"/>
      <c r="Z31" s="311"/>
      <c r="AA31" s="311"/>
      <c r="AB31" s="311"/>
      <c r="AC31" s="311"/>
      <c r="AD31" s="311"/>
      <c r="AE31" s="311"/>
      <c r="AK31" s="310">
        <v>0</v>
      </c>
      <c r="AL31" s="311"/>
      <c r="AM31" s="311"/>
      <c r="AN31" s="311"/>
      <c r="AO31" s="311"/>
      <c r="AR31" s="36"/>
      <c r="BE31" s="300"/>
    </row>
    <row r="32" spans="2:71" s="2" customFormat="1" ht="14.45" hidden="1" customHeight="1">
      <c r="B32" s="36"/>
      <c r="F32" s="27" t="s">
        <v>47</v>
      </c>
      <c r="L32" s="312">
        <v>0.15</v>
      </c>
      <c r="M32" s="311"/>
      <c r="N32" s="311"/>
      <c r="O32" s="311"/>
      <c r="P32" s="311"/>
      <c r="W32" s="310">
        <f>ROUND(BC54, 2)</f>
        <v>0</v>
      </c>
      <c r="X32" s="311"/>
      <c r="Y32" s="311"/>
      <c r="Z32" s="311"/>
      <c r="AA32" s="311"/>
      <c r="AB32" s="311"/>
      <c r="AC32" s="311"/>
      <c r="AD32" s="311"/>
      <c r="AE32" s="311"/>
      <c r="AK32" s="310">
        <v>0</v>
      </c>
      <c r="AL32" s="311"/>
      <c r="AM32" s="311"/>
      <c r="AN32" s="311"/>
      <c r="AO32" s="311"/>
      <c r="AR32" s="36"/>
      <c r="BE32" s="300"/>
    </row>
    <row r="33" spans="2:44" s="2" customFormat="1" ht="14.45" hidden="1" customHeight="1">
      <c r="B33" s="36"/>
      <c r="F33" s="27" t="s">
        <v>48</v>
      </c>
      <c r="L33" s="312">
        <v>0</v>
      </c>
      <c r="M33" s="311"/>
      <c r="N33" s="311"/>
      <c r="O33" s="311"/>
      <c r="P33" s="311"/>
      <c r="W33" s="310">
        <f>ROUND(BD54, 2)</f>
        <v>0</v>
      </c>
      <c r="X33" s="311"/>
      <c r="Y33" s="311"/>
      <c r="Z33" s="311"/>
      <c r="AA33" s="311"/>
      <c r="AB33" s="311"/>
      <c r="AC33" s="311"/>
      <c r="AD33" s="311"/>
      <c r="AE33" s="311"/>
      <c r="AK33" s="310">
        <v>0</v>
      </c>
      <c r="AL33" s="311"/>
      <c r="AM33" s="311"/>
      <c r="AN33" s="311"/>
      <c r="AO33" s="311"/>
      <c r="AR33" s="36"/>
    </row>
    <row r="34" spans="2:44" s="1" customFormat="1" ht="6.95" customHeight="1">
      <c r="B34" s="32"/>
      <c r="AR34" s="32"/>
    </row>
    <row r="35" spans="2:44" s="1" customFormat="1" ht="25.9" customHeight="1">
      <c r="B35" s="32"/>
      <c r="C35" s="37"/>
      <c r="D35" s="38" t="s">
        <v>49</v>
      </c>
      <c r="E35" s="39"/>
      <c r="F35" s="39"/>
      <c r="G35" s="39"/>
      <c r="H35" s="39"/>
      <c r="I35" s="39"/>
      <c r="J35" s="39"/>
      <c r="K35" s="39"/>
      <c r="L35" s="39"/>
      <c r="M35" s="39"/>
      <c r="N35" s="39"/>
      <c r="O35" s="39"/>
      <c r="P35" s="39"/>
      <c r="Q35" s="39"/>
      <c r="R35" s="39"/>
      <c r="S35" s="39"/>
      <c r="T35" s="40" t="s">
        <v>50</v>
      </c>
      <c r="U35" s="39"/>
      <c r="V35" s="39"/>
      <c r="W35" s="39"/>
      <c r="X35" s="316" t="s">
        <v>51</v>
      </c>
      <c r="Y35" s="314"/>
      <c r="Z35" s="314"/>
      <c r="AA35" s="314"/>
      <c r="AB35" s="314"/>
      <c r="AC35" s="39"/>
      <c r="AD35" s="39"/>
      <c r="AE35" s="39"/>
      <c r="AF35" s="39"/>
      <c r="AG35" s="39"/>
      <c r="AH35" s="39"/>
      <c r="AI35" s="39"/>
      <c r="AJ35" s="39"/>
      <c r="AK35" s="313">
        <f>SUM(AK26:AK33)</f>
        <v>0</v>
      </c>
      <c r="AL35" s="314"/>
      <c r="AM35" s="314"/>
      <c r="AN35" s="314"/>
      <c r="AO35" s="315"/>
      <c r="AP35" s="37"/>
      <c r="AQ35" s="37"/>
      <c r="AR35" s="32"/>
    </row>
    <row r="36" spans="2:44" s="1" customFormat="1" ht="6.95" customHeight="1">
      <c r="B36" s="32"/>
      <c r="AR36" s="32"/>
    </row>
    <row r="37" spans="2:44" s="1" customFormat="1" ht="6.95"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row>
    <row r="41" spans="2:44" s="1" customFormat="1" ht="6.95" customHeight="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row>
    <row r="42" spans="2:44" s="1" customFormat="1" ht="24.95" customHeight="1">
      <c r="B42" s="32"/>
      <c r="C42" s="21" t="s">
        <v>52</v>
      </c>
      <c r="AR42" s="32"/>
    </row>
    <row r="43" spans="2:44" s="1" customFormat="1" ht="6.95" customHeight="1">
      <c r="B43" s="32"/>
      <c r="AR43" s="32"/>
    </row>
    <row r="44" spans="2:44" s="3" customFormat="1" ht="12" customHeight="1">
      <c r="B44" s="45"/>
      <c r="C44" s="27" t="s">
        <v>13</v>
      </c>
      <c r="L44" s="3" t="str">
        <f>K5</f>
        <v>DJEM2264/1</v>
      </c>
      <c r="AR44" s="45"/>
    </row>
    <row r="45" spans="2:44" s="4" customFormat="1" ht="36.950000000000003" customHeight="1">
      <c r="B45" s="46"/>
      <c r="C45" s="47" t="s">
        <v>16</v>
      </c>
      <c r="L45" s="276" t="str">
        <f>K6</f>
        <v>Přístavba odborné učebny pro výuku přípravy pokrmů pro I. II. stupeň ZŠ Dub nad Moravou</v>
      </c>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R45" s="46"/>
    </row>
    <row r="46" spans="2:44" s="1" customFormat="1" ht="6.95" customHeight="1">
      <c r="B46" s="32"/>
      <c r="AR46" s="32"/>
    </row>
    <row r="47" spans="2:44" s="1" customFormat="1" ht="12" customHeight="1">
      <c r="B47" s="32"/>
      <c r="C47" s="27" t="s">
        <v>22</v>
      </c>
      <c r="L47" s="48" t="str">
        <f>IF(K8="","",K8)</f>
        <v>Dub nad Moravou</v>
      </c>
      <c r="AI47" s="27" t="s">
        <v>24</v>
      </c>
      <c r="AM47" s="278" t="str">
        <f>IF(AN8= "","",AN8)</f>
        <v>7. 9. 2022</v>
      </c>
      <c r="AN47" s="278"/>
      <c r="AR47" s="32"/>
    </row>
    <row r="48" spans="2:44" s="1" customFormat="1" ht="6.95" customHeight="1">
      <c r="B48" s="32"/>
      <c r="AR48" s="32"/>
    </row>
    <row r="49" spans="1:91" s="1" customFormat="1" ht="15.2" customHeight="1">
      <c r="B49" s="32"/>
      <c r="C49" s="27" t="s">
        <v>26</v>
      </c>
      <c r="L49" s="3" t="str">
        <f>IF(E11= "","",E11)</f>
        <v>ZŠ a MŠ, příspěvková organizace Dub n/M</v>
      </c>
      <c r="AI49" s="27" t="s">
        <v>32</v>
      </c>
      <c r="AM49" s="279" t="str">
        <f>IF(E17="","",E17)</f>
        <v>Bořivoj Kovář</v>
      </c>
      <c r="AN49" s="280"/>
      <c r="AO49" s="280"/>
      <c r="AP49" s="280"/>
      <c r="AR49" s="32"/>
      <c r="AS49" s="281" t="s">
        <v>53</v>
      </c>
      <c r="AT49" s="282"/>
      <c r="AU49" s="50"/>
      <c r="AV49" s="50"/>
      <c r="AW49" s="50"/>
      <c r="AX49" s="50"/>
      <c r="AY49" s="50"/>
      <c r="AZ49" s="50"/>
      <c r="BA49" s="50"/>
      <c r="BB49" s="50"/>
      <c r="BC49" s="50"/>
      <c r="BD49" s="51"/>
    </row>
    <row r="50" spans="1:91" s="1" customFormat="1" ht="15.2" customHeight="1">
      <c r="B50" s="32"/>
      <c r="C50" s="27" t="s">
        <v>30</v>
      </c>
      <c r="L50" s="3" t="str">
        <f>IF(E14= "Vyplň údaj","",E14)</f>
        <v/>
      </c>
      <c r="AI50" s="27" t="s">
        <v>35</v>
      </c>
      <c r="AM50" s="279" t="str">
        <f>IF(E20="","",E20)</f>
        <v xml:space="preserve"> </v>
      </c>
      <c r="AN50" s="280"/>
      <c r="AO50" s="280"/>
      <c r="AP50" s="280"/>
      <c r="AR50" s="32"/>
      <c r="AS50" s="283"/>
      <c r="AT50" s="284"/>
      <c r="BD50" s="53"/>
    </row>
    <row r="51" spans="1:91" s="1" customFormat="1" ht="10.9" customHeight="1">
      <c r="B51" s="32"/>
      <c r="AR51" s="32"/>
      <c r="AS51" s="283"/>
      <c r="AT51" s="284"/>
      <c r="BD51" s="53"/>
    </row>
    <row r="52" spans="1:91" s="1" customFormat="1" ht="29.25" customHeight="1">
      <c r="B52" s="32"/>
      <c r="C52" s="285" t="s">
        <v>54</v>
      </c>
      <c r="D52" s="286"/>
      <c r="E52" s="286"/>
      <c r="F52" s="286"/>
      <c r="G52" s="286"/>
      <c r="H52" s="54"/>
      <c r="I52" s="288" t="s">
        <v>55</v>
      </c>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7" t="s">
        <v>56</v>
      </c>
      <c r="AH52" s="286"/>
      <c r="AI52" s="286"/>
      <c r="AJ52" s="286"/>
      <c r="AK52" s="286"/>
      <c r="AL52" s="286"/>
      <c r="AM52" s="286"/>
      <c r="AN52" s="288" t="s">
        <v>57</v>
      </c>
      <c r="AO52" s="286"/>
      <c r="AP52" s="286"/>
      <c r="AQ52" s="55" t="s">
        <v>58</v>
      </c>
      <c r="AR52" s="32"/>
      <c r="AS52" s="56" t="s">
        <v>59</v>
      </c>
      <c r="AT52" s="57" t="s">
        <v>60</v>
      </c>
      <c r="AU52" s="57" t="s">
        <v>61</v>
      </c>
      <c r="AV52" s="57" t="s">
        <v>62</v>
      </c>
      <c r="AW52" s="57" t="s">
        <v>63</v>
      </c>
      <c r="AX52" s="57" t="s">
        <v>64</v>
      </c>
      <c r="AY52" s="57" t="s">
        <v>65</v>
      </c>
      <c r="AZ52" s="57" t="s">
        <v>66</v>
      </c>
      <c r="BA52" s="57" t="s">
        <v>67</v>
      </c>
      <c r="BB52" s="57" t="s">
        <v>68</v>
      </c>
      <c r="BC52" s="57" t="s">
        <v>69</v>
      </c>
      <c r="BD52" s="58" t="s">
        <v>70</v>
      </c>
    </row>
    <row r="53" spans="1:91" s="1" customFormat="1" ht="10.9" customHeight="1">
      <c r="B53" s="32"/>
      <c r="AR53" s="32"/>
      <c r="AS53" s="59"/>
      <c r="AT53" s="50"/>
      <c r="AU53" s="50"/>
      <c r="AV53" s="50"/>
      <c r="AW53" s="50"/>
      <c r="AX53" s="50"/>
      <c r="AY53" s="50"/>
      <c r="AZ53" s="50"/>
      <c r="BA53" s="50"/>
      <c r="BB53" s="50"/>
      <c r="BC53" s="50"/>
      <c r="BD53" s="51"/>
    </row>
    <row r="54" spans="1:91" s="5" customFormat="1" ht="32.450000000000003" customHeight="1">
      <c r="B54" s="60"/>
      <c r="C54" s="61" t="s">
        <v>71</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296">
        <f>ROUND(AG55+SUM(AG56:AG59)+AG63,2)</f>
        <v>0</v>
      </c>
      <c r="AH54" s="296"/>
      <c r="AI54" s="296"/>
      <c r="AJ54" s="296"/>
      <c r="AK54" s="296"/>
      <c r="AL54" s="296"/>
      <c r="AM54" s="296"/>
      <c r="AN54" s="297">
        <f t="shared" ref="AN54:AN63" si="0">SUM(AG54,AT54)</f>
        <v>0</v>
      </c>
      <c r="AO54" s="297"/>
      <c r="AP54" s="297"/>
      <c r="AQ54" s="64" t="s">
        <v>21</v>
      </c>
      <c r="AR54" s="60"/>
      <c r="AS54" s="65">
        <f>ROUND(AS55+SUM(AS56:AS59)+AS63,2)</f>
        <v>0</v>
      </c>
      <c r="AT54" s="66">
        <f t="shared" ref="AT54:AT63" si="1">ROUND(SUM(AV54:AW54),2)</f>
        <v>0</v>
      </c>
      <c r="AU54" s="67">
        <f>ROUND(AU55+SUM(AU56:AU59)+AU63,5)</f>
        <v>0</v>
      </c>
      <c r="AV54" s="66">
        <f>ROUND(AZ54*L29,2)</f>
        <v>0</v>
      </c>
      <c r="AW54" s="66">
        <f>ROUND(BA54*L30,2)</f>
        <v>0</v>
      </c>
      <c r="AX54" s="66">
        <f>ROUND(BB54*L29,2)</f>
        <v>0</v>
      </c>
      <c r="AY54" s="66">
        <f>ROUND(BC54*L30,2)</f>
        <v>0</v>
      </c>
      <c r="AZ54" s="66">
        <f>ROUND(AZ55+SUM(AZ56:AZ59)+AZ63,2)</f>
        <v>0</v>
      </c>
      <c r="BA54" s="66">
        <f>ROUND(BA55+SUM(BA56:BA59)+BA63,2)</f>
        <v>0</v>
      </c>
      <c r="BB54" s="66">
        <f>ROUND(BB55+SUM(BB56:BB59)+BB63,2)</f>
        <v>0</v>
      </c>
      <c r="BC54" s="66">
        <f>ROUND(BC55+SUM(BC56:BC59)+BC63,2)</f>
        <v>0</v>
      </c>
      <c r="BD54" s="68">
        <f>ROUND(BD55+SUM(BD56:BD59)+BD63,2)</f>
        <v>0</v>
      </c>
      <c r="BS54" s="69" t="s">
        <v>72</v>
      </c>
      <c r="BT54" s="69" t="s">
        <v>73</v>
      </c>
      <c r="BU54" s="70" t="s">
        <v>74</v>
      </c>
      <c r="BV54" s="69" t="s">
        <v>75</v>
      </c>
      <c r="BW54" s="69" t="s">
        <v>5</v>
      </c>
      <c r="BX54" s="69" t="s">
        <v>76</v>
      </c>
      <c r="CL54" s="69" t="s">
        <v>19</v>
      </c>
    </row>
    <row r="55" spans="1:91" s="6" customFormat="1" ht="16.5" customHeight="1">
      <c r="A55" s="71" t="s">
        <v>77</v>
      </c>
      <c r="B55" s="72"/>
      <c r="C55" s="73"/>
      <c r="D55" s="289" t="s">
        <v>78</v>
      </c>
      <c r="E55" s="289"/>
      <c r="F55" s="289"/>
      <c r="G55" s="289"/>
      <c r="H55" s="289"/>
      <c r="I55" s="74"/>
      <c r="J55" s="289" t="s">
        <v>79</v>
      </c>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90">
        <f>'D.1.1 - Architektonicko-s...'!J30</f>
        <v>0</v>
      </c>
      <c r="AH55" s="291"/>
      <c r="AI55" s="291"/>
      <c r="AJ55" s="291"/>
      <c r="AK55" s="291"/>
      <c r="AL55" s="291"/>
      <c r="AM55" s="291"/>
      <c r="AN55" s="290">
        <f t="shared" si="0"/>
        <v>0</v>
      </c>
      <c r="AO55" s="291"/>
      <c r="AP55" s="291"/>
      <c r="AQ55" s="75" t="s">
        <v>80</v>
      </c>
      <c r="AR55" s="72"/>
      <c r="AS55" s="76">
        <v>0</v>
      </c>
      <c r="AT55" s="77">
        <f t="shared" si="1"/>
        <v>0</v>
      </c>
      <c r="AU55" s="78">
        <f>'D.1.1 - Architektonicko-s...'!P104</f>
        <v>0</v>
      </c>
      <c r="AV55" s="77">
        <f>'D.1.1 - Architektonicko-s...'!J33</f>
        <v>0</v>
      </c>
      <c r="AW55" s="77">
        <f>'D.1.1 - Architektonicko-s...'!J34</f>
        <v>0</v>
      </c>
      <c r="AX55" s="77">
        <f>'D.1.1 - Architektonicko-s...'!J35</f>
        <v>0</v>
      </c>
      <c r="AY55" s="77">
        <f>'D.1.1 - Architektonicko-s...'!J36</f>
        <v>0</v>
      </c>
      <c r="AZ55" s="77">
        <f>'D.1.1 - Architektonicko-s...'!F33</f>
        <v>0</v>
      </c>
      <c r="BA55" s="77">
        <f>'D.1.1 - Architektonicko-s...'!F34</f>
        <v>0</v>
      </c>
      <c r="BB55" s="77">
        <f>'D.1.1 - Architektonicko-s...'!F35</f>
        <v>0</v>
      </c>
      <c r="BC55" s="77">
        <f>'D.1.1 - Architektonicko-s...'!F36</f>
        <v>0</v>
      </c>
      <c r="BD55" s="79">
        <f>'D.1.1 - Architektonicko-s...'!F37</f>
        <v>0</v>
      </c>
      <c r="BT55" s="80" t="s">
        <v>81</v>
      </c>
      <c r="BV55" s="80" t="s">
        <v>75</v>
      </c>
      <c r="BW55" s="80" t="s">
        <v>82</v>
      </c>
      <c r="BX55" s="80" t="s">
        <v>5</v>
      </c>
      <c r="CL55" s="80" t="s">
        <v>21</v>
      </c>
      <c r="CM55" s="80" t="s">
        <v>83</v>
      </c>
    </row>
    <row r="56" spans="1:91" s="6" customFormat="1" ht="16.5" customHeight="1">
      <c r="A56" s="71" t="s">
        <v>77</v>
      </c>
      <c r="B56" s="72"/>
      <c r="C56" s="73"/>
      <c r="D56" s="289" t="s">
        <v>84</v>
      </c>
      <c r="E56" s="289"/>
      <c r="F56" s="289"/>
      <c r="G56" s="289"/>
      <c r="H56" s="289"/>
      <c r="I56" s="74"/>
      <c r="J56" s="289" t="s">
        <v>85</v>
      </c>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90">
        <f>'D.1.4a - Vzduchotechnika'!J30</f>
        <v>0</v>
      </c>
      <c r="AH56" s="291"/>
      <c r="AI56" s="291"/>
      <c r="AJ56" s="291"/>
      <c r="AK56" s="291"/>
      <c r="AL56" s="291"/>
      <c r="AM56" s="291"/>
      <c r="AN56" s="290">
        <f t="shared" si="0"/>
        <v>0</v>
      </c>
      <c r="AO56" s="291"/>
      <c r="AP56" s="291"/>
      <c r="AQ56" s="75" t="s">
        <v>80</v>
      </c>
      <c r="AR56" s="72"/>
      <c r="AS56" s="76">
        <v>0</v>
      </c>
      <c r="AT56" s="77">
        <f t="shared" si="1"/>
        <v>0</v>
      </c>
      <c r="AU56" s="78">
        <f>'D.1.4a - Vzduchotechnika'!P84</f>
        <v>0</v>
      </c>
      <c r="AV56" s="77">
        <f>'D.1.4a - Vzduchotechnika'!J33</f>
        <v>0</v>
      </c>
      <c r="AW56" s="77">
        <f>'D.1.4a - Vzduchotechnika'!J34</f>
        <v>0</v>
      </c>
      <c r="AX56" s="77">
        <f>'D.1.4a - Vzduchotechnika'!J35</f>
        <v>0</v>
      </c>
      <c r="AY56" s="77">
        <f>'D.1.4a - Vzduchotechnika'!J36</f>
        <v>0</v>
      </c>
      <c r="AZ56" s="77">
        <f>'D.1.4a - Vzduchotechnika'!F33</f>
        <v>0</v>
      </c>
      <c r="BA56" s="77">
        <f>'D.1.4a - Vzduchotechnika'!F34</f>
        <v>0</v>
      </c>
      <c r="BB56" s="77">
        <f>'D.1.4a - Vzduchotechnika'!F35</f>
        <v>0</v>
      </c>
      <c r="BC56" s="77">
        <f>'D.1.4a - Vzduchotechnika'!F36</f>
        <v>0</v>
      </c>
      <c r="BD56" s="79">
        <f>'D.1.4a - Vzduchotechnika'!F37</f>
        <v>0</v>
      </c>
      <c r="BT56" s="80" t="s">
        <v>81</v>
      </c>
      <c r="BV56" s="80" t="s">
        <v>75</v>
      </c>
      <c r="BW56" s="80" t="s">
        <v>86</v>
      </c>
      <c r="BX56" s="80" t="s">
        <v>5</v>
      </c>
      <c r="CL56" s="80" t="s">
        <v>21</v>
      </c>
      <c r="CM56" s="80" t="s">
        <v>83</v>
      </c>
    </row>
    <row r="57" spans="1:91" s="6" customFormat="1" ht="16.5" customHeight="1">
      <c r="A57" s="71" t="s">
        <v>77</v>
      </c>
      <c r="B57" s="72"/>
      <c r="C57" s="73"/>
      <c r="D57" s="289" t="s">
        <v>87</v>
      </c>
      <c r="E57" s="289"/>
      <c r="F57" s="289"/>
      <c r="G57" s="289"/>
      <c r="H57" s="289"/>
      <c r="I57" s="74"/>
      <c r="J57" s="289" t="s">
        <v>88</v>
      </c>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90">
        <f>'D.1.4b - Zařízení zdravot...'!J30</f>
        <v>0</v>
      </c>
      <c r="AH57" s="291"/>
      <c r="AI57" s="291"/>
      <c r="AJ57" s="291"/>
      <c r="AK57" s="291"/>
      <c r="AL57" s="291"/>
      <c r="AM57" s="291"/>
      <c r="AN57" s="290">
        <f t="shared" si="0"/>
        <v>0</v>
      </c>
      <c r="AO57" s="291"/>
      <c r="AP57" s="291"/>
      <c r="AQ57" s="75" t="s">
        <v>80</v>
      </c>
      <c r="AR57" s="72"/>
      <c r="AS57" s="76">
        <v>0</v>
      </c>
      <c r="AT57" s="77">
        <f t="shared" si="1"/>
        <v>0</v>
      </c>
      <c r="AU57" s="78">
        <f>'D.1.4b - Zařízení zdravot...'!P84</f>
        <v>0</v>
      </c>
      <c r="AV57" s="77">
        <f>'D.1.4b - Zařízení zdravot...'!J33</f>
        <v>0</v>
      </c>
      <c r="AW57" s="77">
        <f>'D.1.4b - Zařízení zdravot...'!J34</f>
        <v>0</v>
      </c>
      <c r="AX57" s="77">
        <f>'D.1.4b - Zařízení zdravot...'!J35</f>
        <v>0</v>
      </c>
      <c r="AY57" s="77">
        <f>'D.1.4b - Zařízení zdravot...'!J36</f>
        <v>0</v>
      </c>
      <c r="AZ57" s="77">
        <f>'D.1.4b - Zařízení zdravot...'!F33</f>
        <v>0</v>
      </c>
      <c r="BA57" s="77">
        <f>'D.1.4b - Zařízení zdravot...'!F34</f>
        <v>0</v>
      </c>
      <c r="BB57" s="77">
        <f>'D.1.4b - Zařízení zdravot...'!F35</f>
        <v>0</v>
      </c>
      <c r="BC57" s="77">
        <f>'D.1.4b - Zařízení zdravot...'!F36</f>
        <v>0</v>
      </c>
      <c r="BD57" s="79">
        <f>'D.1.4b - Zařízení zdravot...'!F37</f>
        <v>0</v>
      </c>
      <c r="BT57" s="80" t="s">
        <v>81</v>
      </c>
      <c r="BV57" s="80" t="s">
        <v>75</v>
      </c>
      <c r="BW57" s="80" t="s">
        <v>89</v>
      </c>
      <c r="BX57" s="80" t="s">
        <v>5</v>
      </c>
      <c r="CL57" s="80" t="s">
        <v>21</v>
      </c>
      <c r="CM57" s="80" t="s">
        <v>83</v>
      </c>
    </row>
    <row r="58" spans="1:91" s="6" customFormat="1" ht="16.5" customHeight="1">
      <c r="A58" s="71" t="s">
        <v>77</v>
      </c>
      <c r="B58" s="72"/>
      <c r="C58" s="73"/>
      <c r="D58" s="289" t="s">
        <v>90</v>
      </c>
      <c r="E58" s="289"/>
      <c r="F58" s="289"/>
      <c r="G58" s="289"/>
      <c r="H58" s="289"/>
      <c r="I58" s="74"/>
      <c r="J58" s="289" t="s">
        <v>91</v>
      </c>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90">
        <f>'D.1.4c - Zařízení pro vyt...'!J30</f>
        <v>0</v>
      </c>
      <c r="AH58" s="291"/>
      <c r="AI58" s="291"/>
      <c r="AJ58" s="291"/>
      <c r="AK58" s="291"/>
      <c r="AL58" s="291"/>
      <c r="AM58" s="291"/>
      <c r="AN58" s="290">
        <f t="shared" si="0"/>
        <v>0</v>
      </c>
      <c r="AO58" s="291"/>
      <c r="AP58" s="291"/>
      <c r="AQ58" s="75" t="s">
        <v>80</v>
      </c>
      <c r="AR58" s="72"/>
      <c r="AS58" s="76">
        <v>0</v>
      </c>
      <c r="AT58" s="77">
        <f t="shared" si="1"/>
        <v>0</v>
      </c>
      <c r="AU58" s="78">
        <f>'D.1.4c - Zařízení pro vyt...'!P83</f>
        <v>0</v>
      </c>
      <c r="AV58" s="77">
        <f>'D.1.4c - Zařízení pro vyt...'!J33</f>
        <v>0</v>
      </c>
      <c r="AW58" s="77">
        <f>'D.1.4c - Zařízení pro vyt...'!J34</f>
        <v>0</v>
      </c>
      <c r="AX58" s="77">
        <f>'D.1.4c - Zařízení pro vyt...'!J35</f>
        <v>0</v>
      </c>
      <c r="AY58" s="77">
        <f>'D.1.4c - Zařízení pro vyt...'!J36</f>
        <v>0</v>
      </c>
      <c r="AZ58" s="77">
        <f>'D.1.4c - Zařízení pro vyt...'!F33</f>
        <v>0</v>
      </c>
      <c r="BA58" s="77">
        <f>'D.1.4c - Zařízení pro vyt...'!F34</f>
        <v>0</v>
      </c>
      <c r="BB58" s="77">
        <f>'D.1.4c - Zařízení pro vyt...'!F35</f>
        <v>0</v>
      </c>
      <c r="BC58" s="77">
        <f>'D.1.4c - Zařízení pro vyt...'!F36</f>
        <v>0</v>
      </c>
      <c r="BD58" s="79">
        <f>'D.1.4c - Zařízení pro vyt...'!F37</f>
        <v>0</v>
      </c>
      <c r="BT58" s="80" t="s">
        <v>81</v>
      </c>
      <c r="BV58" s="80" t="s">
        <v>75</v>
      </c>
      <c r="BW58" s="80" t="s">
        <v>92</v>
      </c>
      <c r="BX58" s="80" t="s">
        <v>5</v>
      </c>
      <c r="CL58" s="80" t="s">
        <v>21</v>
      </c>
      <c r="CM58" s="80" t="s">
        <v>83</v>
      </c>
    </row>
    <row r="59" spans="1:91" s="6" customFormat="1" ht="16.5" customHeight="1">
      <c r="B59" s="72"/>
      <c r="C59" s="73"/>
      <c r="D59" s="289" t="s">
        <v>93</v>
      </c>
      <c r="E59" s="289"/>
      <c r="F59" s="289"/>
      <c r="G59" s="289"/>
      <c r="H59" s="289"/>
      <c r="I59" s="74"/>
      <c r="J59" s="289" t="s">
        <v>94</v>
      </c>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92">
        <f>ROUND(SUM(AG60:AG62),2)</f>
        <v>0</v>
      </c>
      <c r="AH59" s="291"/>
      <c r="AI59" s="291"/>
      <c r="AJ59" s="291"/>
      <c r="AK59" s="291"/>
      <c r="AL59" s="291"/>
      <c r="AM59" s="291"/>
      <c r="AN59" s="290">
        <f t="shared" si="0"/>
        <v>0</v>
      </c>
      <c r="AO59" s="291"/>
      <c r="AP59" s="291"/>
      <c r="AQ59" s="75" t="s">
        <v>80</v>
      </c>
      <c r="AR59" s="72"/>
      <c r="AS59" s="76">
        <f>ROUND(SUM(AS60:AS62),2)</f>
        <v>0</v>
      </c>
      <c r="AT59" s="77">
        <f t="shared" si="1"/>
        <v>0</v>
      </c>
      <c r="AU59" s="78">
        <f>ROUND(SUM(AU60:AU62),5)</f>
        <v>0</v>
      </c>
      <c r="AV59" s="77">
        <f>ROUND(AZ59*L29,2)</f>
        <v>0</v>
      </c>
      <c r="AW59" s="77">
        <f>ROUND(BA59*L30,2)</f>
        <v>0</v>
      </c>
      <c r="AX59" s="77">
        <f>ROUND(BB59*L29,2)</f>
        <v>0</v>
      </c>
      <c r="AY59" s="77">
        <f>ROUND(BC59*L30,2)</f>
        <v>0</v>
      </c>
      <c r="AZ59" s="77">
        <f>ROUND(SUM(AZ60:AZ62),2)</f>
        <v>0</v>
      </c>
      <c r="BA59" s="77">
        <f>ROUND(SUM(BA60:BA62),2)</f>
        <v>0</v>
      </c>
      <c r="BB59" s="77">
        <f>ROUND(SUM(BB60:BB62),2)</f>
        <v>0</v>
      </c>
      <c r="BC59" s="77">
        <f>ROUND(SUM(BC60:BC62),2)</f>
        <v>0</v>
      </c>
      <c r="BD59" s="79">
        <f>ROUND(SUM(BD60:BD62),2)</f>
        <v>0</v>
      </c>
      <c r="BS59" s="80" t="s">
        <v>72</v>
      </c>
      <c r="BT59" s="80" t="s">
        <v>81</v>
      </c>
      <c r="BU59" s="80" t="s">
        <v>74</v>
      </c>
      <c r="BV59" s="80" t="s">
        <v>75</v>
      </c>
      <c r="BW59" s="80" t="s">
        <v>95</v>
      </c>
      <c r="BX59" s="80" t="s">
        <v>5</v>
      </c>
      <c r="CL59" s="80" t="s">
        <v>21</v>
      </c>
      <c r="CM59" s="80" t="s">
        <v>73</v>
      </c>
    </row>
    <row r="60" spans="1:91" s="3" customFormat="1" ht="16.5" customHeight="1">
      <c r="A60" s="71" t="s">
        <v>77</v>
      </c>
      <c r="B60" s="45"/>
      <c r="C60" s="9"/>
      <c r="D60" s="9"/>
      <c r="E60" s="295" t="s">
        <v>96</v>
      </c>
      <c r="F60" s="295"/>
      <c r="G60" s="295"/>
      <c r="H60" s="295"/>
      <c r="I60" s="295"/>
      <c r="J60" s="9"/>
      <c r="K60" s="295" t="s">
        <v>94</v>
      </c>
      <c r="L60" s="295"/>
      <c r="M60" s="295"/>
      <c r="N60" s="295"/>
      <c r="O60" s="295"/>
      <c r="P60" s="295"/>
      <c r="Q60" s="295"/>
      <c r="R60" s="295"/>
      <c r="S60" s="295"/>
      <c r="T60" s="295"/>
      <c r="U60" s="295"/>
      <c r="V60" s="295"/>
      <c r="W60" s="295"/>
      <c r="X60" s="295"/>
      <c r="Y60" s="295"/>
      <c r="Z60" s="295"/>
      <c r="AA60" s="295"/>
      <c r="AB60" s="295"/>
      <c r="AC60" s="295"/>
      <c r="AD60" s="295"/>
      <c r="AE60" s="295"/>
      <c r="AF60" s="295"/>
      <c r="AG60" s="293">
        <f>'01 - Zařízení silnoprodé ...'!J32</f>
        <v>0</v>
      </c>
      <c r="AH60" s="294"/>
      <c r="AI60" s="294"/>
      <c r="AJ60" s="294"/>
      <c r="AK60" s="294"/>
      <c r="AL60" s="294"/>
      <c r="AM60" s="294"/>
      <c r="AN60" s="293">
        <f t="shared" si="0"/>
        <v>0</v>
      </c>
      <c r="AO60" s="294"/>
      <c r="AP60" s="294"/>
      <c r="AQ60" s="81" t="s">
        <v>97</v>
      </c>
      <c r="AR60" s="45"/>
      <c r="AS60" s="82">
        <v>0</v>
      </c>
      <c r="AT60" s="83">
        <f t="shared" si="1"/>
        <v>0</v>
      </c>
      <c r="AU60" s="84">
        <f>'01 - Zařízení silnoprodé ...'!P99</f>
        <v>0</v>
      </c>
      <c r="AV60" s="83">
        <f>'01 - Zařízení silnoprodé ...'!J35</f>
        <v>0</v>
      </c>
      <c r="AW60" s="83">
        <f>'01 - Zařízení silnoprodé ...'!J36</f>
        <v>0</v>
      </c>
      <c r="AX60" s="83">
        <f>'01 - Zařízení silnoprodé ...'!J37</f>
        <v>0</v>
      </c>
      <c r="AY60" s="83">
        <f>'01 - Zařízení silnoprodé ...'!J38</f>
        <v>0</v>
      </c>
      <c r="AZ60" s="83">
        <f>'01 - Zařízení silnoprodé ...'!F35</f>
        <v>0</v>
      </c>
      <c r="BA60" s="83">
        <f>'01 - Zařízení silnoprodé ...'!F36</f>
        <v>0</v>
      </c>
      <c r="BB60" s="83">
        <f>'01 - Zařízení silnoprodé ...'!F37</f>
        <v>0</v>
      </c>
      <c r="BC60" s="83">
        <f>'01 - Zařízení silnoprodé ...'!F38</f>
        <v>0</v>
      </c>
      <c r="BD60" s="85">
        <f>'01 - Zařízení silnoprodé ...'!F39</f>
        <v>0</v>
      </c>
      <c r="BT60" s="25" t="s">
        <v>83</v>
      </c>
      <c r="BV60" s="25" t="s">
        <v>75</v>
      </c>
      <c r="BW60" s="25" t="s">
        <v>98</v>
      </c>
      <c r="BX60" s="25" t="s">
        <v>95</v>
      </c>
      <c r="CL60" s="25" t="s">
        <v>99</v>
      </c>
    </row>
    <row r="61" spans="1:91" s="3" customFormat="1" ht="16.5" customHeight="1">
      <c r="A61" s="71" t="s">
        <v>77</v>
      </c>
      <c r="B61" s="45"/>
      <c r="C61" s="9"/>
      <c r="D61" s="9"/>
      <c r="E61" s="295" t="s">
        <v>100</v>
      </c>
      <c r="F61" s="295"/>
      <c r="G61" s="295"/>
      <c r="H61" s="295"/>
      <c r="I61" s="295"/>
      <c r="J61" s="9"/>
      <c r="K61" s="295" t="s">
        <v>101</v>
      </c>
      <c r="L61" s="295"/>
      <c r="M61" s="295"/>
      <c r="N61" s="295"/>
      <c r="O61" s="295"/>
      <c r="P61" s="295"/>
      <c r="Q61" s="295"/>
      <c r="R61" s="295"/>
      <c r="S61" s="295"/>
      <c r="T61" s="295"/>
      <c r="U61" s="295"/>
      <c r="V61" s="295"/>
      <c r="W61" s="295"/>
      <c r="X61" s="295"/>
      <c r="Y61" s="295"/>
      <c r="Z61" s="295"/>
      <c r="AA61" s="295"/>
      <c r="AB61" s="295"/>
      <c r="AC61" s="295"/>
      <c r="AD61" s="295"/>
      <c r="AE61" s="295"/>
      <c r="AF61" s="295"/>
      <c r="AG61" s="293">
        <f>'02 - Uzemnění a ochrana p...'!J32</f>
        <v>0</v>
      </c>
      <c r="AH61" s="294"/>
      <c r="AI61" s="294"/>
      <c r="AJ61" s="294"/>
      <c r="AK61" s="294"/>
      <c r="AL61" s="294"/>
      <c r="AM61" s="294"/>
      <c r="AN61" s="293">
        <f t="shared" si="0"/>
        <v>0</v>
      </c>
      <c r="AO61" s="294"/>
      <c r="AP61" s="294"/>
      <c r="AQ61" s="81" t="s">
        <v>97</v>
      </c>
      <c r="AR61" s="45"/>
      <c r="AS61" s="82">
        <v>0</v>
      </c>
      <c r="AT61" s="83">
        <f t="shared" si="1"/>
        <v>0</v>
      </c>
      <c r="AU61" s="84">
        <f>'02 - Uzemnění a ochrana p...'!P98</f>
        <v>0</v>
      </c>
      <c r="AV61" s="83">
        <f>'02 - Uzemnění a ochrana p...'!J35</f>
        <v>0</v>
      </c>
      <c r="AW61" s="83">
        <f>'02 - Uzemnění a ochrana p...'!J36</f>
        <v>0</v>
      </c>
      <c r="AX61" s="83">
        <f>'02 - Uzemnění a ochrana p...'!J37</f>
        <v>0</v>
      </c>
      <c r="AY61" s="83">
        <f>'02 - Uzemnění a ochrana p...'!J38</f>
        <v>0</v>
      </c>
      <c r="AZ61" s="83">
        <f>'02 - Uzemnění a ochrana p...'!F35</f>
        <v>0</v>
      </c>
      <c r="BA61" s="83">
        <f>'02 - Uzemnění a ochrana p...'!F36</f>
        <v>0</v>
      </c>
      <c r="BB61" s="83">
        <f>'02 - Uzemnění a ochrana p...'!F37</f>
        <v>0</v>
      </c>
      <c r="BC61" s="83">
        <f>'02 - Uzemnění a ochrana p...'!F38</f>
        <v>0</v>
      </c>
      <c r="BD61" s="85">
        <f>'02 - Uzemnění a ochrana p...'!F39</f>
        <v>0</v>
      </c>
      <c r="BT61" s="25" t="s">
        <v>83</v>
      </c>
      <c r="BV61" s="25" t="s">
        <v>75</v>
      </c>
      <c r="BW61" s="25" t="s">
        <v>102</v>
      </c>
      <c r="BX61" s="25" t="s">
        <v>95</v>
      </c>
      <c r="CL61" s="25" t="s">
        <v>99</v>
      </c>
    </row>
    <row r="62" spans="1:91" s="3" customFormat="1" ht="23.25" customHeight="1">
      <c r="A62" s="71" t="s">
        <v>77</v>
      </c>
      <c r="B62" s="45"/>
      <c r="C62" s="9"/>
      <c r="D62" s="9"/>
      <c r="E62" s="295" t="s">
        <v>103</v>
      </c>
      <c r="F62" s="295"/>
      <c r="G62" s="295"/>
      <c r="H62" s="295"/>
      <c r="I62" s="295"/>
      <c r="J62" s="9"/>
      <c r="K62" s="295" t="s">
        <v>104</v>
      </c>
      <c r="L62" s="295"/>
      <c r="M62" s="295"/>
      <c r="N62" s="295"/>
      <c r="O62" s="295"/>
      <c r="P62" s="295"/>
      <c r="Q62" s="295"/>
      <c r="R62" s="295"/>
      <c r="S62" s="295"/>
      <c r="T62" s="295"/>
      <c r="U62" s="295"/>
      <c r="V62" s="295"/>
      <c r="W62" s="295"/>
      <c r="X62" s="295"/>
      <c r="Y62" s="295"/>
      <c r="Z62" s="295"/>
      <c r="AA62" s="295"/>
      <c r="AB62" s="295"/>
      <c r="AC62" s="295"/>
      <c r="AD62" s="295"/>
      <c r="AE62" s="295"/>
      <c r="AF62" s="295"/>
      <c r="AG62" s="293">
        <f>'03 - Dodatek č.1 ze dne 3...'!J32</f>
        <v>0</v>
      </c>
      <c r="AH62" s="294"/>
      <c r="AI62" s="294"/>
      <c r="AJ62" s="294"/>
      <c r="AK62" s="294"/>
      <c r="AL62" s="294"/>
      <c r="AM62" s="294"/>
      <c r="AN62" s="293">
        <f t="shared" si="0"/>
        <v>0</v>
      </c>
      <c r="AO62" s="294"/>
      <c r="AP62" s="294"/>
      <c r="AQ62" s="81" t="s">
        <v>97</v>
      </c>
      <c r="AR62" s="45"/>
      <c r="AS62" s="82">
        <v>0</v>
      </c>
      <c r="AT62" s="83">
        <f t="shared" si="1"/>
        <v>0</v>
      </c>
      <c r="AU62" s="84">
        <f>'03 - Dodatek č.1 ze dne 3...'!P88</f>
        <v>0</v>
      </c>
      <c r="AV62" s="83">
        <f>'03 - Dodatek č.1 ze dne 3...'!J35</f>
        <v>0</v>
      </c>
      <c r="AW62" s="83">
        <f>'03 - Dodatek č.1 ze dne 3...'!J36</f>
        <v>0</v>
      </c>
      <c r="AX62" s="83">
        <f>'03 - Dodatek č.1 ze dne 3...'!J37</f>
        <v>0</v>
      </c>
      <c r="AY62" s="83">
        <f>'03 - Dodatek č.1 ze dne 3...'!J38</f>
        <v>0</v>
      </c>
      <c r="AZ62" s="83">
        <f>'03 - Dodatek č.1 ze dne 3...'!F35</f>
        <v>0</v>
      </c>
      <c r="BA62" s="83">
        <f>'03 - Dodatek č.1 ze dne 3...'!F36</f>
        <v>0</v>
      </c>
      <c r="BB62" s="83">
        <f>'03 - Dodatek č.1 ze dne 3...'!F37</f>
        <v>0</v>
      </c>
      <c r="BC62" s="83">
        <f>'03 - Dodatek č.1 ze dne 3...'!F38</f>
        <v>0</v>
      </c>
      <c r="BD62" s="85">
        <f>'03 - Dodatek č.1 ze dne 3...'!F39</f>
        <v>0</v>
      </c>
      <c r="BT62" s="25" t="s">
        <v>83</v>
      </c>
      <c r="BV62" s="25" t="s">
        <v>75</v>
      </c>
      <c r="BW62" s="25" t="s">
        <v>105</v>
      </c>
      <c r="BX62" s="25" t="s">
        <v>95</v>
      </c>
      <c r="CL62" s="25" t="s">
        <v>99</v>
      </c>
    </row>
    <row r="63" spans="1:91" s="6" customFormat="1" ht="16.5" customHeight="1">
      <c r="A63" s="71" t="s">
        <v>77</v>
      </c>
      <c r="B63" s="72"/>
      <c r="C63" s="73"/>
      <c r="D63" s="289" t="s">
        <v>106</v>
      </c>
      <c r="E63" s="289"/>
      <c r="F63" s="289"/>
      <c r="G63" s="289"/>
      <c r="H63" s="289"/>
      <c r="I63" s="74"/>
      <c r="J63" s="289" t="s">
        <v>107</v>
      </c>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90">
        <f>'VRN - Vedlejší rozpočtové...'!J30</f>
        <v>0</v>
      </c>
      <c r="AH63" s="291"/>
      <c r="AI63" s="291"/>
      <c r="AJ63" s="291"/>
      <c r="AK63" s="291"/>
      <c r="AL63" s="291"/>
      <c r="AM63" s="291"/>
      <c r="AN63" s="290">
        <f t="shared" si="0"/>
        <v>0</v>
      </c>
      <c r="AO63" s="291"/>
      <c r="AP63" s="291"/>
      <c r="AQ63" s="75" t="s">
        <v>108</v>
      </c>
      <c r="AR63" s="72"/>
      <c r="AS63" s="86">
        <v>0</v>
      </c>
      <c r="AT63" s="87">
        <f t="shared" si="1"/>
        <v>0</v>
      </c>
      <c r="AU63" s="88">
        <f>'VRN - Vedlejší rozpočtové...'!P83</f>
        <v>0</v>
      </c>
      <c r="AV63" s="87">
        <f>'VRN - Vedlejší rozpočtové...'!J33</f>
        <v>0</v>
      </c>
      <c r="AW63" s="87">
        <f>'VRN - Vedlejší rozpočtové...'!J34</f>
        <v>0</v>
      </c>
      <c r="AX63" s="87">
        <f>'VRN - Vedlejší rozpočtové...'!J35</f>
        <v>0</v>
      </c>
      <c r="AY63" s="87">
        <f>'VRN - Vedlejší rozpočtové...'!J36</f>
        <v>0</v>
      </c>
      <c r="AZ63" s="87">
        <f>'VRN - Vedlejší rozpočtové...'!F33</f>
        <v>0</v>
      </c>
      <c r="BA63" s="87">
        <f>'VRN - Vedlejší rozpočtové...'!F34</f>
        <v>0</v>
      </c>
      <c r="BB63" s="87">
        <f>'VRN - Vedlejší rozpočtové...'!F35</f>
        <v>0</v>
      </c>
      <c r="BC63" s="87">
        <f>'VRN - Vedlejší rozpočtové...'!F36</f>
        <v>0</v>
      </c>
      <c r="BD63" s="89">
        <f>'VRN - Vedlejší rozpočtové...'!F37</f>
        <v>0</v>
      </c>
      <c r="BT63" s="80" t="s">
        <v>81</v>
      </c>
      <c r="BV63" s="80" t="s">
        <v>75</v>
      </c>
      <c r="BW63" s="80" t="s">
        <v>109</v>
      </c>
      <c r="BX63" s="80" t="s">
        <v>5</v>
      </c>
      <c r="CL63" s="80" t="s">
        <v>21</v>
      </c>
      <c r="CM63" s="80" t="s">
        <v>83</v>
      </c>
    </row>
    <row r="64" spans="1:91" s="1" customFormat="1" ht="30" customHeight="1">
      <c r="B64" s="32"/>
      <c r="AR64" s="32"/>
    </row>
    <row r="65" spans="2:44" s="1" customFormat="1" ht="6.95" customHeight="1">
      <c r="B65" s="41"/>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32"/>
    </row>
  </sheetData>
  <sheetProtection algorithmName="SHA-512" hashValue="o0HTzSK5gaJg7nPMLkja5/kJ7Kvdjtn/VdblDaa1LJEiGCkBXJrNNW9WMkKBQwI3hE1pfPdbe78ZUzZ55FKGNQ==" saltValue="PFLA4m5KoBbKomzUV7KgeEPzkfTo25RCP4dLbP4q3kt6sKRMi7A4xf5OkFn9JDEUO7P1usUMLRQjEt6DSvqB3g==" spinCount="100000" sheet="1" objects="1" scenarios="1" formatColumns="0" formatRows="0"/>
  <mergeCells count="74">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2:AP62"/>
    <mergeCell ref="AG62:AM62"/>
    <mergeCell ref="E62:I62"/>
    <mergeCell ref="K62:AF62"/>
    <mergeCell ref="AN63:AP63"/>
    <mergeCell ref="AG63:AM63"/>
    <mergeCell ref="D63:H63"/>
    <mergeCell ref="J63:AF63"/>
    <mergeCell ref="AN60:AP60"/>
    <mergeCell ref="AG60:AM60"/>
    <mergeCell ref="E60:I60"/>
    <mergeCell ref="K60:AF60"/>
    <mergeCell ref="AN61:AP61"/>
    <mergeCell ref="AG61:AM61"/>
    <mergeCell ref="E61:I61"/>
    <mergeCell ref="K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O45"/>
    <mergeCell ref="AM47:AN47"/>
    <mergeCell ref="AM49:AP49"/>
    <mergeCell ref="AS49:AT51"/>
    <mergeCell ref="AM50:AP50"/>
  </mergeCells>
  <hyperlinks>
    <hyperlink ref="A55" location="'D.1.1 - Architektonicko-s...'!C2" display="/" xr:uid="{00000000-0004-0000-0000-000000000000}"/>
    <hyperlink ref="A56" location="'D.1.4a - Vzduchotechnika'!C2" display="/" xr:uid="{00000000-0004-0000-0000-000001000000}"/>
    <hyperlink ref="A57" location="'D.1.4b - Zařízení zdravot...'!C2" display="/" xr:uid="{00000000-0004-0000-0000-000002000000}"/>
    <hyperlink ref="A58" location="'D.1.4c - Zařízení pro vyt...'!C2" display="/" xr:uid="{00000000-0004-0000-0000-000003000000}"/>
    <hyperlink ref="A60" location="'01 - Zařízení silnoprodé ...'!C2" display="/" xr:uid="{00000000-0004-0000-0000-000004000000}"/>
    <hyperlink ref="A61" location="'02 - Uzemnění a ochrana p...'!C2" display="/" xr:uid="{00000000-0004-0000-0000-000005000000}"/>
    <hyperlink ref="A62" location="'03 - Dodatek č.1 ze dne 3...'!C2" display="/" xr:uid="{00000000-0004-0000-0000-000006000000}"/>
    <hyperlink ref="A63" location="'VRN - Vedlejší rozpočtové...'!C2" display="/" xr:uid="{00000000-0004-0000-0000-00000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9"/>
  <sheetViews>
    <sheetView showGridLines="0" topLeftCell="A58" zoomScale="110" zoomScaleNormal="110" workbookViewId="0"/>
  </sheetViews>
  <sheetFormatPr defaultRowHeight="15"/>
  <cols>
    <col min="1" max="1" width="8.33203125" style="191" customWidth="1"/>
    <col min="2" max="2" width="1.6640625" style="191" customWidth="1"/>
    <col min="3" max="4" width="5" style="191" customWidth="1"/>
    <col min="5" max="5" width="11.6640625" style="191" customWidth="1"/>
    <col min="6" max="6" width="9.1640625" style="191" customWidth="1"/>
    <col min="7" max="7" width="5" style="191" customWidth="1"/>
    <col min="8" max="8" width="77.83203125" style="191" customWidth="1"/>
    <col min="9" max="10" width="20" style="191" customWidth="1"/>
    <col min="11" max="11" width="1.6640625" style="191" customWidth="1"/>
  </cols>
  <sheetData>
    <row r="1" spans="2:11" customFormat="1" ht="37.5" customHeight="1"/>
    <row r="2" spans="2:11" customFormat="1" ht="7.5" customHeight="1">
      <c r="B2" s="192"/>
      <c r="C2" s="193"/>
      <c r="D2" s="193"/>
      <c r="E2" s="193"/>
      <c r="F2" s="193"/>
      <c r="G2" s="193"/>
      <c r="H2" s="193"/>
      <c r="I2" s="193"/>
      <c r="J2" s="193"/>
      <c r="K2" s="194"/>
    </row>
    <row r="3" spans="2:11" s="15" customFormat="1" ht="45" customHeight="1">
      <c r="B3" s="195"/>
      <c r="C3" s="323" t="s">
        <v>4226</v>
      </c>
      <c r="D3" s="323"/>
      <c r="E3" s="323"/>
      <c r="F3" s="323"/>
      <c r="G3" s="323"/>
      <c r="H3" s="323"/>
      <c r="I3" s="323"/>
      <c r="J3" s="323"/>
      <c r="K3" s="196"/>
    </row>
    <row r="4" spans="2:11" customFormat="1" ht="25.5" customHeight="1">
      <c r="B4" s="197"/>
      <c r="C4" s="322" t="s">
        <v>4227</v>
      </c>
      <c r="D4" s="322"/>
      <c r="E4" s="322"/>
      <c r="F4" s="322"/>
      <c r="G4" s="322"/>
      <c r="H4" s="322"/>
      <c r="I4" s="322"/>
      <c r="J4" s="322"/>
      <c r="K4" s="198"/>
    </row>
    <row r="5" spans="2:11" customFormat="1" ht="5.25" customHeight="1">
      <c r="B5" s="197"/>
      <c r="C5" s="199"/>
      <c r="D5" s="199"/>
      <c r="E5" s="199"/>
      <c r="F5" s="199"/>
      <c r="G5" s="199"/>
      <c r="H5" s="199"/>
      <c r="I5" s="199"/>
      <c r="J5" s="199"/>
      <c r="K5" s="198"/>
    </row>
    <row r="6" spans="2:11" customFormat="1" ht="15" customHeight="1">
      <c r="B6" s="197"/>
      <c r="C6" s="321" t="s">
        <v>4228</v>
      </c>
      <c r="D6" s="321"/>
      <c r="E6" s="321"/>
      <c r="F6" s="321"/>
      <c r="G6" s="321"/>
      <c r="H6" s="321"/>
      <c r="I6" s="321"/>
      <c r="J6" s="321"/>
      <c r="K6" s="198"/>
    </row>
    <row r="7" spans="2:11" customFormat="1" ht="15" customHeight="1">
      <c r="B7" s="201"/>
      <c r="C7" s="321" t="s">
        <v>4229</v>
      </c>
      <c r="D7" s="321"/>
      <c r="E7" s="321"/>
      <c r="F7" s="321"/>
      <c r="G7" s="321"/>
      <c r="H7" s="321"/>
      <c r="I7" s="321"/>
      <c r="J7" s="321"/>
      <c r="K7" s="198"/>
    </row>
    <row r="8" spans="2:11" customFormat="1" ht="12.75" customHeight="1">
      <c r="B8" s="201"/>
      <c r="C8" s="200"/>
      <c r="D8" s="200"/>
      <c r="E8" s="200"/>
      <c r="F8" s="200"/>
      <c r="G8" s="200"/>
      <c r="H8" s="200"/>
      <c r="I8" s="200"/>
      <c r="J8" s="200"/>
      <c r="K8" s="198"/>
    </row>
    <row r="9" spans="2:11" customFormat="1" ht="15" customHeight="1">
      <c r="B9" s="201"/>
      <c r="C9" s="321" t="s">
        <v>4230</v>
      </c>
      <c r="D9" s="321"/>
      <c r="E9" s="321"/>
      <c r="F9" s="321"/>
      <c r="G9" s="321"/>
      <c r="H9" s="321"/>
      <c r="I9" s="321"/>
      <c r="J9" s="321"/>
      <c r="K9" s="198"/>
    </row>
    <row r="10" spans="2:11" customFormat="1" ht="15" customHeight="1">
      <c r="B10" s="201"/>
      <c r="C10" s="200"/>
      <c r="D10" s="321" t="s">
        <v>4231</v>
      </c>
      <c r="E10" s="321"/>
      <c r="F10" s="321"/>
      <c r="G10" s="321"/>
      <c r="H10" s="321"/>
      <c r="I10" s="321"/>
      <c r="J10" s="321"/>
      <c r="K10" s="198"/>
    </row>
    <row r="11" spans="2:11" customFormat="1" ht="15" customHeight="1">
      <c r="B11" s="201"/>
      <c r="C11" s="202"/>
      <c r="D11" s="321" t="s">
        <v>4232</v>
      </c>
      <c r="E11" s="321"/>
      <c r="F11" s="321"/>
      <c r="G11" s="321"/>
      <c r="H11" s="321"/>
      <c r="I11" s="321"/>
      <c r="J11" s="321"/>
      <c r="K11" s="198"/>
    </row>
    <row r="12" spans="2:11" customFormat="1" ht="15" customHeight="1">
      <c r="B12" s="201"/>
      <c r="C12" s="202"/>
      <c r="D12" s="200"/>
      <c r="E12" s="200"/>
      <c r="F12" s="200"/>
      <c r="G12" s="200"/>
      <c r="H12" s="200"/>
      <c r="I12" s="200"/>
      <c r="J12" s="200"/>
      <c r="K12" s="198"/>
    </row>
    <row r="13" spans="2:11" customFormat="1" ht="15" customHeight="1">
      <c r="B13" s="201"/>
      <c r="C13" s="202"/>
      <c r="D13" s="203" t="s">
        <v>4233</v>
      </c>
      <c r="E13" s="200"/>
      <c r="F13" s="200"/>
      <c r="G13" s="200"/>
      <c r="H13" s="200"/>
      <c r="I13" s="200"/>
      <c r="J13" s="200"/>
      <c r="K13" s="198"/>
    </row>
    <row r="14" spans="2:11" customFormat="1" ht="12.75" customHeight="1">
      <c r="B14" s="201"/>
      <c r="C14" s="202"/>
      <c r="D14" s="202"/>
      <c r="E14" s="202"/>
      <c r="F14" s="202"/>
      <c r="G14" s="202"/>
      <c r="H14" s="202"/>
      <c r="I14" s="202"/>
      <c r="J14" s="202"/>
      <c r="K14" s="198"/>
    </row>
    <row r="15" spans="2:11" customFormat="1" ht="15" customHeight="1">
      <c r="B15" s="201"/>
      <c r="C15" s="202"/>
      <c r="D15" s="321" t="s">
        <v>4234</v>
      </c>
      <c r="E15" s="321"/>
      <c r="F15" s="321"/>
      <c r="G15" s="321"/>
      <c r="H15" s="321"/>
      <c r="I15" s="321"/>
      <c r="J15" s="321"/>
      <c r="K15" s="198"/>
    </row>
    <row r="16" spans="2:11" customFormat="1" ht="15" customHeight="1">
      <c r="B16" s="201"/>
      <c r="C16" s="202"/>
      <c r="D16" s="321" t="s">
        <v>4235</v>
      </c>
      <c r="E16" s="321"/>
      <c r="F16" s="321"/>
      <c r="G16" s="321"/>
      <c r="H16" s="321"/>
      <c r="I16" s="321"/>
      <c r="J16" s="321"/>
      <c r="K16" s="198"/>
    </row>
    <row r="17" spans="2:11" customFormat="1" ht="15" customHeight="1">
      <c r="B17" s="201"/>
      <c r="C17" s="202"/>
      <c r="D17" s="321" t="s">
        <v>4236</v>
      </c>
      <c r="E17" s="321"/>
      <c r="F17" s="321"/>
      <c r="G17" s="321"/>
      <c r="H17" s="321"/>
      <c r="I17" s="321"/>
      <c r="J17" s="321"/>
      <c r="K17" s="198"/>
    </row>
    <row r="18" spans="2:11" customFormat="1" ht="15" customHeight="1">
      <c r="B18" s="201"/>
      <c r="C18" s="202"/>
      <c r="D18" s="202"/>
      <c r="E18" s="204" t="s">
        <v>80</v>
      </c>
      <c r="F18" s="321" t="s">
        <v>4237</v>
      </c>
      <c r="G18" s="321"/>
      <c r="H18" s="321"/>
      <c r="I18" s="321"/>
      <c r="J18" s="321"/>
      <c r="K18" s="198"/>
    </row>
    <row r="19" spans="2:11" customFormat="1" ht="15" customHeight="1">
      <c r="B19" s="201"/>
      <c r="C19" s="202"/>
      <c r="D19" s="202"/>
      <c r="E19" s="204" t="s">
        <v>4238</v>
      </c>
      <c r="F19" s="321" t="s">
        <v>4239</v>
      </c>
      <c r="G19" s="321"/>
      <c r="H19" s="321"/>
      <c r="I19" s="321"/>
      <c r="J19" s="321"/>
      <c r="K19" s="198"/>
    </row>
    <row r="20" spans="2:11" customFormat="1" ht="15" customHeight="1">
      <c r="B20" s="201"/>
      <c r="C20" s="202"/>
      <c r="D20" s="202"/>
      <c r="E20" s="204" t="s">
        <v>4240</v>
      </c>
      <c r="F20" s="321" t="s">
        <v>4241</v>
      </c>
      <c r="G20" s="321"/>
      <c r="H20" s="321"/>
      <c r="I20" s="321"/>
      <c r="J20" s="321"/>
      <c r="K20" s="198"/>
    </row>
    <row r="21" spans="2:11" customFormat="1" ht="15" customHeight="1">
      <c r="B21" s="201"/>
      <c r="C21" s="202"/>
      <c r="D21" s="202"/>
      <c r="E21" s="204" t="s">
        <v>108</v>
      </c>
      <c r="F21" s="321" t="s">
        <v>4242</v>
      </c>
      <c r="G21" s="321"/>
      <c r="H21" s="321"/>
      <c r="I21" s="321"/>
      <c r="J21" s="321"/>
      <c r="K21" s="198"/>
    </row>
    <row r="22" spans="2:11" customFormat="1" ht="15" customHeight="1">
      <c r="B22" s="201"/>
      <c r="C22" s="202"/>
      <c r="D22" s="202"/>
      <c r="E22" s="204" t="s">
        <v>4243</v>
      </c>
      <c r="F22" s="321" t="s">
        <v>4244</v>
      </c>
      <c r="G22" s="321"/>
      <c r="H22" s="321"/>
      <c r="I22" s="321"/>
      <c r="J22" s="321"/>
      <c r="K22" s="198"/>
    </row>
    <row r="23" spans="2:11" customFormat="1" ht="15" customHeight="1">
      <c r="B23" s="201"/>
      <c r="C23" s="202"/>
      <c r="D23" s="202"/>
      <c r="E23" s="204" t="s">
        <v>97</v>
      </c>
      <c r="F23" s="321" t="s">
        <v>4245</v>
      </c>
      <c r="G23" s="321"/>
      <c r="H23" s="321"/>
      <c r="I23" s="321"/>
      <c r="J23" s="321"/>
      <c r="K23" s="198"/>
    </row>
    <row r="24" spans="2:11" customFormat="1" ht="12.75" customHeight="1">
      <c r="B24" s="201"/>
      <c r="C24" s="202"/>
      <c r="D24" s="202"/>
      <c r="E24" s="202"/>
      <c r="F24" s="202"/>
      <c r="G24" s="202"/>
      <c r="H24" s="202"/>
      <c r="I24" s="202"/>
      <c r="J24" s="202"/>
      <c r="K24" s="198"/>
    </row>
    <row r="25" spans="2:11" customFormat="1" ht="15" customHeight="1">
      <c r="B25" s="201"/>
      <c r="C25" s="321" t="s">
        <v>4246</v>
      </c>
      <c r="D25" s="321"/>
      <c r="E25" s="321"/>
      <c r="F25" s="321"/>
      <c r="G25" s="321"/>
      <c r="H25" s="321"/>
      <c r="I25" s="321"/>
      <c r="J25" s="321"/>
      <c r="K25" s="198"/>
    </row>
    <row r="26" spans="2:11" customFormat="1" ht="15" customHeight="1">
      <c r="B26" s="201"/>
      <c r="C26" s="321" t="s">
        <v>4247</v>
      </c>
      <c r="D26" s="321"/>
      <c r="E26" s="321"/>
      <c r="F26" s="321"/>
      <c r="G26" s="321"/>
      <c r="H26" s="321"/>
      <c r="I26" s="321"/>
      <c r="J26" s="321"/>
      <c r="K26" s="198"/>
    </row>
    <row r="27" spans="2:11" customFormat="1" ht="15" customHeight="1">
      <c r="B27" s="201"/>
      <c r="C27" s="200"/>
      <c r="D27" s="321" t="s">
        <v>4248</v>
      </c>
      <c r="E27" s="321"/>
      <c r="F27" s="321"/>
      <c r="G27" s="321"/>
      <c r="H27" s="321"/>
      <c r="I27" s="321"/>
      <c r="J27" s="321"/>
      <c r="K27" s="198"/>
    </row>
    <row r="28" spans="2:11" customFormat="1" ht="15" customHeight="1">
      <c r="B28" s="201"/>
      <c r="C28" s="202"/>
      <c r="D28" s="321" t="s">
        <v>4249</v>
      </c>
      <c r="E28" s="321"/>
      <c r="F28" s="321"/>
      <c r="G28" s="321"/>
      <c r="H28" s="321"/>
      <c r="I28" s="321"/>
      <c r="J28" s="321"/>
      <c r="K28" s="198"/>
    </row>
    <row r="29" spans="2:11" customFormat="1" ht="12.75" customHeight="1">
      <c r="B29" s="201"/>
      <c r="C29" s="202"/>
      <c r="D29" s="202"/>
      <c r="E29" s="202"/>
      <c r="F29" s="202"/>
      <c r="G29" s="202"/>
      <c r="H29" s="202"/>
      <c r="I29" s="202"/>
      <c r="J29" s="202"/>
      <c r="K29" s="198"/>
    </row>
    <row r="30" spans="2:11" customFormat="1" ht="15" customHeight="1">
      <c r="B30" s="201"/>
      <c r="C30" s="202"/>
      <c r="D30" s="321" t="s">
        <v>4250</v>
      </c>
      <c r="E30" s="321"/>
      <c r="F30" s="321"/>
      <c r="G30" s="321"/>
      <c r="H30" s="321"/>
      <c r="I30" s="321"/>
      <c r="J30" s="321"/>
      <c r="K30" s="198"/>
    </row>
    <row r="31" spans="2:11" customFormat="1" ht="15" customHeight="1">
      <c r="B31" s="201"/>
      <c r="C31" s="202"/>
      <c r="D31" s="321" t="s">
        <v>4251</v>
      </c>
      <c r="E31" s="321"/>
      <c r="F31" s="321"/>
      <c r="G31" s="321"/>
      <c r="H31" s="321"/>
      <c r="I31" s="321"/>
      <c r="J31" s="321"/>
      <c r="K31" s="198"/>
    </row>
    <row r="32" spans="2:11" customFormat="1" ht="12.75" customHeight="1">
      <c r="B32" s="201"/>
      <c r="C32" s="202"/>
      <c r="D32" s="202"/>
      <c r="E32" s="202"/>
      <c r="F32" s="202"/>
      <c r="G32" s="202"/>
      <c r="H32" s="202"/>
      <c r="I32" s="202"/>
      <c r="J32" s="202"/>
      <c r="K32" s="198"/>
    </row>
    <row r="33" spans="2:11" customFormat="1" ht="15" customHeight="1">
      <c r="B33" s="201"/>
      <c r="C33" s="202"/>
      <c r="D33" s="321" t="s">
        <v>4252</v>
      </c>
      <c r="E33" s="321"/>
      <c r="F33" s="321"/>
      <c r="G33" s="321"/>
      <c r="H33" s="321"/>
      <c r="I33" s="321"/>
      <c r="J33" s="321"/>
      <c r="K33" s="198"/>
    </row>
    <row r="34" spans="2:11" customFormat="1" ht="15" customHeight="1">
      <c r="B34" s="201"/>
      <c r="C34" s="202"/>
      <c r="D34" s="321" t="s">
        <v>4253</v>
      </c>
      <c r="E34" s="321"/>
      <c r="F34" s="321"/>
      <c r="G34" s="321"/>
      <c r="H34" s="321"/>
      <c r="I34" s="321"/>
      <c r="J34" s="321"/>
      <c r="K34" s="198"/>
    </row>
    <row r="35" spans="2:11" customFormat="1" ht="15" customHeight="1">
      <c r="B35" s="201"/>
      <c r="C35" s="202"/>
      <c r="D35" s="321" t="s">
        <v>4254</v>
      </c>
      <c r="E35" s="321"/>
      <c r="F35" s="321"/>
      <c r="G35" s="321"/>
      <c r="H35" s="321"/>
      <c r="I35" s="321"/>
      <c r="J35" s="321"/>
      <c r="K35" s="198"/>
    </row>
    <row r="36" spans="2:11" customFormat="1" ht="15" customHeight="1">
      <c r="B36" s="201"/>
      <c r="C36" s="202"/>
      <c r="D36" s="200"/>
      <c r="E36" s="203" t="s">
        <v>144</v>
      </c>
      <c r="F36" s="200"/>
      <c r="G36" s="321" t="s">
        <v>4255</v>
      </c>
      <c r="H36" s="321"/>
      <c r="I36" s="321"/>
      <c r="J36" s="321"/>
      <c r="K36" s="198"/>
    </row>
    <row r="37" spans="2:11" customFormat="1" ht="30.75" customHeight="1">
      <c r="B37" s="201"/>
      <c r="C37" s="202"/>
      <c r="D37" s="200"/>
      <c r="E37" s="203" t="s">
        <v>4256</v>
      </c>
      <c r="F37" s="200"/>
      <c r="G37" s="321" t="s">
        <v>4257</v>
      </c>
      <c r="H37" s="321"/>
      <c r="I37" s="321"/>
      <c r="J37" s="321"/>
      <c r="K37" s="198"/>
    </row>
    <row r="38" spans="2:11" customFormat="1" ht="15" customHeight="1">
      <c r="B38" s="201"/>
      <c r="C38" s="202"/>
      <c r="D38" s="200"/>
      <c r="E38" s="203" t="s">
        <v>54</v>
      </c>
      <c r="F38" s="200"/>
      <c r="G38" s="321" t="s">
        <v>4258</v>
      </c>
      <c r="H38" s="321"/>
      <c r="I38" s="321"/>
      <c r="J38" s="321"/>
      <c r="K38" s="198"/>
    </row>
    <row r="39" spans="2:11" customFormat="1" ht="15" customHeight="1">
      <c r="B39" s="201"/>
      <c r="C39" s="202"/>
      <c r="D39" s="200"/>
      <c r="E39" s="203" t="s">
        <v>55</v>
      </c>
      <c r="F39" s="200"/>
      <c r="G39" s="321" t="s">
        <v>4259</v>
      </c>
      <c r="H39" s="321"/>
      <c r="I39" s="321"/>
      <c r="J39" s="321"/>
      <c r="K39" s="198"/>
    </row>
    <row r="40" spans="2:11" customFormat="1" ht="15" customHeight="1">
      <c r="B40" s="201"/>
      <c r="C40" s="202"/>
      <c r="D40" s="200"/>
      <c r="E40" s="203" t="s">
        <v>145</v>
      </c>
      <c r="F40" s="200"/>
      <c r="G40" s="321" t="s">
        <v>4260</v>
      </c>
      <c r="H40" s="321"/>
      <c r="I40" s="321"/>
      <c r="J40" s="321"/>
      <c r="K40" s="198"/>
    </row>
    <row r="41" spans="2:11" customFormat="1" ht="15" customHeight="1">
      <c r="B41" s="201"/>
      <c r="C41" s="202"/>
      <c r="D41" s="200"/>
      <c r="E41" s="203" t="s">
        <v>146</v>
      </c>
      <c r="F41" s="200"/>
      <c r="G41" s="321" t="s">
        <v>4261</v>
      </c>
      <c r="H41" s="321"/>
      <c r="I41" s="321"/>
      <c r="J41" s="321"/>
      <c r="K41" s="198"/>
    </row>
    <row r="42" spans="2:11" customFormat="1" ht="15" customHeight="1">
      <c r="B42" s="201"/>
      <c r="C42" s="202"/>
      <c r="D42" s="200"/>
      <c r="E42" s="203" t="s">
        <v>4262</v>
      </c>
      <c r="F42" s="200"/>
      <c r="G42" s="321" t="s">
        <v>4263</v>
      </c>
      <c r="H42" s="321"/>
      <c r="I42" s="321"/>
      <c r="J42" s="321"/>
      <c r="K42" s="198"/>
    </row>
    <row r="43" spans="2:11" customFormat="1" ht="15" customHeight="1">
      <c r="B43" s="201"/>
      <c r="C43" s="202"/>
      <c r="D43" s="200"/>
      <c r="E43" s="203"/>
      <c r="F43" s="200"/>
      <c r="G43" s="321" t="s">
        <v>4264</v>
      </c>
      <c r="H43" s="321"/>
      <c r="I43" s="321"/>
      <c r="J43" s="321"/>
      <c r="K43" s="198"/>
    </row>
    <row r="44" spans="2:11" customFormat="1" ht="15" customHeight="1">
      <c r="B44" s="201"/>
      <c r="C44" s="202"/>
      <c r="D44" s="200"/>
      <c r="E44" s="203" t="s">
        <v>4265</v>
      </c>
      <c r="F44" s="200"/>
      <c r="G44" s="321" t="s">
        <v>4266</v>
      </c>
      <c r="H44" s="321"/>
      <c r="I44" s="321"/>
      <c r="J44" s="321"/>
      <c r="K44" s="198"/>
    </row>
    <row r="45" spans="2:11" customFormat="1" ht="15" customHeight="1">
      <c r="B45" s="201"/>
      <c r="C45" s="202"/>
      <c r="D45" s="200"/>
      <c r="E45" s="203" t="s">
        <v>148</v>
      </c>
      <c r="F45" s="200"/>
      <c r="G45" s="321" t="s">
        <v>4267</v>
      </c>
      <c r="H45" s="321"/>
      <c r="I45" s="321"/>
      <c r="J45" s="321"/>
      <c r="K45" s="198"/>
    </row>
    <row r="46" spans="2:11" customFormat="1" ht="12.75" customHeight="1">
      <c r="B46" s="201"/>
      <c r="C46" s="202"/>
      <c r="D46" s="200"/>
      <c r="E46" s="200"/>
      <c r="F46" s="200"/>
      <c r="G46" s="200"/>
      <c r="H46" s="200"/>
      <c r="I46" s="200"/>
      <c r="J46" s="200"/>
      <c r="K46" s="198"/>
    </row>
    <row r="47" spans="2:11" customFormat="1" ht="15" customHeight="1">
      <c r="B47" s="201"/>
      <c r="C47" s="202"/>
      <c r="D47" s="321" t="s">
        <v>4268</v>
      </c>
      <c r="E47" s="321"/>
      <c r="F47" s="321"/>
      <c r="G47" s="321"/>
      <c r="H47" s="321"/>
      <c r="I47" s="321"/>
      <c r="J47" s="321"/>
      <c r="K47" s="198"/>
    </row>
    <row r="48" spans="2:11" customFormat="1" ht="15" customHeight="1">
      <c r="B48" s="201"/>
      <c r="C48" s="202"/>
      <c r="D48" s="202"/>
      <c r="E48" s="321" t="s">
        <v>4269</v>
      </c>
      <c r="F48" s="321"/>
      <c r="G48" s="321"/>
      <c r="H48" s="321"/>
      <c r="I48" s="321"/>
      <c r="J48" s="321"/>
      <c r="K48" s="198"/>
    </row>
    <row r="49" spans="2:11" customFormat="1" ht="15" customHeight="1">
      <c r="B49" s="201"/>
      <c r="C49" s="202"/>
      <c r="D49" s="202"/>
      <c r="E49" s="321" t="s">
        <v>4270</v>
      </c>
      <c r="F49" s="321"/>
      <c r="G49" s="321"/>
      <c r="H49" s="321"/>
      <c r="I49" s="321"/>
      <c r="J49" s="321"/>
      <c r="K49" s="198"/>
    </row>
    <row r="50" spans="2:11" customFormat="1" ht="15" customHeight="1">
      <c r="B50" s="201"/>
      <c r="C50" s="202"/>
      <c r="D50" s="202"/>
      <c r="E50" s="321" t="s">
        <v>4271</v>
      </c>
      <c r="F50" s="321"/>
      <c r="G50" s="321"/>
      <c r="H50" s="321"/>
      <c r="I50" s="321"/>
      <c r="J50" s="321"/>
      <c r="K50" s="198"/>
    </row>
    <row r="51" spans="2:11" customFormat="1" ht="15" customHeight="1">
      <c r="B51" s="201"/>
      <c r="C51" s="202"/>
      <c r="D51" s="321" t="s">
        <v>4272</v>
      </c>
      <c r="E51" s="321"/>
      <c r="F51" s="321"/>
      <c r="G51" s="321"/>
      <c r="H51" s="321"/>
      <c r="I51" s="321"/>
      <c r="J51" s="321"/>
      <c r="K51" s="198"/>
    </row>
    <row r="52" spans="2:11" customFormat="1" ht="25.5" customHeight="1">
      <c r="B52" s="197"/>
      <c r="C52" s="322" t="s">
        <v>4273</v>
      </c>
      <c r="D52" s="322"/>
      <c r="E52" s="322"/>
      <c r="F52" s="322"/>
      <c r="G52" s="322"/>
      <c r="H52" s="322"/>
      <c r="I52" s="322"/>
      <c r="J52" s="322"/>
      <c r="K52" s="198"/>
    </row>
    <row r="53" spans="2:11" customFormat="1" ht="5.25" customHeight="1">
      <c r="B53" s="197"/>
      <c r="C53" s="199"/>
      <c r="D53" s="199"/>
      <c r="E53" s="199"/>
      <c r="F53" s="199"/>
      <c r="G53" s="199"/>
      <c r="H53" s="199"/>
      <c r="I53" s="199"/>
      <c r="J53" s="199"/>
      <c r="K53" s="198"/>
    </row>
    <row r="54" spans="2:11" customFormat="1" ht="15" customHeight="1">
      <c r="B54" s="197"/>
      <c r="C54" s="321" t="s">
        <v>4274</v>
      </c>
      <c r="D54" s="321"/>
      <c r="E54" s="321"/>
      <c r="F54" s="321"/>
      <c r="G54" s="321"/>
      <c r="H54" s="321"/>
      <c r="I54" s="321"/>
      <c r="J54" s="321"/>
      <c r="K54" s="198"/>
    </row>
    <row r="55" spans="2:11" customFormat="1" ht="15" customHeight="1">
      <c r="B55" s="197"/>
      <c r="C55" s="321" t="s">
        <v>4275</v>
      </c>
      <c r="D55" s="321"/>
      <c r="E55" s="321"/>
      <c r="F55" s="321"/>
      <c r="G55" s="321"/>
      <c r="H55" s="321"/>
      <c r="I55" s="321"/>
      <c r="J55" s="321"/>
      <c r="K55" s="198"/>
    </row>
    <row r="56" spans="2:11" customFormat="1" ht="12.75" customHeight="1">
      <c r="B56" s="197"/>
      <c r="C56" s="200"/>
      <c r="D56" s="200"/>
      <c r="E56" s="200"/>
      <c r="F56" s="200"/>
      <c r="G56" s="200"/>
      <c r="H56" s="200"/>
      <c r="I56" s="200"/>
      <c r="J56" s="200"/>
      <c r="K56" s="198"/>
    </row>
    <row r="57" spans="2:11" customFormat="1" ht="15" customHeight="1">
      <c r="B57" s="197"/>
      <c r="C57" s="321" t="s">
        <v>4276</v>
      </c>
      <c r="D57" s="321"/>
      <c r="E57" s="321"/>
      <c r="F57" s="321"/>
      <c r="G57" s="321"/>
      <c r="H57" s="321"/>
      <c r="I57" s="321"/>
      <c r="J57" s="321"/>
      <c r="K57" s="198"/>
    </row>
    <row r="58" spans="2:11" customFormat="1" ht="15" customHeight="1">
      <c r="B58" s="197"/>
      <c r="C58" s="202"/>
      <c r="D58" s="321" t="s">
        <v>4277</v>
      </c>
      <c r="E58" s="321"/>
      <c r="F58" s="321"/>
      <c r="G58" s="321"/>
      <c r="H58" s="321"/>
      <c r="I58" s="321"/>
      <c r="J58" s="321"/>
      <c r="K58" s="198"/>
    </row>
    <row r="59" spans="2:11" customFormat="1" ht="15" customHeight="1">
      <c r="B59" s="197"/>
      <c r="C59" s="202"/>
      <c r="D59" s="321" t="s">
        <v>4278</v>
      </c>
      <c r="E59" s="321"/>
      <c r="F59" s="321"/>
      <c r="G59" s="321"/>
      <c r="H59" s="321"/>
      <c r="I59" s="321"/>
      <c r="J59" s="321"/>
      <c r="K59" s="198"/>
    </row>
    <row r="60" spans="2:11" customFormat="1" ht="15" customHeight="1">
      <c r="B60" s="197"/>
      <c r="C60" s="202"/>
      <c r="D60" s="321" t="s">
        <v>4279</v>
      </c>
      <c r="E60" s="321"/>
      <c r="F60" s="321"/>
      <c r="G60" s="321"/>
      <c r="H60" s="321"/>
      <c r="I60" s="321"/>
      <c r="J60" s="321"/>
      <c r="K60" s="198"/>
    </row>
    <row r="61" spans="2:11" customFormat="1" ht="15" customHeight="1">
      <c r="B61" s="197"/>
      <c r="C61" s="202"/>
      <c r="D61" s="321" t="s">
        <v>4280</v>
      </c>
      <c r="E61" s="321"/>
      <c r="F61" s="321"/>
      <c r="G61" s="321"/>
      <c r="H61" s="321"/>
      <c r="I61" s="321"/>
      <c r="J61" s="321"/>
      <c r="K61" s="198"/>
    </row>
    <row r="62" spans="2:11" customFormat="1" ht="15" customHeight="1">
      <c r="B62" s="197"/>
      <c r="C62" s="202"/>
      <c r="D62" s="324" t="s">
        <v>4281</v>
      </c>
      <c r="E62" s="324"/>
      <c r="F62" s="324"/>
      <c r="G62" s="324"/>
      <c r="H62" s="324"/>
      <c r="I62" s="324"/>
      <c r="J62" s="324"/>
      <c r="K62" s="198"/>
    </row>
    <row r="63" spans="2:11" customFormat="1" ht="15" customHeight="1">
      <c r="B63" s="197"/>
      <c r="C63" s="202"/>
      <c r="D63" s="321" t="s">
        <v>4282</v>
      </c>
      <c r="E63" s="321"/>
      <c r="F63" s="321"/>
      <c r="G63" s="321"/>
      <c r="H63" s="321"/>
      <c r="I63" s="321"/>
      <c r="J63" s="321"/>
      <c r="K63" s="198"/>
    </row>
    <row r="64" spans="2:11" customFormat="1" ht="12.75" customHeight="1">
      <c r="B64" s="197"/>
      <c r="C64" s="202"/>
      <c r="D64" s="202"/>
      <c r="E64" s="205"/>
      <c r="F64" s="202"/>
      <c r="G64" s="202"/>
      <c r="H64" s="202"/>
      <c r="I64" s="202"/>
      <c r="J64" s="202"/>
      <c r="K64" s="198"/>
    </row>
    <row r="65" spans="2:11" customFormat="1" ht="15" customHeight="1">
      <c r="B65" s="197"/>
      <c r="C65" s="202"/>
      <c r="D65" s="321" t="s">
        <v>4283</v>
      </c>
      <c r="E65" s="321"/>
      <c r="F65" s="321"/>
      <c r="G65" s="321"/>
      <c r="H65" s="321"/>
      <c r="I65" s="321"/>
      <c r="J65" s="321"/>
      <c r="K65" s="198"/>
    </row>
    <row r="66" spans="2:11" customFormat="1" ht="15" customHeight="1">
      <c r="B66" s="197"/>
      <c r="C66" s="202"/>
      <c r="D66" s="324" t="s">
        <v>4284</v>
      </c>
      <c r="E66" s="324"/>
      <c r="F66" s="324"/>
      <c r="G66" s="324"/>
      <c r="H66" s="324"/>
      <c r="I66" s="324"/>
      <c r="J66" s="324"/>
      <c r="K66" s="198"/>
    </row>
    <row r="67" spans="2:11" customFormat="1" ht="15" customHeight="1">
      <c r="B67" s="197"/>
      <c r="C67" s="202"/>
      <c r="D67" s="321" t="s">
        <v>4285</v>
      </c>
      <c r="E67" s="321"/>
      <c r="F67" s="321"/>
      <c r="G67" s="321"/>
      <c r="H67" s="321"/>
      <c r="I67" s="321"/>
      <c r="J67" s="321"/>
      <c r="K67" s="198"/>
    </row>
    <row r="68" spans="2:11" customFormat="1" ht="15" customHeight="1">
      <c r="B68" s="197"/>
      <c r="C68" s="202"/>
      <c r="D68" s="321" t="s">
        <v>4286</v>
      </c>
      <c r="E68" s="321"/>
      <c r="F68" s="321"/>
      <c r="G68" s="321"/>
      <c r="H68" s="321"/>
      <c r="I68" s="321"/>
      <c r="J68" s="321"/>
      <c r="K68" s="198"/>
    </row>
    <row r="69" spans="2:11" customFormat="1" ht="15" customHeight="1">
      <c r="B69" s="197"/>
      <c r="C69" s="202"/>
      <c r="D69" s="321" t="s">
        <v>4287</v>
      </c>
      <c r="E69" s="321"/>
      <c r="F69" s="321"/>
      <c r="G69" s="321"/>
      <c r="H69" s="321"/>
      <c r="I69" s="321"/>
      <c r="J69" s="321"/>
      <c r="K69" s="198"/>
    </row>
    <row r="70" spans="2:11" customFormat="1" ht="15" customHeight="1">
      <c r="B70" s="197"/>
      <c r="C70" s="202"/>
      <c r="D70" s="321" t="s">
        <v>4288</v>
      </c>
      <c r="E70" s="321"/>
      <c r="F70" s="321"/>
      <c r="G70" s="321"/>
      <c r="H70" s="321"/>
      <c r="I70" s="321"/>
      <c r="J70" s="321"/>
      <c r="K70" s="198"/>
    </row>
    <row r="71" spans="2:11" customFormat="1" ht="12.75" customHeight="1">
      <c r="B71" s="206"/>
      <c r="C71" s="207"/>
      <c r="D71" s="207"/>
      <c r="E71" s="207"/>
      <c r="F71" s="207"/>
      <c r="G71" s="207"/>
      <c r="H71" s="207"/>
      <c r="I71" s="207"/>
      <c r="J71" s="207"/>
      <c r="K71" s="208"/>
    </row>
    <row r="72" spans="2:11" customFormat="1" ht="18.75" customHeight="1">
      <c r="B72" s="209"/>
      <c r="C72" s="209"/>
      <c r="D72" s="209"/>
      <c r="E72" s="209"/>
      <c r="F72" s="209"/>
      <c r="G72" s="209"/>
      <c r="H72" s="209"/>
      <c r="I72" s="209"/>
      <c r="J72" s="209"/>
      <c r="K72" s="210"/>
    </row>
    <row r="73" spans="2:11" customFormat="1" ht="18.75" customHeight="1">
      <c r="B73" s="210"/>
      <c r="C73" s="210"/>
      <c r="D73" s="210"/>
      <c r="E73" s="210"/>
      <c r="F73" s="210"/>
      <c r="G73" s="210"/>
      <c r="H73" s="210"/>
      <c r="I73" s="210"/>
      <c r="J73" s="210"/>
      <c r="K73" s="210"/>
    </row>
    <row r="74" spans="2:11" customFormat="1" ht="7.5" customHeight="1">
      <c r="B74" s="211"/>
      <c r="C74" s="212"/>
      <c r="D74" s="212"/>
      <c r="E74" s="212"/>
      <c r="F74" s="212"/>
      <c r="G74" s="212"/>
      <c r="H74" s="212"/>
      <c r="I74" s="212"/>
      <c r="J74" s="212"/>
      <c r="K74" s="213"/>
    </row>
    <row r="75" spans="2:11" customFormat="1" ht="45" customHeight="1">
      <c r="B75" s="214"/>
      <c r="C75" s="325" t="s">
        <v>4289</v>
      </c>
      <c r="D75" s="325"/>
      <c r="E75" s="325"/>
      <c r="F75" s="325"/>
      <c r="G75" s="325"/>
      <c r="H75" s="325"/>
      <c r="I75" s="325"/>
      <c r="J75" s="325"/>
      <c r="K75" s="215"/>
    </row>
    <row r="76" spans="2:11" customFormat="1" ht="17.25" customHeight="1">
      <c r="B76" s="214"/>
      <c r="C76" s="216" t="s">
        <v>4290</v>
      </c>
      <c r="D76" s="216"/>
      <c r="E76" s="216"/>
      <c r="F76" s="216" t="s">
        <v>4291</v>
      </c>
      <c r="G76" s="217"/>
      <c r="H76" s="216" t="s">
        <v>55</v>
      </c>
      <c r="I76" s="216" t="s">
        <v>58</v>
      </c>
      <c r="J76" s="216" t="s">
        <v>4292</v>
      </c>
      <c r="K76" s="215"/>
    </row>
    <row r="77" spans="2:11" customFormat="1" ht="17.25" customHeight="1">
      <c r="B77" s="214"/>
      <c r="C77" s="218" t="s">
        <v>4293</v>
      </c>
      <c r="D77" s="218"/>
      <c r="E77" s="218"/>
      <c r="F77" s="219" t="s">
        <v>4294</v>
      </c>
      <c r="G77" s="220"/>
      <c r="H77" s="218"/>
      <c r="I77" s="218"/>
      <c r="J77" s="218" t="s">
        <v>4295</v>
      </c>
      <c r="K77" s="215"/>
    </row>
    <row r="78" spans="2:11" customFormat="1" ht="5.25" customHeight="1">
      <c r="B78" s="214"/>
      <c r="C78" s="221"/>
      <c r="D78" s="221"/>
      <c r="E78" s="221"/>
      <c r="F78" s="221"/>
      <c r="G78" s="222"/>
      <c r="H78" s="221"/>
      <c r="I78" s="221"/>
      <c r="J78" s="221"/>
      <c r="K78" s="215"/>
    </row>
    <row r="79" spans="2:11" customFormat="1" ht="15" customHeight="1">
      <c r="B79" s="214"/>
      <c r="C79" s="203" t="s">
        <v>54</v>
      </c>
      <c r="D79" s="223"/>
      <c r="E79" s="223"/>
      <c r="F79" s="224" t="s">
        <v>4296</v>
      </c>
      <c r="G79" s="225"/>
      <c r="H79" s="203" t="s">
        <v>4297</v>
      </c>
      <c r="I79" s="203" t="s">
        <v>4298</v>
      </c>
      <c r="J79" s="203">
        <v>20</v>
      </c>
      <c r="K79" s="215"/>
    </row>
    <row r="80" spans="2:11" customFormat="1" ht="15" customHeight="1">
      <c r="B80" s="214"/>
      <c r="C80" s="203" t="s">
        <v>4299</v>
      </c>
      <c r="D80" s="203"/>
      <c r="E80" s="203"/>
      <c r="F80" s="224" t="s">
        <v>4296</v>
      </c>
      <c r="G80" s="225"/>
      <c r="H80" s="203" t="s">
        <v>4300</v>
      </c>
      <c r="I80" s="203" t="s">
        <v>4298</v>
      </c>
      <c r="J80" s="203">
        <v>120</v>
      </c>
      <c r="K80" s="215"/>
    </row>
    <row r="81" spans="2:11" customFormat="1" ht="15" customHeight="1">
      <c r="B81" s="226"/>
      <c r="C81" s="203" t="s">
        <v>4301</v>
      </c>
      <c r="D81" s="203"/>
      <c r="E81" s="203"/>
      <c r="F81" s="224" t="s">
        <v>4302</v>
      </c>
      <c r="G81" s="225"/>
      <c r="H81" s="203" t="s">
        <v>4303</v>
      </c>
      <c r="I81" s="203" t="s">
        <v>4298</v>
      </c>
      <c r="J81" s="203">
        <v>50</v>
      </c>
      <c r="K81" s="215"/>
    </row>
    <row r="82" spans="2:11" customFormat="1" ht="15" customHeight="1">
      <c r="B82" s="226"/>
      <c r="C82" s="203" t="s">
        <v>4304</v>
      </c>
      <c r="D82" s="203"/>
      <c r="E82" s="203"/>
      <c r="F82" s="224" t="s">
        <v>4296</v>
      </c>
      <c r="G82" s="225"/>
      <c r="H82" s="203" t="s">
        <v>4305</v>
      </c>
      <c r="I82" s="203" t="s">
        <v>4306</v>
      </c>
      <c r="J82" s="203"/>
      <c r="K82" s="215"/>
    </row>
    <row r="83" spans="2:11" customFormat="1" ht="15" customHeight="1">
      <c r="B83" s="226"/>
      <c r="C83" s="203" t="s">
        <v>4307</v>
      </c>
      <c r="D83" s="203"/>
      <c r="E83" s="203"/>
      <c r="F83" s="224" t="s">
        <v>4302</v>
      </c>
      <c r="G83" s="203"/>
      <c r="H83" s="203" t="s">
        <v>4308</v>
      </c>
      <c r="I83" s="203" t="s">
        <v>4298</v>
      </c>
      <c r="J83" s="203">
        <v>15</v>
      </c>
      <c r="K83" s="215"/>
    </row>
    <row r="84" spans="2:11" customFormat="1" ht="15" customHeight="1">
      <c r="B84" s="226"/>
      <c r="C84" s="203" t="s">
        <v>4309</v>
      </c>
      <c r="D84" s="203"/>
      <c r="E84" s="203"/>
      <c r="F84" s="224" t="s">
        <v>4302</v>
      </c>
      <c r="G84" s="203"/>
      <c r="H84" s="203" t="s">
        <v>4310</v>
      </c>
      <c r="I84" s="203" t="s">
        <v>4298</v>
      </c>
      <c r="J84" s="203">
        <v>15</v>
      </c>
      <c r="K84" s="215"/>
    </row>
    <row r="85" spans="2:11" customFormat="1" ht="15" customHeight="1">
      <c r="B85" s="226"/>
      <c r="C85" s="203" t="s">
        <v>4311</v>
      </c>
      <c r="D85" s="203"/>
      <c r="E85" s="203"/>
      <c r="F85" s="224" t="s">
        <v>4302</v>
      </c>
      <c r="G85" s="203"/>
      <c r="H85" s="203" t="s">
        <v>4312</v>
      </c>
      <c r="I85" s="203" t="s">
        <v>4298</v>
      </c>
      <c r="J85" s="203">
        <v>20</v>
      </c>
      <c r="K85" s="215"/>
    </row>
    <row r="86" spans="2:11" customFormat="1" ht="15" customHeight="1">
      <c r="B86" s="226"/>
      <c r="C86" s="203" t="s">
        <v>4313</v>
      </c>
      <c r="D86" s="203"/>
      <c r="E86" s="203"/>
      <c r="F86" s="224" t="s">
        <v>4302</v>
      </c>
      <c r="G86" s="203"/>
      <c r="H86" s="203" t="s">
        <v>4314</v>
      </c>
      <c r="I86" s="203" t="s">
        <v>4298</v>
      </c>
      <c r="J86" s="203">
        <v>20</v>
      </c>
      <c r="K86" s="215"/>
    </row>
    <row r="87" spans="2:11" customFormat="1" ht="15" customHeight="1">
      <c r="B87" s="226"/>
      <c r="C87" s="203" t="s">
        <v>4315</v>
      </c>
      <c r="D87" s="203"/>
      <c r="E87" s="203"/>
      <c r="F87" s="224" t="s">
        <v>4302</v>
      </c>
      <c r="G87" s="225"/>
      <c r="H87" s="203" t="s">
        <v>4316</v>
      </c>
      <c r="I87" s="203" t="s">
        <v>4298</v>
      </c>
      <c r="J87" s="203">
        <v>50</v>
      </c>
      <c r="K87" s="215"/>
    </row>
    <row r="88" spans="2:11" customFormat="1" ht="15" customHeight="1">
      <c r="B88" s="226"/>
      <c r="C88" s="203" t="s">
        <v>4317</v>
      </c>
      <c r="D88" s="203"/>
      <c r="E88" s="203"/>
      <c r="F88" s="224" t="s">
        <v>4302</v>
      </c>
      <c r="G88" s="225"/>
      <c r="H88" s="203" t="s">
        <v>4318</v>
      </c>
      <c r="I88" s="203" t="s">
        <v>4298</v>
      </c>
      <c r="J88" s="203">
        <v>20</v>
      </c>
      <c r="K88" s="215"/>
    </row>
    <row r="89" spans="2:11" customFormat="1" ht="15" customHeight="1">
      <c r="B89" s="226"/>
      <c r="C89" s="203" t="s">
        <v>4319</v>
      </c>
      <c r="D89" s="203"/>
      <c r="E89" s="203"/>
      <c r="F89" s="224" t="s">
        <v>4302</v>
      </c>
      <c r="G89" s="225"/>
      <c r="H89" s="203" t="s">
        <v>4320</v>
      </c>
      <c r="I89" s="203" t="s">
        <v>4298</v>
      </c>
      <c r="J89" s="203">
        <v>20</v>
      </c>
      <c r="K89" s="215"/>
    </row>
    <row r="90" spans="2:11" customFormat="1" ht="15" customHeight="1">
      <c r="B90" s="226"/>
      <c r="C90" s="203" t="s">
        <v>4321</v>
      </c>
      <c r="D90" s="203"/>
      <c r="E90" s="203"/>
      <c r="F90" s="224" t="s">
        <v>4302</v>
      </c>
      <c r="G90" s="225"/>
      <c r="H90" s="203" t="s">
        <v>4322</v>
      </c>
      <c r="I90" s="203" t="s">
        <v>4298</v>
      </c>
      <c r="J90" s="203">
        <v>50</v>
      </c>
      <c r="K90" s="215"/>
    </row>
    <row r="91" spans="2:11" customFormat="1" ht="15" customHeight="1">
      <c r="B91" s="226"/>
      <c r="C91" s="203" t="s">
        <v>4323</v>
      </c>
      <c r="D91" s="203"/>
      <c r="E91" s="203"/>
      <c r="F91" s="224" t="s">
        <v>4302</v>
      </c>
      <c r="G91" s="225"/>
      <c r="H91" s="203" t="s">
        <v>4323</v>
      </c>
      <c r="I91" s="203" t="s">
        <v>4298</v>
      </c>
      <c r="J91" s="203">
        <v>50</v>
      </c>
      <c r="K91" s="215"/>
    </row>
    <row r="92" spans="2:11" customFormat="1" ht="15" customHeight="1">
      <c r="B92" s="226"/>
      <c r="C92" s="203" t="s">
        <v>4324</v>
      </c>
      <c r="D92" s="203"/>
      <c r="E92" s="203"/>
      <c r="F92" s="224" t="s">
        <v>4302</v>
      </c>
      <c r="G92" s="225"/>
      <c r="H92" s="203" t="s">
        <v>4325</v>
      </c>
      <c r="I92" s="203" t="s">
        <v>4298</v>
      </c>
      <c r="J92" s="203">
        <v>255</v>
      </c>
      <c r="K92" s="215"/>
    </row>
    <row r="93" spans="2:11" customFormat="1" ht="15" customHeight="1">
      <c r="B93" s="226"/>
      <c r="C93" s="203" t="s">
        <v>4326</v>
      </c>
      <c r="D93" s="203"/>
      <c r="E93" s="203"/>
      <c r="F93" s="224" t="s">
        <v>4296</v>
      </c>
      <c r="G93" s="225"/>
      <c r="H93" s="203" t="s">
        <v>4327</v>
      </c>
      <c r="I93" s="203" t="s">
        <v>4328</v>
      </c>
      <c r="J93" s="203"/>
      <c r="K93" s="215"/>
    </row>
    <row r="94" spans="2:11" customFormat="1" ht="15" customHeight="1">
      <c r="B94" s="226"/>
      <c r="C94" s="203" t="s">
        <v>4329</v>
      </c>
      <c r="D94" s="203"/>
      <c r="E94" s="203"/>
      <c r="F94" s="224" t="s">
        <v>4296</v>
      </c>
      <c r="G94" s="225"/>
      <c r="H94" s="203" t="s">
        <v>4330</v>
      </c>
      <c r="I94" s="203" t="s">
        <v>4331</v>
      </c>
      <c r="J94" s="203"/>
      <c r="K94" s="215"/>
    </row>
    <row r="95" spans="2:11" customFormat="1" ht="15" customHeight="1">
      <c r="B95" s="226"/>
      <c r="C95" s="203" t="s">
        <v>4332</v>
      </c>
      <c r="D95" s="203"/>
      <c r="E95" s="203"/>
      <c r="F95" s="224" t="s">
        <v>4296</v>
      </c>
      <c r="G95" s="225"/>
      <c r="H95" s="203" t="s">
        <v>4332</v>
      </c>
      <c r="I95" s="203" t="s">
        <v>4331</v>
      </c>
      <c r="J95" s="203"/>
      <c r="K95" s="215"/>
    </row>
    <row r="96" spans="2:11" customFormat="1" ht="15" customHeight="1">
      <c r="B96" s="226"/>
      <c r="C96" s="203" t="s">
        <v>39</v>
      </c>
      <c r="D96" s="203"/>
      <c r="E96" s="203"/>
      <c r="F96" s="224" t="s">
        <v>4296</v>
      </c>
      <c r="G96" s="225"/>
      <c r="H96" s="203" t="s">
        <v>4333</v>
      </c>
      <c r="I96" s="203" t="s">
        <v>4331</v>
      </c>
      <c r="J96" s="203"/>
      <c r="K96" s="215"/>
    </row>
    <row r="97" spans="2:11" customFormat="1" ht="15" customHeight="1">
      <c r="B97" s="226"/>
      <c r="C97" s="203" t="s">
        <v>49</v>
      </c>
      <c r="D97" s="203"/>
      <c r="E97" s="203"/>
      <c r="F97" s="224" t="s">
        <v>4296</v>
      </c>
      <c r="G97" s="225"/>
      <c r="H97" s="203" t="s">
        <v>4334</v>
      </c>
      <c r="I97" s="203" t="s">
        <v>4331</v>
      </c>
      <c r="J97" s="203"/>
      <c r="K97" s="215"/>
    </row>
    <row r="98" spans="2:11" customFormat="1" ht="15" customHeight="1">
      <c r="B98" s="227"/>
      <c r="C98" s="228"/>
      <c r="D98" s="228"/>
      <c r="E98" s="228"/>
      <c r="F98" s="228"/>
      <c r="G98" s="228"/>
      <c r="H98" s="228"/>
      <c r="I98" s="228"/>
      <c r="J98" s="228"/>
      <c r="K98" s="229"/>
    </row>
    <row r="99" spans="2:11" customFormat="1" ht="18.75" customHeight="1">
      <c r="B99" s="230"/>
      <c r="C99" s="231"/>
      <c r="D99" s="231"/>
      <c r="E99" s="231"/>
      <c r="F99" s="231"/>
      <c r="G99" s="231"/>
      <c r="H99" s="231"/>
      <c r="I99" s="231"/>
      <c r="J99" s="231"/>
      <c r="K99" s="230"/>
    </row>
    <row r="100" spans="2:11" customFormat="1" ht="18.75" customHeight="1">
      <c r="B100" s="210"/>
      <c r="C100" s="210"/>
      <c r="D100" s="210"/>
      <c r="E100" s="210"/>
      <c r="F100" s="210"/>
      <c r="G100" s="210"/>
      <c r="H100" s="210"/>
      <c r="I100" s="210"/>
      <c r="J100" s="210"/>
      <c r="K100" s="210"/>
    </row>
    <row r="101" spans="2:11" customFormat="1" ht="7.5" customHeight="1">
      <c r="B101" s="211"/>
      <c r="C101" s="212"/>
      <c r="D101" s="212"/>
      <c r="E101" s="212"/>
      <c r="F101" s="212"/>
      <c r="G101" s="212"/>
      <c r="H101" s="212"/>
      <c r="I101" s="212"/>
      <c r="J101" s="212"/>
      <c r="K101" s="213"/>
    </row>
    <row r="102" spans="2:11" customFormat="1" ht="45" customHeight="1">
      <c r="B102" s="214"/>
      <c r="C102" s="325" t="s">
        <v>4335</v>
      </c>
      <c r="D102" s="325"/>
      <c r="E102" s="325"/>
      <c r="F102" s="325"/>
      <c r="G102" s="325"/>
      <c r="H102" s="325"/>
      <c r="I102" s="325"/>
      <c r="J102" s="325"/>
      <c r="K102" s="215"/>
    </row>
    <row r="103" spans="2:11" customFormat="1" ht="17.25" customHeight="1">
      <c r="B103" s="214"/>
      <c r="C103" s="216" t="s">
        <v>4290</v>
      </c>
      <c r="D103" s="216"/>
      <c r="E103" s="216"/>
      <c r="F103" s="216" t="s">
        <v>4291</v>
      </c>
      <c r="G103" s="217"/>
      <c r="H103" s="216" t="s">
        <v>55</v>
      </c>
      <c r="I103" s="216" t="s">
        <v>58</v>
      </c>
      <c r="J103" s="216" t="s">
        <v>4292</v>
      </c>
      <c r="K103" s="215"/>
    </row>
    <row r="104" spans="2:11" customFormat="1" ht="17.25" customHeight="1">
      <c r="B104" s="214"/>
      <c r="C104" s="218" t="s">
        <v>4293</v>
      </c>
      <c r="D104" s="218"/>
      <c r="E104" s="218"/>
      <c r="F104" s="219" t="s">
        <v>4294</v>
      </c>
      <c r="G104" s="220"/>
      <c r="H104" s="218"/>
      <c r="I104" s="218"/>
      <c r="J104" s="218" t="s">
        <v>4295</v>
      </c>
      <c r="K104" s="215"/>
    </row>
    <row r="105" spans="2:11" customFormat="1" ht="5.25" customHeight="1">
      <c r="B105" s="214"/>
      <c r="C105" s="216"/>
      <c r="D105" s="216"/>
      <c r="E105" s="216"/>
      <c r="F105" s="216"/>
      <c r="G105" s="232"/>
      <c r="H105" s="216"/>
      <c r="I105" s="216"/>
      <c r="J105" s="216"/>
      <c r="K105" s="215"/>
    </row>
    <row r="106" spans="2:11" customFormat="1" ht="15" customHeight="1">
      <c r="B106" s="214"/>
      <c r="C106" s="203" t="s">
        <v>54</v>
      </c>
      <c r="D106" s="223"/>
      <c r="E106" s="223"/>
      <c r="F106" s="224" t="s">
        <v>4296</v>
      </c>
      <c r="G106" s="203"/>
      <c r="H106" s="203" t="s">
        <v>4336</v>
      </c>
      <c r="I106" s="203" t="s">
        <v>4298</v>
      </c>
      <c r="J106" s="203">
        <v>20</v>
      </c>
      <c r="K106" s="215"/>
    </row>
    <row r="107" spans="2:11" customFormat="1" ht="15" customHeight="1">
      <c r="B107" s="214"/>
      <c r="C107" s="203" t="s">
        <v>4299</v>
      </c>
      <c r="D107" s="203"/>
      <c r="E107" s="203"/>
      <c r="F107" s="224" t="s">
        <v>4296</v>
      </c>
      <c r="G107" s="203"/>
      <c r="H107" s="203" t="s">
        <v>4336</v>
      </c>
      <c r="I107" s="203" t="s">
        <v>4298</v>
      </c>
      <c r="J107" s="203">
        <v>120</v>
      </c>
      <c r="K107" s="215"/>
    </row>
    <row r="108" spans="2:11" customFormat="1" ht="15" customHeight="1">
      <c r="B108" s="226"/>
      <c r="C108" s="203" t="s">
        <v>4301</v>
      </c>
      <c r="D108" s="203"/>
      <c r="E108" s="203"/>
      <c r="F108" s="224" t="s">
        <v>4302</v>
      </c>
      <c r="G108" s="203"/>
      <c r="H108" s="203" t="s">
        <v>4336</v>
      </c>
      <c r="I108" s="203" t="s">
        <v>4298</v>
      </c>
      <c r="J108" s="203">
        <v>50</v>
      </c>
      <c r="K108" s="215"/>
    </row>
    <row r="109" spans="2:11" customFormat="1" ht="15" customHeight="1">
      <c r="B109" s="226"/>
      <c r="C109" s="203" t="s">
        <v>4304</v>
      </c>
      <c r="D109" s="203"/>
      <c r="E109" s="203"/>
      <c r="F109" s="224" t="s">
        <v>4296</v>
      </c>
      <c r="G109" s="203"/>
      <c r="H109" s="203" t="s">
        <v>4336</v>
      </c>
      <c r="I109" s="203" t="s">
        <v>4306</v>
      </c>
      <c r="J109" s="203"/>
      <c r="K109" s="215"/>
    </row>
    <row r="110" spans="2:11" customFormat="1" ht="15" customHeight="1">
      <c r="B110" s="226"/>
      <c r="C110" s="203" t="s">
        <v>4315</v>
      </c>
      <c r="D110" s="203"/>
      <c r="E110" s="203"/>
      <c r="F110" s="224" t="s">
        <v>4302</v>
      </c>
      <c r="G110" s="203"/>
      <c r="H110" s="203" t="s">
        <v>4336</v>
      </c>
      <c r="I110" s="203" t="s">
        <v>4298</v>
      </c>
      <c r="J110" s="203">
        <v>50</v>
      </c>
      <c r="K110" s="215"/>
    </row>
    <row r="111" spans="2:11" customFormat="1" ht="15" customHeight="1">
      <c r="B111" s="226"/>
      <c r="C111" s="203" t="s">
        <v>4323</v>
      </c>
      <c r="D111" s="203"/>
      <c r="E111" s="203"/>
      <c r="F111" s="224" t="s">
        <v>4302</v>
      </c>
      <c r="G111" s="203"/>
      <c r="H111" s="203" t="s">
        <v>4336</v>
      </c>
      <c r="I111" s="203" t="s">
        <v>4298</v>
      </c>
      <c r="J111" s="203">
        <v>50</v>
      </c>
      <c r="K111" s="215"/>
    </row>
    <row r="112" spans="2:11" customFormat="1" ht="15" customHeight="1">
      <c r="B112" s="226"/>
      <c r="C112" s="203" t="s">
        <v>4321</v>
      </c>
      <c r="D112" s="203"/>
      <c r="E112" s="203"/>
      <c r="F112" s="224" t="s">
        <v>4302</v>
      </c>
      <c r="G112" s="203"/>
      <c r="H112" s="203" t="s">
        <v>4336</v>
      </c>
      <c r="I112" s="203" t="s">
        <v>4298</v>
      </c>
      <c r="J112" s="203">
        <v>50</v>
      </c>
      <c r="K112" s="215"/>
    </row>
    <row r="113" spans="2:11" customFormat="1" ht="15" customHeight="1">
      <c r="B113" s="226"/>
      <c r="C113" s="203" t="s">
        <v>54</v>
      </c>
      <c r="D113" s="203"/>
      <c r="E113" s="203"/>
      <c r="F113" s="224" t="s">
        <v>4296</v>
      </c>
      <c r="G113" s="203"/>
      <c r="H113" s="203" t="s">
        <v>4337</v>
      </c>
      <c r="I113" s="203" t="s">
        <v>4298</v>
      </c>
      <c r="J113" s="203">
        <v>20</v>
      </c>
      <c r="K113" s="215"/>
    </row>
    <row r="114" spans="2:11" customFormat="1" ht="15" customHeight="1">
      <c r="B114" s="226"/>
      <c r="C114" s="203" t="s">
        <v>4338</v>
      </c>
      <c r="D114" s="203"/>
      <c r="E114" s="203"/>
      <c r="F114" s="224" t="s">
        <v>4296</v>
      </c>
      <c r="G114" s="203"/>
      <c r="H114" s="203" t="s">
        <v>4339</v>
      </c>
      <c r="I114" s="203" t="s">
        <v>4298</v>
      </c>
      <c r="J114" s="203">
        <v>120</v>
      </c>
      <c r="K114" s="215"/>
    </row>
    <row r="115" spans="2:11" customFormat="1" ht="15" customHeight="1">
      <c r="B115" s="226"/>
      <c r="C115" s="203" t="s">
        <v>39</v>
      </c>
      <c r="D115" s="203"/>
      <c r="E115" s="203"/>
      <c r="F115" s="224" t="s">
        <v>4296</v>
      </c>
      <c r="G115" s="203"/>
      <c r="H115" s="203" t="s">
        <v>4340</v>
      </c>
      <c r="I115" s="203" t="s">
        <v>4331</v>
      </c>
      <c r="J115" s="203"/>
      <c r="K115" s="215"/>
    </row>
    <row r="116" spans="2:11" customFormat="1" ht="15" customHeight="1">
      <c r="B116" s="226"/>
      <c r="C116" s="203" t="s">
        <v>49</v>
      </c>
      <c r="D116" s="203"/>
      <c r="E116" s="203"/>
      <c r="F116" s="224" t="s">
        <v>4296</v>
      </c>
      <c r="G116" s="203"/>
      <c r="H116" s="203" t="s">
        <v>4341</v>
      </c>
      <c r="I116" s="203" t="s">
        <v>4331</v>
      </c>
      <c r="J116" s="203"/>
      <c r="K116" s="215"/>
    </row>
    <row r="117" spans="2:11" customFormat="1" ht="15" customHeight="1">
      <c r="B117" s="226"/>
      <c r="C117" s="203" t="s">
        <v>58</v>
      </c>
      <c r="D117" s="203"/>
      <c r="E117" s="203"/>
      <c r="F117" s="224" t="s">
        <v>4296</v>
      </c>
      <c r="G117" s="203"/>
      <c r="H117" s="203" t="s">
        <v>4342</v>
      </c>
      <c r="I117" s="203" t="s">
        <v>4343</v>
      </c>
      <c r="J117" s="203"/>
      <c r="K117" s="215"/>
    </row>
    <row r="118" spans="2:11" customFormat="1" ht="15" customHeight="1">
      <c r="B118" s="227"/>
      <c r="C118" s="233"/>
      <c r="D118" s="233"/>
      <c r="E118" s="233"/>
      <c r="F118" s="233"/>
      <c r="G118" s="233"/>
      <c r="H118" s="233"/>
      <c r="I118" s="233"/>
      <c r="J118" s="233"/>
      <c r="K118" s="229"/>
    </row>
    <row r="119" spans="2:11" customFormat="1" ht="18.75" customHeight="1">
      <c r="B119" s="234"/>
      <c r="C119" s="235"/>
      <c r="D119" s="235"/>
      <c r="E119" s="235"/>
      <c r="F119" s="236"/>
      <c r="G119" s="235"/>
      <c r="H119" s="235"/>
      <c r="I119" s="235"/>
      <c r="J119" s="235"/>
      <c r="K119" s="234"/>
    </row>
    <row r="120" spans="2:11" customFormat="1" ht="18.75" customHeight="1">
      <c r="B120" s="210"/>
      <c r="C120" s="210"/>
      <c r="D120" s="210"/>
      <c r="E120" s="210"/>
      <c r="F120" s="210"/>
      <c r="G120" s="210"/>
      <c r="H120" s="210"/>
      <c r="I120" s="210"/>
      <c r="J120" s="210"/>
      <c r="K120" s="210"/>
    </row>
    <row r="121" spans="2:11" customFormat="1" ht="7.5" customHeight="1">
      <c r="B121" s="237"/>
      <c r="C121" s="238"/>
      <c r="D121" s="238"/>
      <c r="E121" s="238"/>
      <c r="F121" s="238"/>
      <c r="G121" s="238"/>
      <c r="H121" s="238"/>
      <c r="I121" s="238"/>
      <c r="J121" s="238"/>
      <c r="K121" s="239"/>
    </row>
    <row r="122" spans="2:11" customFormat="1" ht="45" customHeight="1">
      <c r="B122" s="240"/>
      <c r="C122" s="323" t="s">
        <v>4344</v>
      </c>
      <c r="D122" s="323"/>
      <c r="E122" s="323"/>
      <c r="F122" s="323"/>
      <c r="G122" s="323"/>
      <c r="H122" s="323"/>
      <c r="I122" s="323"/>
      <c r="J122" s="323"/>
      <c r="K122" s="241"/>
    </row>
    <row r="123" spans="2:11" customFormat="1" ht="17.25" customHeight="1">
      <c r="B123" s="242"/>
      <c r="C123" s="216" t="s">
        <v>4290</v>
      </c>
      <c r="D123" s="216"/>
      <c r="E123" s="216"/>
      <c r="F123" s="216" t="s">
        <v>4291</v>
      </c>
      <c r="G123" s="217"/>
      <c r="H123" s="216" t="s">
        <v>55</v>
      </c>
      <c r="I123" s="216" t="s">
        <v>58</v>
      </c>
      <c r="J123" s="216" t="s">
        <v>4292</v>
      </c>
      <c r="K123" s="243"/>
    </row>
    <row r="124" spans="2:11" customFormat="1" ht="17.25" customHeight="1">
      <c r="B124" s="242"/>
      <c r="C124" s="218" t="s">
        <v>4293</v>
      </c>
      <c r="D124" s="218"/>
      <c r="E124" s="218"/>
      <c r="F124" s="219" t="s">
        <v>4294</v>
      </c>
      <c r="G124" s="220"/>
      <c r="H124" s="218"/>
      <c r="I124" s="218"/>
      <c r="J124" s="218" t="s">
        <v>4295</v>
      </c>
      <c r="K124" s="243"/>
    </row>
    <row r="125" spans="2:11" customFormat="1" ht="5.25" customHeight="1">
      <c r="B125" s="244"/>
      <c r="C125" s="221"/>
      <c r="D125" s="221"/>
      <c r="E125" s="221"/>
      <c r="F125" s="221"/>
      <c r="G125" s="245"/>
      <c r="H125" s="221"/>
      <c r="I125" s="221"/>
      <c r="J125" s="221"/>
      <c r="K125" s="246"/>
    </row>
    <row r="126" spans="2:11" customFormat="1" ht="15" customHeight="1">
      <c r="B126" s="244"/>
      <c r="C126" s="203" t="s">
        <v>4299</v>
      </c>
      <c r="D126" s="223"/>
      <c r="E126" s="223"/>
      <c r="F126" s="224" t="s">
        <v>4296</v>
      </c>
      <c r="G126" s="203"/>
      <c r="H126" s="203" t="s">
        <v>4336</v>
      </c>
      <c r="I126" s="203" t="s">
        <v>4298</v>
      </c>
      <c r="J126" s="203">
        <v>120</v>
      </c>
      <c r="K126" s="247"/>
    </row>
    <row r="127" spans="2:11" customFormat="1" ht="15" customHeight="1">
      <c r="B127" s="244"/>
      <c r="C127" s="203" t="s">
        <v>4345</v>
      </c>
      <c r="D127" s="203"/>
      <c r="E127" s="203"/>
      <c r="F127" s="224" t="s">
        <v>4296</v>
      </c>
      <c r="G127" s="203"/>
      <c r="H127" s="203" t="s">
        <v>4346</v>
      </c>
      <c r="I127" s="203" t="s">
        <v>4298</v>
      </c>
      <c r="J127" s="203" t="s">
        <v>4347</v>
      </c>
      <c r="K127" s="247"/>
    </row>
    <row r="128" spans="2:11" customFormat="1" ht="15" customHeight="1">
      <c r="B128" s="244"/>
      <c r="C128" s="203" t="s">
        <v>97</v>
      </c>
      <c r="D128" s="203"/>
      <c r="E128" s="203"/>
      <c r="F128" s="224" t="s">
        <v>4296</v>
      </c>
      <c r="G128" s="203"/>
      <c r="H128" s="203" t="s">
        <v>4348</v>
      </c>
      <c r="I128" s="203" t="s">
        <v>4298</v>
      </c>
      <c r="J128" s="203" t="s">
        <v>4347</v>
      </c>
      <c r="K128" s="247"/>
    </row>
    <row r="129" spans="2:11" customFormat="1" ht="15" customHeight="1">
      <c r="B129" s="244"/>
      <c r="C129" s="203" t="s">
        <v>4307</v>
      </c>
      <c r="D129" s="203"/>
      <c r="E129" s="203"/>
      <c r="F129" s="224" t="s">
        <v>4302</v>
      </c>
      <c r="G129" s="203"/>
      <c r="H129" s="203" t="s">
        <v>4308</v>
      </c>
      <c r="I129" s="203" t="s">
        <v>4298</v>
      </c>
      <c r="J129" s="203">
        <v>15</v>
      </c>
      <c r="K129" s="247"/>
    </row>
    <row r="130" spans="2:11" customFormat="1" ht="15" customHeight="1">
      <c r="B130" s="244"/>
      <c r="C130" s="203" t="s">
        <v>4309</v>
      </c>
      <c r="D130" s="203"/>
      <c r="E130" s="203"/>
      <c r="F130" s="224" t="s">
        <v>4302</v>
      </c>
      <c r="G130" s="203"/>
      <c r="H130" s="203" t="s">
        <v>4310</v>
      </c>
      <c r="I130" s="203" t="s">
        <v>4298</v>
      </c>
      <c r="J130" s="203">
        <v>15</v>
      </c>
      <c r="K130" s="247"/>
    </row>
    <row r="131" spans="2:11" customFormat="1" ht="15" customHeight="1">
      <c r="B131" s="244"/>
      <c r="C131" s="203" t="s">
        <v>4311</v>
      </c>
      <c r="D131" s="203"/>
      <c r="E131" s="203"/>
      <c r="F131" s="224" t="s">
        <v>4302</v>
      </c>
      <c r="G131" s="203"/>
      <c r="H131" s="203" t="s">
        <v>4312</v>
      </c>
      <c r="I131" s="203" t="s">
        <v>4298</v>
      </c>
      <c r="J131" s="203">
        <v>20</v>
      </c>
      <c r="K131" s="247"/>
    </row>
    <row r="132" spans="2:11" customFormat="1" ht="15" customHeight="1">
      <c r="B132" s="244"/>
      <c r="C132" s="203" t="s">
        <v>4313</v>
      </c>
      <c r="D132" s="203"/>
      <c r="E132" s="203"/>
      <c r="F132" s="224" t="s">
        <v>4302</v>
      </c>
      <c r="G132" s="203"/>
      <c r="H132" s="203" t="s">
        <v>4314</v>
      </c>
      <c r="I132" s="203" t="s">
        <v>4298</v>
      </c>
      <c r="J132" s="203">
        <v>20</v>
      </c>
      <c r="K132" s="247"/>
    </row>
    <row r="133" spans="2:11" customFormat="1" ht="15" customHeight="1">
      <c r="B133" s="244"/>
      <c r="C133" s="203" t="s">
        <v>4301</v>
      </c>
      <c r="D133" s="203"/>
      <c r="E133" s="203"/>
      <c r="F133" s="224" t="s">
        <v>4302</v>
      </c>
      <c r="G133" s="203"/>
      <c r="H133" s="203" t="s">
        <v>4336</v>
      </c>
      <c r="I133" s="203" t="s">
        <v>4298</v>
      </c>
      <c r="J133" s="203">
        <v>50</v>
      </c>
      <c r="K133" s="247"/>
    </row>
    <row r="134" spans="2:11" customFormat="1" ht="15" customHeight="1">
      <c r="B134" s="244"/>
      <c r="C134" s="203" t="s">
        <v>4315</v>
      </c>
      <c r="D134" s="203"/>
      <c r="E134" s="203"/>
      <c r="F134" s="224" t="s">
        <v>4302</v>
      </c>
      <c r="G134" s="203"/>
      <c r="H134" s="203" t="s">
        <v>4336</v>
      </c>
      <c r="I134" s="203" t="s">
        <v>4298</v>
      </c>
      <c r="J134" s="203">
        <v>50</v>
      </c>
      <c r="K134" s="247"/>
    </row>
    <row r="135" spans="2:11" customFormat="1" ht="15" customHeight="1">
      <c r="B135" s="244"/>
      <c r="C135" s="203" t="s">
        <v>4321</v>
      </c>
      <c r="D135" s="203"/>
      <c r="E135" s="203"/>
      <c r="F135" s="224" t="s">
        <v>4302</v>
      </c>
      <c r="G135" s="203"/>
      <c r="H135" s="203" t="s">
        <v>4336</v>
      </c>
      <c r="I135" s="203" t="s">
        <v>4298</v>
      </c>
      <c r="J135" s="203">
        <v>50</v>
      </c>
      <c r="K135" s="247"/>
    </row>
    <row r="136" spans="2:11" customFormat="1" ht="15" customHeight="1">
      <c r="B136" s="244"/>
      <c r="C136" s="203" t="s">
        <v>4323</v>
      </c>
      <c r="D136" s="203"/>
      <c r="E136" s="203"/>
      <c r="F136" s="224" t="s">
        <v>4302</v>
      </c>
      <c r="G136" s="203"/>
      <c r="H136" s="203" t="s">
        <v>4336</v>
      </c>
      <c r="I136" s="203" t="s">
        <v>4298</v>
      </c>
      <c r="J136" s="203">
        <v>50</v>
      </c>
      <c r="K136" s="247"/>
    </row>
    <row r="137" spans="2:11" customFormat="1" ht="15" customHeight="1">
      <c r="B137" s="244"/>
      <c r="C137" s="203" t="s">
        <v>4324</v>
      </c>
      <c r="D137" s="203"/>
      <c r="E137" s="203"/>
      <c r="F137" s="224" t="s">
        <v>4302</v>
      </c>
      <c r="G137" s="203"/>
      <c r="H137" s="203" t="s">
        <v>4349</v>
      </c>
      <c r="I137" s="203" t="s">
        <v>4298</v>
      </c>
      <c r="J137" s="203">
        <v>255</v>
      </c>
      <c r="K137" s="247"/>
    </row>
    <row r="138" spans="2:11" customFormat="1" ht="15" customHeight="1">
      <c r="B138" s="244"/>
      <c r="C138" s="203" t="s">
        <v>4326</v>
      </c>
      <c r="D138" s="203"/>
      <c r="E138" s="203"/>
      <c r="F138" s="224" t="s">
        <v>4296</v>
      </c>
      <c r="G138" s="203"/>
      <c r="H138" s="203" t="s">
        <v>4350</v>
      </c>
      <c r="I138" s="203" t="s">
        <v>4328</v>
      </c>
      <c r="J138" s="203"/>
      <c r="K138" s="247"/>
    </row>
    <row r="139" spans="2:11" customFormat="1" ht="15" customHeight="1">
      <c r="B139" s="244"/>
      <c r="C139" s="203" t="s">
        <v>4329</v>
      </c>
      <c r="D139" s="203"/>
      <c r="E139" s="203"/>
      <c r="F139" s="224" t="s">
        <v>4296</v>
      </c>
      <c r="G139" s="203"/>
      <c r="H139" s="203" t="s">
        <v>4351</v>
      </c>
      <c r="I139" s="203" t="s">
        <v>4331</v>
      </c>
      <c r="J139" s="203"/>
      <c r="K139" s="247"/>
    </row>
    <row r="140" spans="2:11" customFormat="1" ht="15" customHeight="1">
      <c r="B140" s="244"/>
      <c r="C140" s="203" t="s">
        <v>4332</v>
      </c>
      <c r="D140" s="203"/>
      <c r="E140" s="203"/>
      <c r="F140" s="224" t="s">
        <v>4296</v>
      </c>
      <c r="G140" s="203"/>
      <c r="H140" s="203" t="s">
        <v>4332</v>
      </c>
      <c r="I140" s="203" t="s">
        <v>4331</v>
      </c>
      <c r="J140" s="203"/>
      <c r="K140" s="247"/>
    </row>
    <row r="141" spans="2:11" customFormat="1" ht="15" customHeight="1">
      <c r="B141" s="244"/>
      <c r="C141" s="203" t="s">
        <v>39</v>
      </c>
      <c r="D141" s="203"/>
      <c r="E141" s="203"/>
      <c r="F141" s="224" t="s">
        <v>4296</v>
      </c>
      <c r="G141" s="203"/>
      <c r="H141" s="203" t="s">
        <v>4352</v>
      </c>
      <c r="I141" s="203" t="s">
        <v>4331</v>
      </c>
      <c r="J141" s="203"/>
      <c r="K141" s="247"/>
    </row>
    <row r="142" spans="2:11" customFormat="1" ht="15" customHeight="1">
      <c r="B142" s="244"/>
      <c r="C142" s="203" t="s">
        <v>4353</v>
      </c>
      <c r="D142" s="203"/>
      <c r="E142" s="203"/>
      <c r="F142" s="224" t="s">
        <v>4296</v>
      </c>
      <c r="G142" s="203"/>
      <c r="H142" s="203" t="s">
        <v>4354</v>
      </c>
      <c r="I142" s="203" t="s">
        <v>4331</v>
      </c>
      <c r="J142" s="203"/>
      <c r="K142" s="247"/>
    </row>
    <row r="143" spans="2:11" customFormat="1" ht="15" customHeight="1">
      <c r="B143" s="248"/>
      <c r="C143" s="249"/>
      <c r="D143" s="249"/>
      <c r="E143" s="249"/>
      <c r="F143" s="249"/>
      <c r="G143" s="249"/>
      <c r="H143" s="249"/>
      <c r="I143" s="249"/>
      <c r="J143" s="249"/>
      <c r="K143" s="250"/>
    </row>
    <row r="144" spans="2:11" customFormat="1" ht="18.75" customHeight="1">
      <c r="B144" s="235"/>
      <c r="C144" s="235"/>
      <c r="D144" s="235"/>
      <c r="E144" s="235"/>
      <c r="F144" s="236"/>
      <c r="G144" s="235"/>
      <c r="H144" s="235"/>
      <c r="I144" s="235"/>
      <c r="J144" s="235"/>
      <c r="K144" s="235"/>
    </row>
    <row r="145" spans="2:11" customFormat="1" ht="18.75" customHeight="1">
      <c r="B145" s="210"/>
      <c r="C145" s="210"/>
      <c r="D145" s="210"/>
      <c r="E145" s="210"/>
      <c r="F145" s="210"/>
      <c r="G145" s="210"/>
      <c r="H145" s="210"/>
      <c r="I145" s="210"/>
      <c r="J145" s="210"/>
      <c r="K145" s="210"/>
    </row>
    <row r="146" spans="2:11" customFormat="1" ht="7.5" customHeight="1">
      <c r="B146" s="211"/>
      <c r="C146" s="212"/>
      <c r="D146" s="212"/>
      <c r="E146" s="212"/>
      <c r="F146" s="212"/>
      <c r="G146" s="212"/>
      <c r="H146" s="212"/>
      <c r="I146" s="212"/>
      <c r="J146" s="212"/>
      <c r="K146" s="213"/>
    </row>
    <row r="147" spans="2:11" customFormat="1" ht="45" customHeight="1">
      <c r="B147" s="214"/>
      <c r="C147" s="325" t="s">
        <v>4355</v>
      </c>
      <c r="D147" s="325"/>
      <c r="E147" s="325"/>
      <c r="F147" s="325"/>
      <c r="G147" s="325"/>
      <c r="H147" s="325"/>
      <c r="I147" s="325"/>
      <c r="J147" s="325"/>
      <c r="K147" s="215"/>
    </row>
    <row r="148" spans="2:11" customFormat="1" ht="17.25" customHeight="1">
      <c r="B148" s="214"/>
      <c r="C148" s="216" t="s">
        <v>4290</v>
      </c>
      <c r="D148" s="216"/>
      <c r="E148" s="216"/>
      <c r="F148" s="216" t="s">
        <v>4291</v>
      </c>
      <c r="G148" s="217"/>
      <c r="H148" s="216" t="s">
        <v>55</v>
      </c>
      <c r="I148" s="216" t="s">
        <v>58</v>
      </c>
      <c r="J148" s="216" t="s">
        <v>4292</v>
      </c>
      <c r="K148" s="215"/>
    </row>
    <row r="149" spans="2:11" customFormat="1" ht="17.25" customHeight="1">
      <c r="B149" s="214"/>
      <c r="C149" s="218" t="s">
        <v>4293</v>
      </c>
      <c r="D149" s="218"/>
      <c r="E149" s="218"/>
      <c r="F149" s="219" t="s">
        <v>4294</v>
      </c>
      <c r="G149" s="220"/>
      <c r="H149" s="218"/>
      <c r="I149" s="218"/>
      <c r="J149" s="218" t="s">
        <v>4295</v>
      </c>
      <c r="K149" s="215"/>
    </row>
    <row r="150" spans="2:11" customFormat="1" ht="5.25" customHeight="1">
      <c r="B150" s="226"/>
      <c r="C150" s="221"/>
      <c r="D150" s="221"/>
      <c r="E150" s="221"/>
      <c r="F150" s="221"/>
      <c r="G150" s="222"/>
      <c r="H150" s="221"/>
      <c r="I150" s="221"/>
      <c r="J150" s="221"/>
      <c r="K150" s="247"/>
    </row>
    <row r="151" spans="2:11" customFormat="1" ht="15" customHeight="1">
      <c r="B151" s="226"/>
      <c r="C151" s="251" t="s">
        <v>4299</v>
      </c>
      <c r="D151" s="203"/>
      <c r="E151" s="203"/>
      <c r="F151" s="252" t="s">
        <v>4296</v>
      </c>
      <c r="G151" s="203"/>
      <c r="H151" s="251" t="s">
        <v>4336</v>
      </c>
      <c r="I151" s="251" t="s">
        <v>4298</v>
      </c>
      <c r="J151" s="251">
        <v>120</v>
      </c>
      <c r="K151" s="247"/>
    </row>
    <row r="152" spans="2:11" customFormat="1" ht="15" customHeight="1">
      <c r="B152" s="226"/>
      <c r="C152" s="251" t="s">
        <v>4345</v>
      </c>
      <c r="D152" s="203"/>
      <c r="E152" s="203"/>
      <c r="F152" s="252" t="s">
        <v>4296</v>
      </c>
      <c r="G152" s="203"/>
      <c r="H152" s="251" t="s">
        <v>4356</v>
      </c>
      <c r="I152" s="251" t="s">
        <v>4298</v>
      </c>
      <c r="J152" s="251" t="s">
        <v>4347</v>
      </c>
      <c r="K152" s="247"/>
    </row>
    <row r="153" spans="2:11" customFormat="1" ht="15" customHeight="1">
      <c r="B153" s="226"/>
      <c r="C153" s="251" t="s">
        <v>97</v>
      </c>
      <c r="D153" s="203"/>
      <c r="E153" s="203"/>
      <c r="F153" s="252" t="s">
        <v>4296</v>
      </c>
      <c r="G153" s="203"/>
      <c r="H153" s="251" t="s">
        <v>4357</v>
      </c>
      <c r="I153" s="251" t="s">
        <v>4298</v>
      </c>
      <c r="J153" s="251" t="s">
        <v>4347</v>
      </c>
      <c r="K153" s="247"/>
    </row>
    <row r="154" spans="2:11" customFormat="1" ht="15" customHeight="1">
      <c r="B154" s="226"/>
      <c r="C154" s="251" t="s">
        <v>4301</v>
      </c>
      <c r="D154" s="203"/>
      <c r="E154" s="203"/>
      <c r="F154" s="252" t="s">
        <v>4302</v>
      </c>
      <c r="G154" s="203"/>
      <c r="H154" s="251" t="s">
        <v>4336</v>
      </c>
      <c r="I154" s="251" t="s">
        <v>4298</v>
      </c>
      <c r="J154" s="251">
        <v>50</v>
      </c>
      <c r="K154" s="247"/>
    </row>
    <row r="155" spans="2:11" customFormat="1" ht="15" customHeight="1">
      <c r="B155" s="226"/>
      <c r="C155" s="251" t="s">
        <v>4304</v>
      </c>
      <c r="D155" s="203"/>
      <c r="E155" s="203"/>
      <c r="F155" s="252" t="s">
        <v>4296</v>
      </c>
      <c r="G155" s="203"/>
      <c r="H155" s="251" t="s">
        <v>4336</v>
      </c>
      <c r="I155" s="251" t="s">
        <v>4306</v>
      </c>
      <c r="J155" s="251"/>
      <c r="K155" s="247"/>
    </row>
    <row r="156" spans="2:11" customFormat="1" ht="15" customHeight="1">
      <c r="B156" s="226"/>
      <c r="C156" s="251" t="s">
        <v>4315</v>
      </c>
      <c r="D156" s="203"/>
      <c r="E156" s="203"/>
      <c r="F156" s="252" t="s">
        <v>4302</v>
      </c>
      <c r="G156" s="203"/>
      <c r="H156" s="251" t="s">
        <v>4336</v>
      </c>
      <c r="I156" s="251" t="s">
        <v>4298</v>
      </c>
      <c r="J156" s="251">
        <v>50</v>
      </c>
      <c r="K156" s="247"/>
    </row>
    <row r="157" spans="2:11" customFormat="1" ht="15" customHeight="1">
      <c r="B157" s="226"/>
      <c r="C157" s="251" t="s">
        <v>4323</v>
      </c>
      <c r="D157" s="203"/>
      <c r="E157" s="203"/>
      <c r="F157" s="252" t="s">
        <v>4302</v>
      </c>
      <c r="G157" s="203"/>
      <c r="H157" s="251" t="s">
        <v>4336</v>
      </c>
      <c r="I157" s="251" t="s">
        <v>4298</v>
      </c>
      <c r="J157" s="251">
        <v>50</v>
      </c>
      <c r="K157" s="247"/>
    </row>
    <row r="158" spans="2:11" customFormat="1" ht="15" customHeight="1">
      <c r="B158" s="226"/>
      <c r="C158" s="251" t="s">
        <v>4321</v>
      </c>
      <c r="D158" s="203"/>
      <c r="E158" s="203"/>
      <c r="F158" s="252" t="s">
        <v>4302</v>
      </c>
      <c r="G158" s="203"/>
      <c r="H158" s="251" t="s">
        <v>4336</v>
      </c>
      <c r="I158" s="251" t="s">
        <v>4298</v>
      </c>
      <c r="J158" s="251">
        <v>50</v>
      </c>
      <c r="K158" s="247"/>
    </row>
    <row r="159" spans="2:11" customFormat="1" ht="15" customHeight="1">
      <c r="B159" s="226"/>
      <c r="C159" s="251" t="s">
        <v>115</v>
      </c>
      <c r="D159" s="203"/>
      <c r="E159" s="203"/>
      <c r="F159" s="252" t="s">
        <v>4296</v>
      </c>
      <c r="G159" s="203"/>
      <c r="H159" s="251" t="s">
        <v>4358</v>
      </c>
      <c r="I159" s="251" t="s">
        <v>4298</v>
      </c>
      <c r="J159" s="251" t="s">
        <v>4359</v>
      </c>
      <c r="K159" s="247"/>
    </row>
    <row r="160" spans="2:11" customFormat="1" ht="15" customHeight="1">
      <c r="B160" s="226"/>
      <c r="C160" s="251" t="s">
        <v>4360</v>
      </c>
      <c r="D160" s="203"/>
      <c r="E160" s="203"/>
      <c r="F160" s="252" t="s">
        <v>4296</v>
      </c>
      <c r="G160" s="203"/>
      <c r="H160" s="251" t="s">
        <v>4361</v>
      </c>
      <c r="I160" s="251" t="s">
        <v>4331</v>
      </c>
      <c r="J160" s="251"/>
      <c r="K160" s="247"/>
    </row>
    <row r="161" spans="2:11" customFormat="1" ht="15" customHeight="1">
      <c r="B161" s="253"/>
      <c r="C161" s="233"/>
      <c r="D161" s="233"/>
      <c r="E161" s="233"/>
      <c r="F161" s="233"/>
      <c r="G161" s="233"/>
      <c r="H161" s="233"/>
      <c r="I161" s="233"/>
      <c r="J161" s="233"/>
      <c r="K161" s="254"/>
    </row>
    <row r="162" spans="2:11" customFormat="1" ht="18.75" customHeight="1">
      <c r="B162" s="235"/>
      <c r="C162" s="245"/>
      <c r="D162" s="245"/>
      <c r="E162" s="245"/>
      <c r="F162" s="255"/>
      <c r="G162" s="245"/>
      <c r="H162" s="245"/>
      <c r="I162" s="245"/>
      <c r="J162" s="245"/>
      <c r="K162" s="235"/>
    </row>
    <row r="163" spans="2:11" customFormat="1" ht="18.75" customHeight="1">
      <c r="B163" s="210"/>
      <c r="C163" s="210"/>
      <c r="D163" s="210"/>
      <c r="E163" s="210"/>
      <c r="F163" s="210"/>
      <c r="G163" s="210"/>
      <c r="H163" s="210"/>
      <c r="I163" s="210"/>
      <c r="J163" s="210"/>
      <c r="K163" s="210"/>
    </row>
    <row r="164" spans="2:11" customFormat="1" ht="7.5" customHeight="1">
      <c r="B164" s="192"/>
      <c r="C164" s="193"/>
      <c r="D164" s="193"/>
      <c r="E164" s="193"/>
      <c r="F164" s="193"/>
      <c r="G164" s="193"/>
      <c r="H164" s="193"/>
      <c r="I164" s="193"/>
      <c r="J164" s="193"/>
      <c r="K164" s="194"/>
    </row>
    <row r="165" spans="2:11" customFormat="1" ht="45" customHeight="1">
      <c r="B165" s="195"/>
      <c r="C165" s="323" t="s">
        <v>4362</v>
      </c>
      <c r="D165" s="323"/>
      <c r="E165" s="323"/>
      <c r="F165" s="323"/>
      <c r="G165" s="323"/>
      <c r="H165" s="323"/>
      <c r="I165" s="323"/>
      <c r="J165" s="323"/>
      <c r="K165" s="196"/>
    </row>
    <row r="166" spans="2:11" customFormat="1" ht="17.25" customHeight="1">
      <c r="B166" s="195"/>
      <c r="C166" s="216" t="s">
        <v>4290</v>
      </c>
      <c r="D166" s="216"/>
      <c r="E166" s="216"/>
      <c r="F166" s="216" t="s">
        <v>4291</v>
      </c>
      <c r="G166" s="256"/>
      <c r="H166" s="257" t="s">
        <v>55</v>
      </c>
      <c r="I166" s="257" t="s">
        <v>58</v>
      </c>
      <c r="J166" s="216" t="s">
        <v>4292</v>
      </c>
      <c r="K166" s="196"/>
    </row>
    <row r="167" spans="2:11" customFormat="1" ht="17.25" customHeight="1">
      <c r="B167" s="197"/>
      <c r="C167" s="218" t="s">
        <v>4293</v>
      </c>
      <c r="D167" s="218"/>
      <c r="E167" s="218"/>
      <c r="F167" s="219" t="s">
        <v>4294</v>
      </c>
      <c r="G167" s="258"/>
      <c r="H167" s="259"/>
      <c r="I167" s="259"/>
      <c r="J167" s="218" t="s">
        <v>4295</v>
      </c>
      <c r="K167" s="198"/>
    </row>
    <row r="168" spans="2:11" customFormat="1" ht="5.25" customHeight="1">
      <c r="B168" s="226"/>
      <c r="C168" s="221"/>
      <c r="D168" s="221"/>
      <c r="E168" s="221"/>
      <c r="F168" s="221"/>
      <c r="G168" s="222"/>
      <c r="H168" s="221"/>
      <c r="I168" s="221"/>
      <c r="J168" s="221"/>
      <c r="K168" s="247"/>
    </row>
    <row r="169" spans="2:11" customFormat="1" ht="15" customHeight="1">
      <c r="B169" s="226"/>
      <c r="C169" s="203" t="s">
        <v>4299</v>
      </c>
      <c r="D169" s="203"/>
      <c r="E169" s="203"/>
      <c r="F169" s="224" t="s">
        <v>4296</v>
      </c>
      <c r="G169" s="203"/>
      <c r="H169" s="203" t="s">
        <v>4336</v>
      </c>
      <c r="I169" s="203" t="s">
        <v>4298</v>
      </c>
      <c r="J169" s="203">
        <v>120</v>
      </c>
      <c r="K169" s="247"/>
    </row>
    <row r="170" spans="2:11" customFormat="1" ht="15" customHeight="1">
      <c r="B170" s="226"/>
      <c r="C170" s="203" t="s">
        <v>4345</v>
      </c>
      <c r="D170" s="203"/>
      <c r="E170" s="203"/>
      <c r="F170" s="224" t="s">
        <v>4296</v>
      </c>
      <c r="G170" s="203"/>
      <c r="H170" s="203" t="s">
        <v>4346</v>
      </c>
      <c r="I170" s="203" t="s">
        <v>4298</v>
      </c>
      <c r="J170" s="203" t="s">
        <v>4347</v>
      </c>
      <c r="K170" s="247"/>
    </row>
    <row r="171" spans="2:11" customFormat="1" ht="15" customHeight="1">
      <c r="B171" s="226"/>
      <c r="C171" s="203" t="s">
        <v>97</v>
      </c>
      <c r="D171" s="203"/>
      <c r="E171" s="203"/>
      <c r="F171" s="224" t="s">
        <v>4296</v>
      </c>
      <c r="G171" s="203"/>
      <c r="H171" s="203" t="s">
        <v>4363</v>
      </c>
      <c r="I171" s="203" t="s">
        <v>4298</v>
      </c>
      <c r="J171" s="203" t="s">
        <v>4347</v>
      </c>
      <c r="K171" s="247"/>
    </row>
    <row r="172" spans="2:11" customFormat="1" ht="15" customHeight="1">
      <c r="B172" s="226"/>
      <c r="C172" s="203" t="s">
        <v>4301</v>
      </c>
      <c r="D172" s="203"/>
      <c r="E172" s="203"/>
      <c r="F172" s="224" t="s">
        <v>4302</v>
      </c>
      <c r="G172" s="203"/>
      <c r="H172" s="203" t="s">
        <v>4363</v>
      </c>
      <c r="I172" s="203" t="s">
        <v>4298</v>
      </c>
      <c r="J172" s="203">
        <v>50</v>
      </c>
      <c r="K172" s="247"/>
    </row>
    <row r="173" spans="2:11" customFormat="1" ht="15" customHeight="1">
      <c r="B173" s="226"/>
      <c r="C173" s="203" t="s">
        <v>4304</v>
      </c>
      <c r="D173" s="203"/>
      <c r="E173" s="203"/>
      <c r="F173" s="224" t="s">
        <v>4296</v>
      </c>
      <c r="G173" s="203"/>
      <c r="H173" s="203" t="s">
        <v>4363</v>
      </c>
      <c r="I173" s="203" t="s">
        <v>4306</v>
      </c>
      <c r="J173" s="203"/>
      <c r="K173" s="247"/>
    </row>
    <row r="174" spans="2:11" customFormat="1" ht="15" customHeight="1">
      <c r="B174" s="226"/>
      <c r="C174" s="203" t="s">
        <v>4315</v>
      </c>
      <c r="D174" s="203"/>
      <c r="E174" s="203"/>
      <c r="F174" s="224" t="s">
        <v>4302</v>
      </c>
      <c r="G174" s="203"/>
      <c r="H174" s="203" t="s">
        <v>4363</v>
      </c>
      <c r="I174" s="203" t="s">
        <v>4298</v>
      </c>
      <c r="J174" s="203">
        <v>50</v>
      </c>
      <c r="K174" s="247"/>
    </row>
    <row r="175" spans="2:11" customFormat="1" ht="15" customHeight="1">
      <c r="B175" s="226"/>
      <c r="C175" s="203" t="s">
        <v>4323</v>
      </c>
      <c r="D175" s="203"/>
      <c r="E175" s="203"/>
      <c r="F175" s="224" t="s">
        <v>4302</v>
      </c>
      <c r="G175" s="203"/>
      <c r="H175" s="203" t="s">
        <v>4363</v>
      </c>
      <c r="I175" s="203" t="s">
        <v>4298</v>
      </c>
      <c r="J175" s="203">
        <v>50</v>
      </c>
      <c r="K175" s="247"/>
    </row>
    <row r="176" spans="2:11" customFormat="1" ht="15" customHeight="1">
      <c r="B176" s="226"/>
      <c r="C176" s="203" t="s">
        <v>4321</v>
      </c>
      <c r="D176" s="203"/>
      <c r="E176" s="203"/>
      <c r="F176" s="224" t="s">
        <v>4302</v>
      </c>
      <c r="G176" s="203"/>
      <c r="H176" s="203" t="s">
        <v>4363</v>
      </c>
      <c r="I176" s="203" t="s">
        <v>4298</v>
      </c>
      <c r="J176" s="203">
        <v>50</v>
      </c>
      <c r="K176" s="247"/>
    </row>
    <row r="177" spans="2:11" customFormat="1" ht="15" customHeight="1">
      <c r="B177" s="226"/>
      <c r="C177" s="203" t="s">
        <v>144</v>
      </c>
      <c r="D177" s="203"/>
      <c r="E177" s="203"/>
      <c r="F177" s="224" t="s">
        <v>4296</v>
      </c>
      <c r="G177" s="203"/>
      <c r="H177" s="203" t="s">
        <v>4364</v>
      </c>
      <c r="I177" s="203" t="s">
        <v>4365</v>
      </c>
      <c r="J177" s="203"/>
      <c r="K177" s="247"/>
    </row>
    <row r="178" spans="2:11" customFormat="1" ht="15" customHeight="1">
      <c r="B178" s="226"/>
      <c r="C178" s="203" t="s">
        <v>58</v>
      </c>
      <c r="D178" s="203"/>
      <c r="E178" s="203"/>
      <c r="F178" s="224" t="s">
        <v>4296</v>
      </c>
      <c r="G178" s="203"/>
      <c r="H178" s="203" t="s">
        <v>4366</v>
      </c>
      <c r="I178" s="203" t="s">
        <v>4367</v>
      </c>
      <c r="J178" s="203">
        <v>1</v>
      </c>
      <c r="K178" s="247"/>
    </row>
    <row r="179" spans="2:11" customFormat="1" ht="15" customHeight="1">
      <c r="B179" s="226"/>
      <c r="C179" s="203" t="s">
        <v>54</v>
      </c>
      <c r="D179" s="203"/>
      <c r="E179" s="203"/>
      <c r="F179" s="224" t="s">
        <v>4296</v>
      </c>
      <c r="G179" s="203"/>
      <c r="H179" s="203" t="s">
        <v>4368</v>
      </c>
      <c r="I179" s="203" t="s">
        <v>4298</v>
      </c>
      <c r="J179" s="203">
        <v>20</v>
      </c>
      <c r="K179" s="247"/>
    </row>
    <row r="180" spans="2:11" customFormat="1" ht="15" customHeight="1">
      <c r="B180" s="226"/>
      <c r="C180" s="203" t="s">
        <v>55</v>
      </c>
      <c r="D180" s="203"/>
      <c r="E180" s="203"/>
      <c r="F180" s="224" t="s">
        <v>4296</v>
      </c>
      <c r="G180" s="203"/>
      <c r="H180" s="203" t="s">
        <v>4369</v>
      </c>
      <c r="I180" s="203" t="s">
        <v>4298</v>
      </c>
      <c r="J180" s="203">
        <v>255</v>
      </c>
      <c r="K180" s="247"/>
    </row>
    <row r="181" spans="2:11" customFormat="1" ht="15" customHeight="1">
      <c r="B181" s="226"/>
      <c r="C181" s="203" t="s">
        <v>145</v>
      </c>
      <c r="D181" s="203"/>
      <c r="E181" s="203"/>
      <c r="F181" s="224" t="s">
        <v>4296</v>
      </c>
      <c r="G181" s="203"/>
      <c r="H181" s="203" t="s">
        <v>4260</v>
      </c>
      <c r="I181" s="203" t="s">
        <v>4298</v>
      </c>
      <c r="J181" s="203">
        <v>10</v>
      </c>
      <c r="K181" s="247"/>
    </row>
    <row r="182" spans="2:11" customFormat="1" ht="15" customHeight="1">
      <c r="B182" s="226"/>
      <c r="C182" s="203" t="s">
        <v>146</v>
      </c>
      <c r="D182" s="203"/>
      <c r="E182" s="203"/>
      <c r="F182" s="224" t="s">
        <v>4296</v>
      </c>
      <c r="G182" s="203"/>
      <c r="H182" s="203" t="s">
        <v>4370</v>
      </c>
      <c r="I182" s="203" t="s">
        <v>4331</v>
      </c>
      <c r="J182" s="203"/>
      <c r="K182" s="247"/>
    </row>
    <row r="183" spans="2:11" customFormat="1" ht="15" customHeight="1">
      <c r="B183" s="226"/>
      <c r="C183" s="203" t="s">
        <v>4371</v>
      </c>
      <c r="D183" s="203"/>
      <c r="E183" s="203"/>
      <c r="F183" s="224" t="s">
        <v>4296</v>
      </c>
      <c r="G183" s="203"/>
      <c r="H183" s="203" t="s">
        <v>4372</v>
      </c>
      <c r="I183" s="203" t="s">
        <v>4331</v>
      </c>
      <c r="J183" s="203"/>
      <c r="K183" s="247"/>
    </row>
    <row r="184" spans="2:11" customFormat="1" ht="15" customHeight="1">
      <c r="B184" s="226"/>
      <c r="C184" s="203" t="s">
        <v>4360</v>
      </c>
      <c r="D184" s="203"/>
      <c r="E184" s="203"/>
      <c r="F184" s="224" t="s">
        <v>4296</v>
      </c>
      <c r="G184" s="203"/>
      <c r="H184" s="203" t="s">
        <v>4373</v>
      </c>
      <c r="I184" s="203" t="s">
        <v>4331</v>
      </c>
      <c r="J184" s="203"/>
      <c r="K184" s="247"/>
    </row>
    <row r="185" spans="2:11" customFormat="1" ht="15" customHeight="1">
      <c r="B185" s="226"/>
      <c r="C185" s="203" t="s">
        <v>148</v>
      </c>
      <c r="D185" s="203"/>
      <c r="E185" s="203"/>
      <c r="F185" s="224" t="s">
        <v>4302</v>
      </c>
      <c r="G185" s="203"/>
      <c r="H185" s="203" t="s">
        <v>4374</v>
      </c>
      <c r="I185" s="203" t="s">
        <v>4298</v>
      </c>
      <c r="J185" s="203">
        <v>50</v>
      </c>
      <c r="K185" s="247"/>
    </row>
    <row r="186" spans="2:11" customFormat="1" ht="15" customHeight="1">
      <c r="B186" s="226"/>
      <c r="C186" s="203" t="s">
        <v>4375</v>
      </c>
      <c r="D186" s="203"/>
      <c r="E186" s="203"/>
      <c r="F186" s="224" t="s">
        <v>4302</v>
      </c>
      <c r="G186" s="203"/>
      <c r="H186" s="203" t="s">
        <v>4376</v>
      </c>
      <c r="I186" s="203" t="s">
        <v>4377</v>
      </c>
      <c r="J186" s="203"/>
      <c r="K186" s="247"/>
    </row>
    <row r="187" spans="2:11" customFormat="1" ht="15" customHeight="1">
      <c r="B187" s="226"/>
      <c r="C187" s="203" t="s">
        <v>4378</v>
      </c>
      <c r="D187" s="203"/>
      <c r="E187" s="203"/>
      <c r="F187" s="224" t="s">
        <v>4302</v>
      </c>
      <c r="G187" s="203"/>
      <c r="H187" s="203" t="s">
        <v>4379</v>
      </c>
      <c r="I187" s="203" t="s">
        <v>4377</v>
      </c>
      <c r="J187" s="203"/>
      <c r="K187" s="247"/>
    </row>
    <row r="188" spans="2:11" customFormat="1" ht="15" customHeight="1">
      <c r="B188" s="226"/>
      <c r="C188" s="203" t="s">
        <v>4380</v>
      </c>
      <c r="D188" s="203"/>
      <c r="E188" s="203"/>
      <c r="F188" s="224" t="s">
        <v>4302</v>
      </c>
      <c r="G188" s="203"/>
      <c r="H188" s="203" t="s">
        <v>4381</v>
      </c>
      <c r="I188" s="203" t="s">
        <v>4377</v>
      </c>
      <c r="J188" s="203"/>
      <c r="K188" s="247"/>
    </row>
    <row r="189" spans="2:11" customFormat="1" ht="15" customHeight="1">
      <c r="B189" s="226"/>
      <c r="C189" s="260" t="s">
        <v>4382</v>
      </c>
      <c r="D189" s="203"/>
      <c r="E189" s="203"/>
      <c r="F189" s="224" t="s">
        <v>4302</v>
      </c>
      <c r="G189" s="203"/>
      <c r="H189" s="203" t="s">
        <v>4383</v>
      </c>
      <c r="I189" s="203" t="s">
        <v>4384</v>
      </c>
      <c r="J189" s="261" t="s">
        <v>4385</v>
      </c>
      <c r="K189" s="247"/>
    </row>
    <row r="190" spans="2:11" customFormat="1" ht="15" customHeight="1">
      <c r="B190" s="262"/>
      <c r="C190" s="263" t="s">
        <v>4386</v>
      </c>
      <c r="D190" s="264"/>
      <c r="E190" s="264"/>
      <c r="F190" s="265" t="s">
        <v>4302</v>
      </c>
      <c r="G190" s="264"/>
      <c r="H190" s="264" t="s">
        <v>4387</v>
      </c>
      <c r="I190" s="264" t="s">
        <v>4384</v>
      </c>
      <c r="J190" s="266" t="s">
        <v>4385</v>
      </c>
      <c r="K190" s="267"/>
    </row>
    <row r="191" spans="2:11" customFormat="1" ht="15" customHeight="1">
      <c r="B191" s="226"/>
      <c r="C191" s="260" t="s">
        <v>43</v>
      </c>
      <c r="D191" s="203"/>
      <c r="E191" s="203"/>
      <c r="F191" s="224" t="s">
        <v>4296</v>
      </c>
      <c r="G191" s="203"/>
      <c r="H191" s="200" t="s">
        <v>4388</v>
      </c>
      <c r="I191" s="203" t="s">
        <v>4389</v>
      </c>
      <c r="J191" s="203"/>
      <c r="K191" s="247"/>
    </row>
    <row r="192" spans="2:11" customFormat="1" ht="15" customHeight="1">
      <c r="B192" s="226"/>
      <c r="C192" s="260" t="s">
        <v>4390</v>
      </c>
      <c r="D192" s="203"/>
      <c r="E192" s="203"/>
      <c r="F192" s="224" t="s">
        <v>4296</v>
      </c>
      <c r="G192" s="203"/>
      <c r="H192" s="203" t="s">
        <v>4391</v>
      </c>
      <c r="I192" s="203" t="s">
        <v>4331</v>
      </c>
      <c r="J192" s="203"/>
      <c r="K192" s="247"/>
    </row>
    <row r="193" spans="2:11" customFormat="1" ht="15" customHeight="1">
      <c r="B193" s="226"/>
      <c r="C193" s="260" t="s">
        <v>4392</v>
      </c>
      <c r="D193" s="203"/>
      <c r="E193" s="203"/>
      <c r="F193" s="224" t="s">
        <v>4296</v>
      </c>
      <c r="G193" s="203"/>
      <c r="H193" s="203" t="s">
        <v>4393</v>
      </c>
      <c r="I193" s="203" t="s">
        <v>4331</v>
      </c>
      <c r="J193" s="203"/>
      <c r="K193" s="247"/>
    </row>
    <row r="194" spans="2:11" customFormat="1" ht="15" customHeight="1">
      <c r="B194" s="226"/>
      <c r="C194" s="260" t="s">
        <v>4394</v>
      </c>
      <c r="D194" s="203"/>
      <c r="E194" s="203"/>
      <c r="F194" s="224" t="s">
        <v>4302</v>
      </c>
      <c r="G194" s="203"/>
      <c r="H194" s="203" t="s">
        <v>4395</v>
      </c>
      <c r="I194" s="203" t="s">
        <v>4331</v>
      </c>
      <c r="J194" s="203"/>
      <c r="K194" s="247"/>
    </row>
    <row r="195" spans="2:11" customFormat="1" ht="15" customHeight="1">
      <c r="B195" s="253"/>
      <c r="C195" s="268"/>
      <c r="D195" s="233"/>
      <c r="E195" s="233"/>
      <c r="F195" s="233"/>
      <c r="G195" s="233"/>
      <c r="H195" s="233"/>
      <c r="I195" s="233"/>
      <c r="J195" s="233"/>
      <c r="K195" s="254"/>
    </row>
    <row r="196" spans="2:11" customFormat="1" ht="18.75" customHeight="1">
      <c r="B196" s="235"/>
      <c r="C196" s="245"/>
      <c r="D196" s="245"/>
      <c r="E196" s="245"/>
      <c r="F196" s="255"/>
      <c r="G196" s="245"/>
      <c r="H196" s="245"/>
      <c r="I196" s="245"/>
      <c r="J196" s="245"/>
      <c r="K196" s="235"/>
    </row>
    <row r="197" spans="2:11" customFormat="1" ht="18.75" customHeight="1">
      <c r="B197" s="235"/>
      <c r="C197" s="245"/>
      <c r="D197" s="245"/>
      <c r="E197" s="245"/>
      <c r="F197" s="255"/>
      <c r="G197" s="245"/>
      <c r="H197" s="245"/>
      <c r="I197" s="245"/>
      <c r="J197" s="245"/>
      <c r="K197" s="235"/>
    </row>
    <row r="198" spans="2:11" customFormat="1" ht="18.75" customHeight="1">
      <c r="B198" s="210"/>
      <c r="C198" s="210"/>
      <c r="D198" s="210"/>
      <c r="E198" s="210"/>
      <c r="F198" s="210"/>
      <c r="G198" s="210"/>
      <c r="H198" s="210"/>
      <c r="I198" s="210"/>
      <c r="J198" s="210"/>
      <c r="K198" s="210"/>
    </row>
    <row r="199" spans="2:11" customFormat="1" ht="13.5">
      <c r="B199" s="192"/>
      <c r="C199" s="193"/>
      <c r="D199" s="193"/>
      <c r="E199" s="193"/>
      <c r="F199" s="193"/>
      <c r="G199" s="193"/>
      <c r="H199" s="193"/>
      <c r="I199" s="193"/>
      <c r="J199" s="193"/>
      <c r="K199" s="194"/>
    </row>
    <row r="200" spans="2:11" customFormat="1" ht="21">
      <c r="B200" s="195"/>
      <c r="C200" s="323" t="s">
        <v>4396</v>
      </c>
      <c r="D200" s="323"/>
      <c r="E200" s="323"/>
      <c r="F200" s="323"/>
      <c r="G200" s="323"/>
      <c r="H200" s="323"/>
      <c r="I200" s="323"/>
      <c r="J200" s="323"/>
      <c r="K200" s="196"/>
    </row>
    <row r="201" spans="2:11" customFormat="1" ht="25.5" customHeight="1">
      <c r="B201" s="195"/>
      <c r="C201" s="269" t="s">
        <v>4397</v>
      </c>
      <c r="D201" s="269"/>
      <c r="E201" s="269"/>
      <c r="F201" s="269" t="s">
        <v>4398</v>
      </c>
      <c r="G201" s="270"/>
      <c r="H201" s="326" t="s">
        <v>4399</v>
      </c>
      <c r="I201" s="326"/>
      <c r="J201" s="326"/>
      <c r="K201" s="196"/>
    </row>
    <row r="202" spans="2:11" customFormat="1" ht="5.25" customHeight="1">
      <c r="B202" s="226"/>
      <c r="C202" s="221"/>
      <c r="D202" s="221"/>
      <c r="E202" s="221"/>
      <c r="F202" s="221"/>
      <c r="G202" s="245"/>
      <c r="H202" s="221"/>
      <c r="I202" s="221"/>
      <c r="J202" s="221"/>
      <c r="K202" s="247"/>
    </row>
    <row r="203" spans="2:11" customFormat="1" ht="15" customHeight="1">
      <c r="B203" s="226"/>
      <c r="C203" s="203" t="s">
        <v>4389</v>
      </c>
      <c r="D203" s="203"/>
      <c r="E203" s="203"/>
      <c r="F203" s="224" t="s">
        <v>44</v>
      </c>
      <c r="G203" s="203"/>
      <c r="H203" s="327" t="s">
        <v>4400</v>
      </c>
      <c r="I203" s="327"/>
      <c r="J203" s="327"/>
      <c r="K203" s="247"/>
    </row>
    <row r="204" spans="2:11" customFormat="1" ht="15" customHeight="1">
      <c r="B204" s="226"/>
      <c r="C204" s="203"/>
      <c r="D204" s="203"/>
      <c r="E204" s="203"/>
      <c r="F204" s="224" t="s">
        <v>45</v>
      </c>
      <c r="G204" s="203"/>
      <c r="H204" s="327" t="s">
        <v>4401</v>
      </c>
      <c r="I204" s="327"/>
      <c r="J204" s="327"/>
      <c r="K204" s="247"/>
    </row>
    <row r="205" spans="2:11" customFormat="1" ht="15" customHeight="1">
      <c r="B205" s="226"/>
      <c r="C205" s="203"/>
      <c r="D205" s="203"/>
      <c r="E205" s="203"/>
      <c r="F205" s="224" t="s">
        <v>48</v>
      </c>
      <c r="G205" s="203"/>
      <c r="H205" s="327" t="s">
        <v>4402</v>
      </c>
      <c r="I205" s="327"/>
      <c r="J205" s="327"/>
      <c r="K205" s="247"/>
    </row>
    <row r="206" spans="2:11" customFormat="1" ht="15" customHeight="1">
      <c r="B206" s="226"/>
      <c r="C206" s="203"/>
      <c r="D206" s="203"/>
      <c r="E206" s="203"/>
      <c r="F206" s="224" t="s">
        <v>46</v>
      </c>
      <c r="G206" s="203"/>
      <c r="H206" s="327" t="s">
        <v>4403</v>
      </c>
      <c r="I206" s="327"/>
      <c r="J206" s="327"/>
      <c r="K206" s="247"/>
    </row>
    <row r="207" spans="2:11" customFormat="1" ht="15" customHeight="1">
      <c r="B207" s="226"/>
      <c r="C207" s="203"/>
      <c r="D207" s="203"/>
      <c r="E207" s="203"/>
      <c r="F207" s="224" t="s">
        <v>47</v>
      </c>
      <c r="G207" s="203"/>
      <c r="H207" s="327" t="s">
        <v>4404</v>
      </c>
      <c r="I207" s="327"/>
      <c r="J207" s="327"/>
      <c r="K207" s="247"/>
    </row>
    <row r="208" spans="2:11" customFormat="1" ht="15" customHeight="1">
      <c r="B208" s="226"/>
      <c r="C208" s="203"/>
      <c r="D208" s="203"/>
      <c r="E208" s="203"/>
      <c r="F208" s="224"/>
      <c r="G208" s="203"/>
      <c r="H208" s="203"/>
      <c r="I208" s="203"/>
      <c r="J208" s="203"/>
      <c r="K208" s="247"/>
    </row>
    <row r="209" spans="2:11" customFormat="1" ht="15" customHeight="1">
      <c r="B209" s="226"/>
      <c r="C209" s="203" t="s">
        <v>4343</v>
      </c>
      <c r="D209" s="203"/>
      <c r="E209" s="203"/>
      <c r="F209" s="224" t="s">
        <v>80</v>
      </c>
      <c r="G209" s="203"/>
      <c r="H209" s="327" t="s">
        <v>4405</v>
      </c>
      <c r="I209" s="327"/>
      <c r="J209" s="327"/>
      <c r="K209" s="247"/>
    </row>
    <row r="210" spans="2:11" customFormat="1" ht="15" customHeight="1">
      <c r="B210" s="226"/>
      <c r="C210" s="203"/>
      <c r="D210" s="203"/>
      <c r="E210" s="203"/>
      <c r="F210" s="224" t="s">
        <v>4240</v>
      </c>
      <c r="G210" s="203"/>
      <c r="H210" s="327" t="s">
        <v>4241</v>
      </c>
      <c r="I210" s="327"/>
      <c r="J210" s="327"/>
      <c r="K210" s="247"/>
    </row>
    <row r="211" spans="2:11" customFormat="1" ht="15" customHeight="1">
      <c r="B211" s="226"/>
      <c r="C211" s="203"/>
      <c r="D211" s="203"/>
      <c r="E211" s="203"/>
      <c r="F211" s="224" t="s">
        <v>4238</v>
      </c>
      <c r="G211" s="203"/>
      <c r="H211" s="327" t="s">
        <v>4406</v>
      </c>
      <c r="I211" s="327"/>
      <c r="J211" s="327"/>
      <c r="K211" s="247"/>
    </row>
    <row r="212" spans="2:11" customFormat="1" ht="15" customHeight="1">
      <c r="B212" s="271"/>
      <c r="C212" s="203"/>
      <c r="D212" s="203"/>
      <c r="E212" s="203"/>
      <c r="F212" s="224" t="s">
        <v>108</v>
      </c>
      <c r="G212" s="260"/>
      <c r="H212" s="328" t="s">
        <v>4242</v>
      </c>
      <c r="I212" s="328"/>
      <c r="J212" s="328"/>
      <c r="K212" s="272"/>
    </row>
    <row r="213" spans="2:11" customFormat="1" ht="15" customHeight="1">
      <c r="B213" s="271"/>
      <c r="C213" s="203"/>
      <c r="D213" s="203"/>
      <c r="E213" s="203"/>
      <c r="F213" s="224" t="s">
        <v>4243</v>
      </c>
      <c r="G213" s="260"/>
      <c r="H213" s="328" t="s">
        <v>3977</v>
      </c>
      <c r="I213" s="328"/>
      <c r="J213" s="328"/>
      <c r="K213" s="272"/>
    </row>
    <row r="214" spans="2:11" customFormat="1" ht="15" customHeight="1">
      <c r="B214" s="271"/>
      <c r="C214" s="203"/>
      <c r="D214" s="203"/>
      <c r="E214" s="203"/>
      <c r="F214" s="224"/>
      <c r="G214" s="260"/>
      <c r="H214" s="251"/>
      <c r="I214" s="251"/>
      <c r="J214" s="251"/>
      <c r="K214" s="272"/>
    </row>
    <row r="215" spans="2:11" customFormat="1" ht="15" customHeight="1">
      <c r="B215" s="271"/>
      <c r="C215" s="203" t="s">
        <v>4367</v>
      </c>
      <c r="D215" s="203"/>
      <c r="E215" s="203"/>
      <c r="F215" s="224">
        <v>1</v>
      </c>
      <c r="G215" s="260"/>
      <c r="H215" s="328" t="s">
        <v>4407</v>
      </c>
      <c r="I215" s="328"/>
      <c r="J215" s="328"/>
      <c r="K215" s="272"/>
    </row>
    <row r="216" spans="2:11" customFormat="1" ht="15" customHeight="1">
      <c r="B216" s="271"/>
      <c r="C216" s="203"/>
      <c r="D216" s="203"/>
      <c r="E216" s="203"/>
      <c r="F216" s="224">
        <v>2</v>
      </c>
      <c r="G216" s="260"/>
      <c r="H216" s="328" t="s">
        <v>4408</v>
      </c>
      <c r="I216" s="328"/>
      <c r="J216" s="328"/>
      <c r="K216" s="272"/>
    </row>
    <row r="217" spans="2:11" customFormat="1" ht="15" customHeight="1">
      <c r="B217" s="271"/>
      <c r="C217" s="203"/>
      <c r="D217" s="203"/>
      <c r="E217" s="203"/>
      <c r="F217" s="224">
        <v>3</v>
      </c>
      <c r="G217" s="260"/>
      <c r="H217" s="328" t="s">
        <v>4409</v>
      </c>
      <c r="I217" s="328"/>
      <c r="J217" s="328"/>
      <c r="K217" s="272"/>
    </row>
    <row r="218" spans="2:11" customFormat="1" ht="15" customHeight="1">
      <c r="B218" s="271"/>
      <c r="C218" s="203"/>
      <c r="D218" s="203"/>
      <c r="E218" s="203"/>
      <c r="F218" s="224">
        <v>4</v>
      </c>
      <c r="G218" s="260"/>
      <c r="H218" s="328" t="s">
        <v>4410</v>
      </c>
      <c r="I218" s="328"/>
      <c r="J218" s="328"/>
      <c r="K218" s="272"/>
    </row>
    <row r="219" spans="2:11" customFormat="1" ht="12.75" customHeight="1">
      <c r="B219" s="273"/>
      <c r="C219" s="274"/>
      <c r="D219" s="274"/>
      <c r="E219" s="274"/>
      <c r="F219" s="274"/>
      <c r="G219" s="274"/>
      <c r="H219" s="274"/>
      <c r="I219" s="274"/>
      <c r="J219" s="274"/>
      <c r="K219" s="275"/>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20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82</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s="1" customFormat="1" ht="12" customHeight="1">
      <c r="B8" s="32"/>
      <c r="D8" s="27" t="s">
        <v>111</v>
      </c>
      <c r="L8" s="32"/>
    </row>
    <row r="9" spans="2:46" s="1" customFormat="1" ht="16.5" customHeight="1">
      <c r="B9" s="32"/>
      <c r="E9" s="276" t="s">
        <v>112</v>
      </c>
      <c r="F9" s="319"/>
      <c r="G9" s="319"/>
      <c r="H9" s="319"/>
      <c r="L9" s="32"/>
    </row>
    <row r="10" spans="2:46" s="1" customFormat="1" ht="11.25">
      <c r="B10" s="32"/>
      <c r="L10" s="32"/>
    </row>
    <row r="11" spans="2:46" s="1" customFormat="1" ht="12" customHeight="1">
      <c r="B11" s="32"/>
      <c r="D11" s="27" t="s">
        <v>18</v>
      </c>
      <c r="F11" s="25" t="s">
        <v>21</v>
      </c>
      <c r="I11" s="27" t="s">
        <v>20</v>
      </c>
      <c r="J11" s="25" t="s">
        <v>21</v>
      </c>
      <c r="L11" s="32"/>
    </row>
    <row r="12" spans="2:46" s="1" customFormat="1" ht="12" customHeight="1">
      <c r="B12" s="32"/>
      <c r="D12" s="27" t="s">
        <v>22</v>
      </c>
      <c r="F12" s="25" t="s">
        <v>36</v>
      </c>
      <c r="I12" s="27" t="s">
        <v>24</v>
      </c>
      <c r="J12" s="49" t="str">
        <f>'Rekapitulace stavby'!AN8</f>
        <v>7. 9. 2022</v>
      </c>
      <c r="L12" s="32"/>
    </row>
    <row r="13" spans="2:46" s="1" customFormat="1" ht="10.9" customHeight="1">
      <c r="B13" s="32"/>
      <c r="L13" s="32"/>
    </row>
    <row r="14" spans="2:46" s="1" customFormat="1" ht="12" customHeight="1">
      <c r="B14" s="32"/>
      <c r="D14" s="27" t="s">
        <v>26</v>
      </c>
      <c r="I14" s="27" t="s">
        <v>27</v>
      </c>
      <c r="J14" s="25" t="s">
        <v>21</v>
      </c>
      <c r="L14" s="32"/>
    </row>
    <row r="15" spans="2:46" s="1" customFormat="1" ht="18" customHeight="1">
      <c r="B15" s="32"/>
      <c r="E15" s="25" t="s">
        <v>28</v>
      </c>
      <c r="I15" s="27" t="s">
        <v>29</v>
      </c>
      <c r="J15" s="25" t="s">
        <v>21</v>
      </c>
      <c r="L15" s="32"/>
    </row>
    <row r="16" spans="2:46" s="1" customFormat="1" ht="6.95" customHeight="1">
      <c r="B16" s="32"/>
      <c r="L16" s="32"/>
    </row>
    <row r="17" spans="2:12" s="1" customFormat="1" ht="12" customHeight="1">
      <c r="B17" s="32"/>
      <c r="D17" s="27" t="s">
        <v>30</v>
      </c>
      <c r="I17" s="27" t="s">
        <v>27</v>
      </c>
      <c r="J17" s="28" t="str">
        <f>'Rekapitulace stavby'!AN13</f>
        <v>Vyplň údaj</v>
      </c>
      <c r="L17" s="32"/>
    </row>
    <row r="18" spans="2:12" s="1" customFormat="1" ht="18" customHeight="1">
      <c r="B18" s="32"/>
      <c r="E18" s="320" t="str">
        <f>'Rekapitulace stavby'!E14</f>
        <v>Vyplň údaj</v>
      </c>
      <c r="F18" s="301"/>
      <c r="G18" s="301"/>
      <c r="H18" s="301"/>
      <c r="I18" s="27" t="s">
        <v>29</v>
      </c>
      <c r="J18" s="28" t="str">
        <f>'Rekapitulace stavby'!AN14</f>
        <v>Vyplň údaj</v>
      </c>
      <c r="L18" s="32"/>
    </row>
    <row r="19" spans="2:12" s="1" customFormat="1" ht="6.95" customHeight="1">
      <c r="B19" s="32"/>
      <c r="L19" s="32"/>
    </row>
    <row r="20" spans="2:12" s="1" customFormat="1" ht="12" customHeight="1">
      <c r="B20" s="32"/>
      <c r="D20" s="27" t="s">
        <v>32</v>
      </c>
      <c r="I20" s="27" t="s">
        <v>27</v>
      </c>
      <c r="J20" s="25" t="s">
        <v>21</v>
      </c>
      <c r="L20" s="32"/>
    </row>
    <row r="21" spans="2:12" s="1" customFormat="1" ht="18" customHeight="1">
      <c r="B21" s="32"/>
      <c r="E21" s="25" t="s">
        <v>33</v>
      </c>
      <c r="I21" s="27" t="s">
        <v>29</v>
      </c>
      <c r="J21" s="25" t="s">
        <v>21</v>
      </c>
      <c r="L21" s="32"/>
    </row>
    <row r="22" spans="2:12" s="1" customFormat="1" ht="6.95" customHeight="1">
      <c r="B22" s="32"/>
      <c r="L22" s="32"/>
    </row>
    <row r="23" spans="2:12" s="1" customFormat="1" ht="12" customHeight="1">
      <c r="B23" s="32"/>
      <c r="D23" s="27" t="s">
        <v>35</v>
      </c>
      <c r="I23" s="27" t="s">
        <v>27</v>
      </c>
      <c r="J23" s="25" t="s">
        <v>21</v>
      </c>
      <c r="L23" s="32"/>
    </row>
    <row r="24" spans="2:12" s="1" customFormat="1" ht="18" customHeight="1">
      <c r="B24" s="32"/>
      <c r="E24" s="25" t="s">
        <v>113</v>
      </c>
      <c r="I24" s="27" t="s">
        <v>29</v>
      </c>
      <c r="J24" s="25" t="s">
        <v>21</v>
      </c>
      <c r="L24" s="32"/>
    </row>
    <row r="25" spans="2:12" s="1" customFormat="1" ht="6.95" customHeight="1">
      <c r="B25" s="32"/>
      <c r="L25" s="32"/>
    </row>
    <row r="26" spans="2:12" s="1" customFormat="1" ht="12" customHeight="1">
      <c r="B26" s="32"/>
      <c r="D26" s="27" t="s">
        <v>37</v>
      </c>
      <c r="L26" s="32"/>
    </row>
    <row r="27" spans="2:12" s="7" customFormat="1" ht="16.5" customHeight="1">
      <c r="B27" s="91"/>
      <c r="E27" s="306" t="s">
        <v>21</v>
      </c>
      <c r="F27" s="306"/>
      <c r="G27" s="306"/>
      <c r="H27" s="306"/>
      <c r="L27" s="91"/>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92" t="s">
        <v>39</v>
      </c>
      <c r="J30" s="63">
        <f>ROUND(J104, 2)</f>
        <v>0</v>
      </c>
      <c r="L30" s="32"/>
    </row>
    <row r="31" spans="2:12" s="1" customFormat="1" ht="6.95" customHeight="1">
      <c r="B31" s="32"/>
      <c r="D31" s="50"/>
      <c r="E31" s="50"/>
      <c r="F31" s="50"/>
      <c r="G31" s="50"/>
      <c r="H31" s="50"/>
      <c r="I31" s="50"/>
      <c r="J31" s="50"/>
      <c r="K31" s="50"/>
      <c r="L31" s="32"/>
    </row>
    <row r="32" spans="2:12" s="1" customFormat="1" ht="14.45" customHeight="1">
      <c r="B32" s="32"/>
      <c r="F32" s="35" t="s">
        <v>41</v>
      </c>
      <c r="I32" s="35" t="s">
        <v>40</v>
      </c>
      <c r="J32" s="35" t="s">
        <v>42</v>
      </c>
      <c r="L32" s="32"/>
    </row>
    <row r="33" spans="2:12" s="1" customFormat="1" ht="14.45" customHeight="1">
      <c r="B33" s="32"/>
      <c r="D33" s="52" t="s">
        <v>43</v>
      </c>
      <c r="E33" s="27" t="s">
        <v>44</v>
      </c>
      <c r="F33" s="83">
        <f>ROUND((SUM(BE104:BE2205)),  2)</f>
        <v>0</v>
      </c>
      <c r="I33" s="93">
        <v>0.21</v>
      </c>
      <c r="J33" s="83">
        <f>ROUND(((SUM(BE104:BE2205))*I33),  2)</f>
        <v>0</v>
      </c>
      <c r="L33" s="32"/>
    </row>
    <row r="34" spans="2:12" s="1" customFormat="1" ht="14.45" customHeight="1">
      <c r="B34" s="32"/>
      <c r="E34" s="27" t="s">
        <v>45</v>
      </c>
      <c r="F34" s="83">
        <f>ROUND((SUM(BF104:BF2205)),  2)</f>
        <v>0</v>
      </c>
      <c r="I34" s="93">
        <v>0.15</v>
      </c>
      <c r="J34" s="83">
        <f>ROUND(((SUM(BF104:BF2205))*I34),  2)</f>
        <v>0</v>
      </c>
      <c r="L34" s="32"/>
    </row>
    <row r="35" spans="2:12" s="1" customFormat="1" ht="14.45" hidden="1" customHeight="1">
      <c r="B35" s="32"/>
      <c r="E35" s="27" t="s">
        <v>46</v>
      </c>
      <c r="F35" s="83">
        <f>ROUND((SUM(BG104:BG2205)),  2)</f>
        <v>0</v>
      </c>
      <c r="I35" s="93">
        <v>0.21</v>
      </c>
      <c r="J35" s="83">
        <f>0</f>
        <v>0</v>
      </c>
      <c r="L35" s="32"/>
    </row>
    <row r="36" spans="2:12" s="1" customFormat="1" ht="14.45" hidden="1" customHeight="1">
      <c r="B36" s="32"/>
      <c r="E36" s="27" t="s">
        <v>47</v>
      </c>
      <c r="F36" s="83">
        <f>ROUND((SUM(BH104:BH2205)),  2)</f>
        <v>0</v>
      </c>
      <c r="I36" s="93">
        <v>0.15</v>
      </c>
      <c r="J36" s="83">
        <f>0</f>
        <v>0</v>
      </c>
      <c r="L36" s="32"/>
    </row>
    <row r="37" spans="2:12" s="1" customFormat="1" ht="14.45" hidden="1" customHeight="1">
      <c r="B37" s="32"/>
      <c r="E37" s="27" t="s">
        <v>48</v>
      </c>
      <c r="F37" s="83">
        <f>ROUND((SUM(BI104:BI2205)),  2)</f>
        <v>0</v>
      </c>
      <c r="I37" s="93">
        <v>0</v>
      </c>
      <c r="J37" s="83">
        <f>0</f>
        <v>0</v>
      </c>
      <c r="L37" s="32"/>
    </row>
    <row r="38" spans="2:12" s="1" customFormat="1" ht="6.95" customHeight="1">
      <c r="B38" s="32"/>
      <c r="L38" s="32"/>
    </row>
    <row r="39" spans="2:12" s="1" customFormat="1" ht="25.35" customHeight="1">
      <c r="B39" s="32"/>
      <c r="C39" s="94"/>
      <c r="D39" s="95" t="s">
        <v>49</v>
      </c>
      <c r="E39" s="54"/>
      <c r="F39" s="54"/>
      <c r="G39" s="96" t="s">
        <v>50</v>
      </c>
      <c r="H39" s="97" t="s">
        <v>51</v>
      </c>
      <c r="I39" s="54"/>
      <c r="J39" s="98">
        <f>SUM(J30:J37)</f>
        <v>0</v>
      </c>
      <c r="K39" s="99"/>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114</v>
      </c>
      <c r="L45" s="32"/>
    </row>
    <row r="46" spans="2:12" s="1" customFormat="1" ht="6.95" customHeight="1">
      <c r="B46" s="32"/>
      <c r="L46" s="32"/>
    </row>
    <row r="47" spans="2:12" s="1" customFormat="1" ht="12" customHeight="1">
      <c r="B47" s="32"/>
      <c r="C47" s="27" t="s">
        <v>16</v>
      </c>
      <c r="L47" s="32"/>
    </row>
    <row r="48" spans="2:12" s="1" customFormat="1" ht="16.5" customHeight="1">
      <c r="B48" s="32"/>
      <c r="E48" s="317" t="str">
        <f>E7</f>
        <v>Přístavba odborné učebny pro výuku přípravy pokrmů pro I. II. stupeň ZŠ Dub nad Moravou</v>
      </c>
      <c r="F48" s="318"/>
      <c r="G48" s="318"/>
      <c r="H48" s="318"/>
      <c r="L48" s="32"/>
    </row>
    <row r="49" spans="2:47" s="1" customFormat="1" ht="12" customHeight="1">
      <c r="B49" s="32"/>
      <c r="C49" s="27" t="s">
        <v>111</v>
      </c>
      <c r="L49" s="32"/>
    </row>
    <row r="50" spans="2:47" s="1" customFormat="1" ht="16.5" customHeight="1">
      <c r="B50" s="32"/>
      <c r="E50" s="276" t="str">
        <f>E9</f>
        <v>D.1.1 - Architektonicko-stavební řešení</v>
      </c>
      <c r="F50" s="319"/>
      <c r="G50" s="319"/>
      <c r="H50" s="319"/>
      <c r="L50" s="32"/>
    </row>
    <row r="51" spans="2:47" s="1" customFormat="1" ht="6.95" customHeight="1">
      <c r="B51" s="32"/>
      <c r="L51" s="32"/>
    </row>
    <row r="52" spans="2:47" s="1" customFormat="1" ht="12" customHeight="1">
      <c r="B52" s="32"/>
      <c r="C52" s="27" t="s">
        <v>22</v>
      </c>
      <c r="F52" s="25" t="str">
        <f>F12</f>
        <v xml:space="preserve"> </v>
      </c>
      <c r="I52" s="27" t="s">
        <v>24</v>
      </c>
      <c r="J52" s="49" t="str">
        <f>IF(J12="","",J12)</f>
        <v>7. 9. 2022</v>
      </c>
      <c r="L52" s="32"/>
    </row>
    <row r="53" spans="2:47" s="1" customFormat="1" ht="6.95" customHeight="1">
      <c r="B53" s="32"/>
      <c r="L53" s="32"/>
    </row>
    <row r="54" spans="2:47" s="1" customFormat="1" ht="15.2" customHeight="1">
      <c r="B54" s="32"/>
      <c r="C54" s="27" t="s">
        <v>26</v>
      </c>
      <c r="F54" s="25" t="str">
        <f>E15</f>
        <v>ZŠ a MŠ, příspěvková organizace Dub n/M</v>
      </c>
      <c r="I54" s="27" t="s">
        <v>32</v>
      </c>
      <c r="J54" s="30" t="str">
        <f>E21</f>
        <v>Bořivoj Kovář</v>
      </c>
      <c r="L54" s="32"/>
    </row>
    <row r="55" spans="2:47" s="1" customFormat="1" ht="15.2" customHeight="1">
      <c r="B55" s="32"/>
      <c r="C55" s="27" t="s">
        <v>30</v>
      </c>
      <c r="F55" s="25" t="str">
        <f>IF(E18="","",E18)</f>
        <v>Vyplň údaj</v>
      </c>
      <c r="I55" s="27" t="s">
        <v>35</v>
      </c>
      <c r="J55" s="30" t="str">
        <f>E24</f>
        <v>Dana Jemelková</v>
      </c>
      <c r="L55" s="32"/>
    </row>
    <row r="56" spans="2:47" s="1" customFormat="1" ht="10.35" customHeight="1">
      <c r="B56" s="32"/>
      <c r="L56" s="32"/>
    </row>
    <row r="57" spans="2:47" s="1" customFormat="1" ht="29.25" customHeight="1">
      <c r="B57" s="32"/>
      <c r="C57" s="100" t="s">
        <v>115</v>
      </c>
      <c r="D57" s="94"/>
      <c r="E57" s="94"/>
      <c r="F57" s="94"/>
      <c r="G57" s="94"/>
      <c r="H57" s="94"/>
      <c r="I57" s="94"/>
      <c r="J57" s="101" t="s">
        <v>116</v>
      </c>
      <c r="K57" s="94"/>
      <c r="L57" s="32"/>
    </row>
    <row r="58" spans="2:47" s="1" customFormat="1" ht="10.35" customHeight="1">
      <c r="B58" s="32"/>
      <c r="L58" s="32"/>
    </row>
    <row r="59" spans="2:47" s="1" customFormat="1" ht="22.9" customHeight="1">
      <c r="B59" s="32"/>
      <c r="C59" s="102" t="s">
        <v>71</v>
      </c>
      <c r="J59" s="63">
        <f>J104</f>
        <v>0</v>
      </c>
      <c r="L59" s="32"/>
      <c r="AU59" s="17" t="s">
        <v>117</v>
      </c>
    </row>
    <row r="60" spans="2:47" s="8" customFormat="1" ht="24.95" customHeight="1">
      <c r="B60" s="103"/>
      <c r="D60" s="104" t="s">
        <v>118</v>
      </c>
      <c r="E60" s="105"/>
      <c r="F60" s="105"/>
      <c r="G60" s="105"/>
      <c r="H60" s="105"/>
      <c r="I60" s="105"/>
      <c r="J60" s="106">
        <f>J105</f>
        <v>0</v>
      </c>
      <c r="L60" s="103"/>
    </row>
    <row r="61" spans="2:47" s="9" customFormat="1" ht="19.899999999999999" customHeight="1">
      <c r="B61" s="107"/>
      <c r="D61" s="108" t="s">
        <v>119</v>
      </c>
      <c r="E61" s="109"/>
      <c r="F61" s="109"/>
      <c r="G61" s="109"/>
      <c r="H61" s="109"/>
      <c r="I61" s="109"/>
      <c r="J61" s="110">
        <f>J106</f>
        <v>0</v>
      </c>
      <c r="L61" s="107"/>
    </row>
    <row r="62" spans="2:47" s="9" customFormat="1" ht="19.899999999999999" customHeight="1">
      <c r="B62" s="107"/>
      <c r="D62" s="108" t="s">
        <v>120</v>
      </c>
      <c r="E62" s="109"/>
      <c r="F62" s="109"/>
      <c r="G62" s="109"/>
      <c r="H62" s="109"/>
      <c r="I62" s="109"/>
      <c r="J62" s="110">
        <f>J187</f>
        <v>0</v>
      </c>
      <c r="L62" s="107"/>
    </row>
    <row r="63" spans="2:47" s="9" customFormat="1" ht="19.899999999999999" customHeight="1">
      <c r="B63" s="107"/>
      <c r="D63" s="108" t="s">
        <v>121</v>
      </c>
      <c r="E63" s="109"/>
      <c r="F63" s="109"/>
      <c r="G63" s="109"/>
      <c r="H63" s="109"/>
      <c r="I63" s="109"/>
      <c r="J63" s="110">
        <f>J235</f>
        <v>0</v>
      </c>
      <c r="L63" s="107"/>
    </row>
    <row r="64" spans="2:47" s="9" customFormat="1" ht="19.899999999999999" customHeight="1">
      <c r="B64" s="107"/>
      <c r="D64" s="108" t="s">
        <v>122</v>
      </c>
      <c r="E64" s="109"/>
      <c r="F64" s="109"/>
      <c r="G64" s="109"/>
      <c r="H64" s="109"/>
      <c r="I64" s="109"/>
      <c r="J64" s="110">
        <f>J556</f>
        <v>0</v>
      </c>
      <c r="L64" s="107"/>
    </row>
    <row r="65" spans="2:12" s="9" customFormat="1" ht="19.899999999999999" customHeight="1">
      <c r="B65" s="107"/>
      <c r="D65" s="108" t="s">
        <v>123</v>
      </c>
      <c r="E65" s="109"/>
      <c r="F65" s="109"/>
      <c r="G65" s="109"/>
      <c r="H65" s="109"/>
      <c r="I65" s="109"/>
      <c r="J65" s="110">
        <f>J645</f>
        <v>0</v>
      </c>
      <c r="L65" s="107"/>
    </row>
    <row r="66" spans="2:12" s="9" customFormat="1" ht="19.899999999999999" customHeight="1">
      <c r="B66" s="107"/>
      <c r="D66" s="108" t="s">
        <v>124</v>
      </c>
      <c r="E66" s="109"/>
      <c r="F66" s="109"/>
      <c r="G66" s="109"/>
      <c r="H66" s="109"/>
      <c r="I66" s="109"/>
      <c r="J66" s="110">
        <f>J659</f>
        <v>0</v>
      </c>
      <c r="L66" s="107"/>
    </row>
    <row r="67" spans="2:12" s="9" customFormat="1" ht="19.899999999999999" customHeight="1">
      <c r="B67" s="107"/>
      <c r="D67" s="108" t="s">
        <v>125</v>
      </c>
      <c r="E67" s="109"/>
      <c r="F67" s="109"/>
      <c r="G67" s="109"/>
      <c r="H67" s="109"/>
      <c r="I67" s="109"/>
      <c r="J67" s="110">
        <f>J986</f>
        <v>0</v>
      </c>
      <c r="L67" s="107"/>
    </row>
    <row r="68" spans="2:12" s="9" customFormat="1" ht="19.899999999999999" customHeight="1">
      <c r="B68" s="107"/>
      <c r="D68" s="108" t="s">
        <v>126</v>
      </c>
      <c r="E68" s="109"/>
      <c r="F68" s="109"/>
      <c r="G68" s="109"/>
      <c r="H68" s="109"/>
      <c r="I68" s="109"/>
      <c r="J68" s="110">
        <f>J1197</f>
        <v>0</v>
      </c>
      <c r="L68" s="107"/>
    </row>
    <row r="69" spans="2:12" s="9" customFormat="1" ht="19.899999999999999" customHeight="1">
      <c r="B69" s="107"/>
      <c r="D69" s="108" t="s">
        <v>127</v>
      </c>
      <c r="E69" s="109"/>
      <c r="F69" s="109"/>
      <c r="G69" s="109"/>
      <c r="H69" s="109"/>
      <c r="I69" s="109"/>
      <c r="J69" s="110">
        <f>J1211</f>
        <v>0</v>
      </c>
      <c r="L69" s="107"/>
    </row>
    <row r="70" spans="2:12" s="8" customFormat="1" ht="24.95" customHeight="1">
      <c r="B70" s="103"/>
      <c r="D70" s="104" t="s">
        <v>128</v>
      </c>
      <c r="E70" s="105"/>
      <c r="F70" s="105"/>
      <c r="G70" s="105"/>
      <c r="H70" s="105"/>
      <c r="I70" s="105"/>
      <c r="J70" s="106">
        <f>J1215</f>
        <v>0</v>
      </c>
      <c r="L70" s="103"/>
    </row>
    <row r="71" spans="2:12" s="9" customFormat="1" ht="19.899999999999999" customHeight="1">
      <c r="B71" s="107"/>
      <c r="D71" s="108" t="s">
        <v>129</v>
      </c>
      <c r="E71" s="109"/>
      <c r="F71" s="109"/>
      <c r="G71" s="109"/>
      <c r="H71" s="109"/>
      <c r="I71" s="109"/>
      <c r="J71" s="110">
        <f>J1216</f>
        <v>0</v>
      </c>
      <c r="L71" s="107"/>
    </row>
    <row r="72" spans="2:12" s="9" customFormat="1" ht="19.899999999999999" customHeight="1">
      <c r="B72" s="107"/>
      <c r="D72" s="108" t="s">
        <v>130</v>
      </c>
      <c r="E72" s="109"/>
      <c r="F72" s="109"/>
      <c r="G72" s="109"/>
      <c r="H72" s="109"/>
      <c r="I72" s="109"/>
      <c r="J72" s="110">
        <f>J1294</f>
        <v>0</v>
      </c>
      <c r="L72" s="107"/>
    </row>
    <row r="73" spans="2:12" s="9" customFormat="1" ht="19.899999999999999" customHeight="1">
      <c r="B73" s="107"/>
      <c r="D73" s="108" t="s">
        <v>131</v>
      </c>
      <c r="E73" s="109"/>
      <c r="F73" s="109"/>
      <c r="G73" s="109"/>
      <c r="H73" s="109"/>
      <c r="I73" s="109"/>
      <c r="J73" s="110">
        <f>J1375</f>
        <v>0</v>
      </c>
      <c r="L73" s="107"/>
    </row>
    <row r="74" spans="2:12" s="9" customFormat="1" ht="19.899999999999999" customHeight="1">
      <c r="B74" s="107"/>
      <c r="D74" s="108" t="s">
        <v>132</v>
      </c>
      <c r="E74" s="109"/>
      <c r="F74" s="109"/>
      <c r="G74" s="109"/>
      <c r="H74" s="109"/>
      <c r="I74" s="109"/>
      <c r="J74" s="110">
        <f>J1475</f>
        <v>0</v>
      </c>
      <c r="L74" s="107"/>
    </row>
    <row r="75" spans="2:12" s="9" customFormat="1" ht="19.899999999999999" customHeight="1">
      <c r="B75" s="107"/>
      <c r="D75" s="108" t="s">
        <v>133</v>
      </c>
      <c r="E75" s="109"/>
      <c r="F75" s="109"/>
      <c r="G75" s="109"/>
      <c r="H75" s="109"/>
      <c r="I75" s="109"/>
      <c r="J75" s="110">
        <f>J1500</f>
        <v>0</v>
      </c>
      <c r="L75" s="107"/>
    </row>
    <row r="76" spans="2:12" s="9" customFormat="1" ht="19.899999999999999" customHeight="1">
      <c r="B76" s="107"/>
      <c r="D76" s="108" t="s">
        <v>134</v>
      </c>
      <c r="E76" s="109"/>
      <c r="F76" s="109"/>
      <c r="G76" s="109"/>
      <c r="H76" s="109"/>
      <c r="I76" s="109"/>
      <c r="J76" s="110">
        <f>J1563</f>
        <v>0</v>
      </c>
      <c r="L76" s="107"/>
    </row>
    <row r="77" spans="2:12" s="9" customFormat="1" ht="19.899999999999999" customHeight="1">
      <c r="B77" s="107"/>
      <c r="D77" s="108" t="s">
        <v>135</v>
      </c>
      <c r="E77" s="109"/>
      <c r="F77" s="109"/>
      <c r="G77" s="109"/>
      <c r="H77" s="109"/>
      <c r="I77" s="109"/>
      <c r="J77" s="110">
        <f>J1602</f>
        <v>0</v>
      </c>
      <c r="L77" s="107"/>
    </row>
    <row r="78" spans="2:12" s="9" customFormat="1" ht="19.899999999999999" customHeight="1">
      <c r="B78" s="107"/>
      <c r="D78" s="108" t="s">
        <v>136</v>
      </c>
      <c r="E78" s="109"/>
      <c r="F78" s="109"/>
      <c r="G78" s="109"/>
      <c r="H78" s="109"/>
      <c r="I78" s="109"/>
      <c r="J78" s="110">
        <f>J1725</f>
        <v>0</v>
      </c>
      <c r="L78" s="107"/>
    </row>
    <row r="79" spans="2:12" s="9" customFormat="1" ht="19.899999999999999" customHeight="1">
      <c r="B79" s="107"/>
      <c r="D79" s="108" t="s">
        <v>137</v>
      </c>
      <c r="E79" s="109"/>
      <c r="F79" s="109"/>
      <c r="G79" s="109"/>
      <c r="H79" s="109"/>
      <c r="I79" s="109"/>
      <c r="J79" s="110">
        <f>J1864</f>
        <v>0</v>
      </c>
      <c r="L79" s="107"/>
    </row>
    <row r="80" spans="2:12" s="9" customFormat="1" ht="19.899999999999999" customHeight="1">
      <c r="B80" s="107"/>
      <c r="D80" s="108" t="s">
        <v>138</v>
      </c>
      <c r="E80" s="109"/>
      <c r="F80" s="109"/>
      <c r="G80" s="109"/>
      <c r="H80" s="109"/>
      <c r="I80" s="109"/>
      <c r="J80" s="110">
        <f>J1954</f>
        <v>0</v>
      </c>
      <c r="L80" s="107"/>
    </row>
    <row r="81" spans="2:12" s="9" customFormat="1" ht="19.899999999999999" customHeight="1">
      <c r="B81" s="107"/>
      <c r="D81" s="108" t="s">
        <v>139</v>
      </c>
      <c r="E81" s="109"/>
      <c r="F81" s="109"/>
      <c r="G81" s="109"/>
      <c r="H81" s="109"/>
      <c r="I81" s="109"/>
      <c r="J81" s="110">
        <f>J2005</f>
        <v>0</v>
      </c>
      <c r="L81" s="107"/>
    </row>
    <row r="82" spans="2:12" s="9" customFormat="1" ht="19.899999999999999" customHeight="1">
      <c r="B82" s="107"/>
      <c r="D82" s="108" t="s">
        <v>140</v>
      </c>
      <c r="E82" s="109"/>
      <c r="F82" s="109"/>
      <c r="G82" s="109"/>
      <c r="H82" s="109"/>
      <c r="I82" s="109"/>
      <c r="J82" s="110">
        <f>J2106</f>
        <v>0</v>
      </c>
      <c r="L82" s="107"/>
    </row>
    <row r="83" spans="2:12" s="9" customFormat="1" ht="19.899999999999999" customHeight="1">
      <c r="B83" s="107"/>
      <c r="D83" s="108" t="s">
        <v>141</v>
      </c>
      <c r="E83" s="109"/>
      <c r="F83" s="109"/>
      <c r="G83" s="109"/>
      <c r="H83" s="109"/>
      <c r="I83" s="109"/>
      <c r="J83" s="110">
        <f>J2168</f>
        <v>0</v>
      </c>
      <c r="L83" s="107"/>
    </row>
    <row r="84" spans="2:12" s="9" customFormat="1" ht="19.899999999999999" customHeight="1">
      <c r="B84" s="107"/>
      <c r="D84" s="108" t="s">
        <v>142</v>
      </c>
      <c r="E84" s="109"/>
      <c r="F84" s="109"/>
      <c r="G84" s="109"/>
      <c r="H84" s="109"/>
      <c r="I84" s="109"/>
      <c r="J84" s="110">
        <f>J2200</f>
        <v>0</v>
      </c>
      <c r="L84" s="107"/>
    </row>
    <row r="85" spans="2:12" s="1" customFormat="1" ht="21.75" customHeight="1">
      <c r="B85" s="32"/>
      <c r="L85" s="32"/>
    </row>
    <row r="86" spans="2:12" s="1" customFormat="1" ht="6.95" customHeight="1">
      <c r="B86" s="41"/>
      <c r="C86" s="42"/>
      <c r="D86" s="42"/>
      <c r="E86" s="42"/>
      <c r="F86" s="42"/>
      <c r="G86" s="42"/>
      <c r="H86" s="42"/>
      <c r="I86" s="42"/>
      <c r="J86" s="42"/>
      <c r="K86" s="42"/>
      <c r="L86" s="32"/>
    </row>
    <row r="90" spans="2:12" s="1" customFormat="1" ht="6.95" customHeight="1">
      <c r="B90" s="43"/>
      <c r="C90" s="44"/>
      <c r="D90" s="44"/>
      <c r="E90" s="44"/>
      <c r="F90" s="44"/>
      <c r="G90" s="44"/>
      <c r="H90" s="44"/>
      <c r="I90" s="44"/>
      <c r="J90" s="44"/>
      <c r="K90" s="44"/>
      <c r="L90" s="32"/>
    </row>
    <row r="91" spans="2:12" s="1" customFormat="1" ht="24.95" customHeight="1">
      <c r="B91" s="32"/>
      <c r="C91" s="21" t="s">
        <v>143</v>
      </c>
      <c r="L91" s="32"/>
    </row>
    <row r="92" spans="2:12" s="1" customFormat="1" ht="6.95" customHeight="1">
      <c r="B92" s="32"/>
      <c r="L92" s="32"/>
    </row>
    <row r="93" spans="2:12" s="1" customFormat="1" ht="12" customHeight="1">
      <c r="B93" s="32"/>
      <c r="C93" s="27" t="s">
        <v>16</v>
      </c>
      <c r="L93" s="32"/>
    </row>
    <row r="94" spans="2:12" s="1" customFormat="1" ht="16.5" customHeight="1">
      <c r="B94" s="32"/>
      <c r="E94" s="317" t="str">
        <f>E7</f>
        <v>Přístavba odborné učebny pro výuku přípravy pokrmů pro I. II. stupeň ZŠ Dub nad Moravou</v>
      </c>
      <c r="F94" s="318"/>
      <c r="G94" s="318"/>
      <c r="H94" s="318"/>
      <c r="L94" s="32"/>
    </row>
    <row r="95" spans="2:12" s="1" customFormat="1" ht="12" customHeight="1">
      <c r="B95" s="32"/>
      <c r="C95" s="27" t="s">
        <v>111</v>
      </c>
      <c r="L95" s="32"/>
    </row>
    <row r="96" spans="2:12" s="1" customFormat="1" ht="16.5" customHeight="1">
      <c r="B96" s="32"/>
      <c r="E96" s="276" t="str">
        <f>E9</f>
        <v>D.1.1 - Architektonicko-stavební řešení</v>
      </c>
      <c r="F96" s="319"/>
      <c r="G96" s="319"/>
      <c r="H96" s="319"/>
      <c r="L96" s="32"/>
    </row>
    <row r="97" spans="2:65" s="1" customFormat="1" ht="6.95" customHeight="1">
      <c r="B97" s="32"/>
      <c r="L97" s="32"/>
    </row>
    <row r="98" spans="2:65" s="1" customFormat="1" ht="12" customHeight="1">
      <c r="B98" s="32"/>
      <c r="C98" s="27" t="s">
        <v>22</v>
      </c>
      <c r="F98" s="25" t="str">
        <f>F12</f>
        <v xml:space="preserve"> </v>
      </c>
      <c r="I98" s="27" t="s">
        <v>24</v>
      </c>
      <c r="J98" s="49" t="str">
        <f>IF(J12="","",J12)</f>
        <v>7. 9. 2022</v>
      </c>
      <c r="L98" s="32"/>
    </row>
    <row r="99" spans="2:65" s="1" customFormat="1" ht="6.95" customHeight="1">
      <c r="B99" s="32"/>
      <c r="L99" s="32"/>
    </row>
    <row r="100" spans="2:65" s="1" customFormat="1" ht="15.2" customHeight="1">
      <c r="B100" s="32"/>
      <c r="C100" s="27" t="s">
        <v>26</v>
      </c>
      <c r="F100" s="25" t="str">
        <f>E15</f>
        <v>ZŠ a MŠ, příspěvková organizace Dub n/M</v>
      </c>
      <c r="I100" s="27" t="s">
        <v>32</v>
      </c>
      <c r="J100" s="30" t="str">
        <f>E21</f>
        <v>Bořivoj Kovář</v>
      </c>
      <c r="L100" s="32"/>
    </row>
    <row r="101" spans="2:65" s="1" customFormat="1" ht="15.2" customHeight="1">
      <c r="B101" s="32"/>
      <c r="C101" s="27" t="s">
        <v>30</v>
      </c>
      <c r="F101" s="25" t="str">
        <f>IF(E18="","",E18)</f>
        <v>Vyplň údaj</v>
      </c>
      <c r="I101" s="27" t="s">
        <v>35</v>
      </c>
      <c r="J101" s="30" t="str">
        <f>E24</f>
        <v>Dana Jemelková</v>
      </c>
      <c r="L101" s="32"/>
    </row>
    <row r="102" spans="2:65" s="1" customFormat="1" ht="10.35" customHeight="1">
      <c r="B102" s="32"/>
      <c r="L102" s="32"/>
    </row>
    <row r="103" spans="2:65" s="10" customFormat="1" ht="29.25" customHeight="1">
      <c r="B103" s="111"/>
      <c r="C103" s="112" t="s">
        <v>144</v>
      </c>
      <c r="D103" s="113" t="s">
        <v>58</v>
      </c>
      <c r="E103" s="113" t="s">
        <v>54</v>
      </c>
      <c r="F103" s="113" t="s">
        <v>55</v>
      </c>
      <c r="G103" s="113" t="s">
        <v>145</v>
      </c>
      <c r="H103" s="113" t="s">
        <v>146</v>
      </c>
      <c r="I103" s="113" t="s">
        <v>147</v>
      </c>
      <c r="J103" s="113" t="s">
        <v>116</v>
      </c>
      <c r="K103" s="114" t="s">
        <v>148</v>
      </c>
      <c r="L103" s="111"/>
      <c r="M103" s="56" t="s">
        <v>21</v>
      </c>
      <c r="N103" s="57" t="s">
        <v>43</v>
      </c>
      <c r="O103" s="57" t="s">
        <v>149</v>
      </c>
      <c r="P103" s="57" t="s">
        <v>150</v>
      </c>
      <c r="Q103" s="57" t="s">
        <v>151</v>
      </c>
      <c r="R103" s="57" t="s">
        <v>152</v>
      </c>
      <c r="S103" s="57" t="s">
        <v>153</v>
      </c>
      <c r="T103" s="58" t="s">
        <v>154</v>
      </c>
    </row>
    <row r="104" spans="2:65" s="1" customFormat="1" ht="22.9" customHeight="1">
      <c r="B104" s="32"/>
      <c r="C104" s="61" t="s">
        <v>155</v>
      </c>
      <c r="J104" s="115">
        <f>BK104</f>
        <v>0</v>
      </c>
      <c r="L104" s="32"/>
      <c r="M104" s="59"/>
      <c r="N104" s="50"/>
      <c r="O104" s="50"/>
      <c r="P104" s="116">
        <f>P105+P1215</f>
        <v>0</v>
      </c>
      <c r="Q104" s="50"/>
      <c r="R104" s="116">
        <f>R105+R1215</f>
        <v>396.54094998756057</v>
      </c>
      <c r="S104" s="50"/>
      <c r="T104" s="117">
        <f>T105+T1215</f>
        <v>65.217105920000009</v>
      </c>
      <c r="AT104" s="17" t="s">
        <v>72</v>
      </c>
      <c r="AU104" s="17" t="s">
        <v>117</v>
      </c>
      <c r="BK104" s="118">
        <f>BK105+BK1215</f>
        <v>0</v>
      </c>
    </row>
    <row r="105" spans="2:65" s="11" customFormat="1" ht="25.9" customHeight="1">
      <c r="B105" s="119"/>
      <c r="D105" s="120" t="s">
        <v>72</v>
      </c>
      <c r="E105" s="121" t="s">
        <v>156</v>
      </c>
      <c r="F105" s="121" t="s">
        <v>157</v>
      </c>
      <c r="I105" s="122"/>
      <c r="J105" s="123">
        <f>BK105</f>
        <v>0</v>
      </c>
      <c r="L105" s="119"/>
      <c r="M105" s="124"/>
      <c r="P105" s="125">
        <f>P106+P187+P235+P556+P645+P659+P986+P1197+P1211</f>
        <v>0</v>
      </c>
      <c r="R105" s="125">
        <f>R106+R187+R235+R556+R645+R659+R986+R1197+R1211</f>
        <v>384.88012355925105</v>
      </c>
      <c r="T105" s="126">
        <f>T106+T187+T235+T556+T645+T659+T986+T1197+T1211</f>
        <v>65.139100000000013</v>
      </c>
      <c r="AR105" s="120" t="s">
        <v>81</v>
      </c>
      <c r="AT105" s="127" t="s">
        <v>72</v>
      </c>
      <c r="AU105" s="127" t="s">
        <v>73</v>
      </c>
      <c r="AY105" s="120" t="s">
        <v>158</v>
      </c>
      <c r="BK105" s="128">
        <f>BK106+BK187+BK235+BK556+BK645+BK659+BK986+BK1197+BK1211</f>
        <v>0</v>
      </c>
    </row>
    <row r="106" spans="2:65" s="11" customFormat="1" ht="22.9" customHeight="1">
      <c r="B106" s="119"/>
      <c r="D106" s="120" t="s">
        <v>72</v>
      </c>
      <c r="E106" s="129" t="s">
        <v>81</v>
      </c>
      <c r="F106" s="129" t="s">
        <v>159</v>
      </c>
      <c r="I106" s="122"/>
      <c r="J106" s="130">
        <f>BK106</f>
        <v>0</v>
      </c>
      <c r="L106" s="119"/>
      <c r="M106" s="124"/>
      <c r="P106" s="125">
        <f>SUM(P107:P186)</f>
        <v>0</v>
      </c>
      <c r="R106" s="125">
        <f>SUM(R107:R186)</f>
        <v>1.5E-3</v>
      </c>
      <c r="T106" s="126">
        <f>SUM(T107:T186)</f>
        <v>23.5565</v>
      </c>
      <c r="AR106" s="120" t="s">
        <v>81</v>
      </c>
      <c r="AT106" s="127" t="s">
        <v>72</v>
      </c>
      <c r="AU106" s="127" t="s">
        <v>81</v>
      </c>
      <c r="AY106" s="120" t="s">
        <v>158</v>
      </c>
      <c r="BK106" s="128">
        <f>SUM(BK107:BK186)</f>
        <v>0</v>
      </c>
    </row>
    <row r="107" spans="2:65" s="1" customFormat="1" ht="16.5" customHeight="1">
      <c r="B107" s="32"/>
      <c r="C107" s="131" t="s">
        <v>81</v>
      </c>
      <c r="D107" s="131" t="s">
        <v>160</v>
      </c>
      <c r="E107" s="132" t="s">
        <v>161</v>
      </c>
      <c r="F107" s="133" t="s">
        <v>162</v>
      </c>
      <c r="G107" s="134" t="s">
        <v>163</v>
      </c>
      <c r="H107" s="135">
        <v>54.6</v>
      </c>
      <c r="I107" s="136"/>
      <c r="J107" s="137">
        <f>ROUND(I107*H107,2)</f>
        <v>0</v>
      </c>
      <c r="K107" s="133" t="s">
        <v>164</v>
      </c>
      <c r="L107" s="32"/>
      <c r="M107" s="138" t="s">
        <v>21</v>
      </c>
      <c r="N107" s="139" t="s">
        <v>44</v>
      </c>
      <c r="P107" s="140">
        <f>O107*H107</f>
        <v>0</v>
      </c>
      <c r="Q107" s="140">
        <v>0</v>
      </c>
      <c r="R107" s="140">
        <f>Q107*H107</f>
        <v>0</v>
      </c>
      <c r="S107" s="140">
        <v>0.255</v>
      </c>
      <c r="T107" s="141">
        <f>S107*H107</f>
        <v>13.923</v>
      </c>
      <c r="AR107" s="142" t="s">
        <v>165</v>
      </c>
      <c r="AT107" s="142" t="s">
        <v>160</v>
      </c>
      <c r="AU107" s="142" t="s">
        <v>83</v>
      </c>
      <c r="AY107" s="17" t="s">
        <v>158</v>
      </c>
      <c r="BE107" s="143">
        <f>IF(N107="základní",J107,0)</f>
        <v>0</v>
      </c>
      <c r="BF107" s="143">
        <f>IF(N107="snížená",J107,0)</f>
        <v>0</v>
      </c>
      <c r="BG107" s="143">
        <f>IF(N107="zákl. přenesená",J107,0)</f>
        <v>0</v>
      </c>
      <c r="BH107" s="143">
        <f>IF(N107="sníž. přenesená",J107,0)</f>
        <v>0</v>
      </c>
      <c r="BI107" s="143">
        <f>IF(N107="nulová",J107,0)</f>
        <v>0</v>
      </c>
      <c r="BJ107" s="17" t="s">
        <v>81</v>
      </c>
      <c r="BK107" s="143">
        <f>ROUND(I107*H107,2)</f>
        <v>0</v>
      </c>
      <c r="BL107" s="17" t="s">
        <v>165</v>
      </c>
      <c r="BM107" s="142" t="s">
        <v>166</v>
      </c>
    </row>
    <row r="108" spans="2:65" s="1" customFormat="1" ht="19.5">
      <c r="B108" s="32"/>
      <c r="D108" s="144" t="s">
        <v>167</v>
      </c>
      <c r="F108" s="145" t="s">
        <v>168</v>
      </c>
      <c r="I108" s="146"/>
      <c r="L108" s="32"/>
      <c r="M108" s="147"/>
      <c r="T108" s="53"/>
      <c r="AT108" s="17" t="s">
        <v>167</v>
      </c>
      <c r="AU108" s="17" t="s">
        <v>83</v>
      </c>
    </row>
    <row r="109" spans="2:65" s="1" customFormat="1" ht="11.25">
      <c r="B109" s="32"/>
      <c r="D109" s="148" t="s">
        <v>169</v>
      </c>
      <c r="F109" s="149" t="s">
        <v>170</v>
      </c>
      <c r="I109" s="146"/>
      <c r="L109" s="32"/>
      <c r="M109" s="147"/>
      <c r="T109" s="53"/>
      <c r="AT109" s="17" t="s">
        <v>169</v>
      </c>
      <c r="AU109" s="17" t="s">
        <v>83</v>
      </c>
    </row>
    <row r="110" spans="2:65" s="12" customFormat="1" ht="11.25">
      <c r="B110" s="150"/>
      <c r="D110" s="144" t="s">
        <v>171</v>
      </c>
      <c r="E110" s="151" t="s">
        <v>21</v>
      </c>
      <c r="F110" s="152" t="s">
        <v>172</v>
      </c>
      <c r="H110" s="151" t="s">
        <v>21</v>
      </c>
      <c r="I110" s="153"/>
      <c r="L110" s="150"/>
      <c r="M110" s="154"/>
      <c r="T110" s="155"/>
      <c r="AT110" s="151" t="s">
        <v>171</v>
      </c>
      <c r="AU110" s="151" t="s">
        <v>83</v>
      </c>
      <c r="AV110" s="12" t="s">
        <v>81</v>
      </c>
      <c r="AW110" s="12" t="s">
        <v>34</v>
      </c>
      <c r="AX110" s="12" t="s">
        <v>73</v>
      </c>
      <c r="AY110" s="151" t="s">
        <v>158</v>
      </c>
    </row>
    <row r="111" spans="2:65" s="13" customFormat="1" ht="11.25">
      <c r="B111" s="156"/>
      <c r="D111" s="144" t="s">
        <v>171</v>
      </c>
      <c r="E111" s="157" t="s">
        <v>21</v>
      </c>
      <c r="F111" s="158" t="s">
        <v>173</v>
      </c>
      <c r="H111" s="159">
        <v>54.6</v>
      </c>
      <c r="I111" s="160"/>
      <c r="L111" s="156"/>
      <c r="M111" s="161"/>
      <c r="T111" s="162"/>
      <c r="AT111" s="157" t="s">
        <v>171</v>
      </c>
      <c r="AU111" s="157" t="s">
        <v>83</v>
      </c>
      <c r="AV111" s="13" t="s">
        <v>83</v>
      </c>
      <c r="AW111" s="13" t="s">
        <v>34</v>
      </c>
      <c r="AX111" s="13" t="s">
        <v>81</v>
      </c>
      <c r="AY111" s="157" t="s">
        <v>158</v>
      </c>
    </row>
    <row r="112" spans="2:65" s="1" customFormat="1" ht="16.5" customHeight="1">
      <c r="B112" s="32"/>
      <c r="C112" s="131" t="s">
        <v>83</v>
      </c>
      <c r="D112" s="131" t="s">
        <v>160</v>
      </c>
      <c r="E112" s="132" t="s">
        <v>174</v>
      </c>
      <c r="F112" s="133" t="s">
        <v>175</v>
      </c>
      <c r="G112" s="134" t="s">
        <v>163</v>
      </c>
      <c r="H112" s="135">
        <v>22.8</v>
      </c>
      <c r="I112" s="136"/>
      <c r="J112" s="137">
        <f>ROUND(I112*H112,2)</f>
        <v>0</v>
      </c>
      <c r="K112" s="133" t="s">
        <v>164</v>
      </c>
      <c r="L112" s="32"/>
      <c r="M112" s="138" t="s">
        <v>21</v>
      </c>
      <c r="N112" s="139" t="s">
        <v>44</v>
      </c>
      <c r="P112" s="140">
        <f>O112*H112</f>
        <v>0</v>
      </c>
      <c r="Q112" s="140">
        <v>0</v>
      </c>
      <c r="R112" s="140">
        <f>Q112*H112</f>
        <v>0</v>
      </c>
      <c r="S112" s="140">
        <v>0.24</v>
      </c>
      <c r="T112" s="141">
        <f>S112*H112</f>
        <v>5.4719999999999995</v>
      </c>
      <c r="AR112" s="142" t="s">
        <v>165</v>
      </c>
      <c r="AT112" s="142" t="s">
        <v>160</v>
      </c>
      <c r="AU112" s="142" t="s">
        <v>83</v>
      </c>
      <c r="AY112" s="17" t="s">
        <v>158</v>
      </c>
      <c r="BE112" s="143">
        <f>IF(N112="základní",J112,0)</f>
        <v>0</v>
      </c>
      <c r="BF112" s="143">
        <f>IF(N112="snížená",J112,0)</f>
        <v>0</v>
      </c>
      <c r="BG112" s="143">
        <f>IF(N112="zákl. přenesená",J112,0)</f>
        <v>0</v>
      </c>
      <c r="BH112" s="143">
        <f>IF(N112="sníž. přenesená",J112,0)</f>
        <v>0</v>
      </c>
      <c r="BI112" s="143">
        <f>IF(N112="nulová",J112,0)</f>
        <v>0</v>
      </c>
      <c r="BJ112" s="17" t="s">
        <v>81</v>
      </c>
      <c r="BK112" s="143">
        <f>ROUND(I112*H112,2)</f>
        <v>0</v>
      </c>
      <c r="BL112" s="17" t="s">
        <v>165</v>
      </c>
      <c r="BM112" s="142" t="s">
        <v>176</v>
      </c>
    </row>
    <row r="113" spans="2:65" s="1" customFormat="1" ht="19.5">
      <c r="B113" s="32"/>
      <c r="D113" s="144" t="s">
        <v>167</v>
      </c>
      <c r="F113" s="145" t="s">
        <v>177</v>
      </c>
      <c r="I113" s="146"/>
      <c r="L113" s="32"/>
      <c r="M113" s="147"/>
      <c r="T113" s="53"/>
      <c r="AT113" s="17" t="s">
        <v>167</v>
      </c>
      <c r="AU113" s="17" t="s">
        <v>83</v>
      </c>
    </row>
    <row r="114" spans="2:65" s="1" customFormat="1" ht="11.25">
      <c r="B114" s="32"/>
      <c r="D114" s="148" t="s">
        <v>169</v>
      </c>
      <c r="F114" s="149" t="s">
        <v>178</v>
      </c>
      <c r="I114" s="146"/>
      <c r="L114" s="32"/>
      <c r="M114" s="147"/>
      <c r="T114" s="53"/>
      <c r="AT114" s="17" t="s">
        <v>169</v>
      </c>
      <c r="AU114" s="17" t="s">
        <v>83</v>
      </c>
    </row>
    <row r="115" spans="2:65" s="12" customFormat="1" ht="11.25">
      <c r="B115" s="150"/>
      <c r="D115" s="144" t="s">
        <v>171</v>
      </c>
      <c r="E115" s="151" t="s">
        <v>21</v>
      </c>
      <c r="F115" s="152" t="s">
        <v>179</v>
      </c>
      <c r="H115" s="151" t="s">
        <v>21</v>
      </c>
      <c r="I115" s="153"/>
      <c r="L115" s="150"/>
      <c r="M115" s="154"/>
      <c r="T115" s="155"/>
      <c r="AT115" s="151" t="s">
        <v>171</v>
      </c>
      <c r="AU115" s="151" t="s">
        <v>83</v>
      </c>
      <c r="AV115" s="12" t="s">
        <v>81</v>
      </c>
      <c r="AW115" s="12" t="s">
        <v>34</v>
      </c>
      <c r="AX115" s="12" t="s">
        <v>73</v>
      </c>
      <c r="AY115" s="151" t="s">
        <v>158</v>
      </c>
    </row>
    <row r="116" spans="2:65" s="13" customFormat="1" ht="11.25">
      <c r="B116" s="156"/>
      <c r="D116" s="144" t="s">
        <v>171</v>
      </c>
      <c r="E116" s="157" t="s">
        <v>21</v>
      </c>
      <c r="F116" s="158" t="s">
        <v>180</v>
      </c>
      <c r="H116" s="159">
        <v>22.8</v>
      </c>
      <c r="I116" s="160"/>
      <c r="L116" s="156"/>
      <c r="M116" s="161"/>
      <c r="T116" s="162"/>
      <c r="AT116" s="157" t="s">
        <v>171</v>
      </c>
      <c r="AU116" s="157" t="s">
        <v>83</v>
      </c>
      <c r="AV116" s="13" t="s">
        <v>83</v>
      </c>
      <c r="AW116" s="13" t="s">
        <v>34</v>
      </c>
      <c r="AX116" s="13" t="s">
        <v>81</v>
      </c>
      <c r="AY116" s="157" t="s">
        <v>158</v>
      </c>
    </row>
    <row r="117" spans="2:65" s="1" customFormat="1" ht="16.5" customHeight="1">
      <c r="B117" s="32"/>
      <c r="C117" s="131" t="s">
        <v>181</v>
      </c>
      <c r="D117" s="131" t="s">
        <v>160</v>
      </c>
      <c r="E117" s="132" t="s">
        <v>182</v>
      </c>
      <c r="F117" s="133" t="s">
        <v>183</v>
      </c>
      <c r="G117" s="134" t="s">
        <v>184</v>
      </c>
      <c r="H117" s="135">
        <v>20.3</v>
      </c>
      <c r="I117" s="136"/>
      <c r="J117" s="137">
        <f>ROUND(I117*H117,2)</f>
        <v>0</v>
      </c>
      <c r="K117" s="133" t="s">
        <v>164</v>
      </c>
      <c r="L117" s="32"/>
      <c r="M117" s="138" t="s">
        <v>21</v>
      </c>
      <c r="N117" s="139" t="s">
        <v>44</v>
      </c>
      <c r="P117" s="140">
        <f>O117*H117</f>
        <v>0</v>
      </c>
      <c r="Q117" s="140">
        <v>0</v>
      </c>
      <c r="R117" s="140">
        <f>Q117*H117</f>
        <v>0</v>
      </c>
      <c r="S117" s="140">
        <v>0.20499999999999999</v>
      </c>
      <c r="T117" s="141">
        <f>S117*H117</f>
        <v>4.1615000000000002</v>
      </c>
      <c r="AR117" s="142" t="s">
        <v>165</v>
      </c>
      <c r="AT117" s="142" t="s">
        <v>160</v>
      </c>
      <c r="AU117" s="142" t="s">
        <v>83</v>
      </c>
      <c r="AY117" s="17" t="s">
        <v>158</v>
      </c>
      <c r="BE117" s="143">
        <f>IF(N117="základní",J117,0)</f>
        <v>0</v>
      </c>
      <c r="BF117" s="143">
        <f>IF(N117="snížená",J117,0)</f>
        <v>0</v>
      </c>
      <c r="BG117" s="143">
        <f>IF(N117="zákl. přenesená",J117,0)</f>
        <v>0</v>
      </c>
      <c r="BH117" s="143">
        <f>IF(N117="sníž. přenesená",J117,0)</f>
        <v>0</v>
      </c>
      <c r="BI117" s="143">
        <f>IF(N117="nulová",J117,0)</f>
        <v>0</v>
      </c>
      <c r="BJ117" s="17" t="s">
        <v>81</v>
      </c>
      <c r="BK117" s="143">
        <f>ROUND(I117*H117,2)</f>
        <v>0</v>
      </c>
      <c r="BL117" s="17" t="s">
        <v>165</v>
      </c>
      <c r="BM117" s="142" t="s">
        <v>185</v>
      </c>
    </row>
    <row r="118" spans="2:65" s="1" customFormat="1" ht="19.5">
      <c r="B118" s="32"/>
      <c r="D118" s="144" t="s">
        <v>167</v>
      </c>
      <c r="F118" s="145" t="s">
        <v>186</v>
      </c>
      <c r="I118" s="146"/>
      <c r="L118" s="32"/>
      <c r="M118" s="147"/>
      <c r="T118" s="53"/>
      <c r="AT118" s="17" t="s">
        <v>167</v>
      </c>
      <c r="AU118" s="17" t="s">
        <v>83</v>
      </c>
    </row>
    <row r="119" spans="2:65" s="1" customFormat="1" ht="11.25">
      <c r="B119" s="32"/>
      <c r="D119" s="148" t="s">
        <v>169</v>
      </c>
      <c r="F119" s="149" t="s">
        <v>187</v>
      </c>
      <c r="I119" s="146"/>
      <c r="L119" s="32"/>
      <c r="M119" s="147"/>
      <c r="T119" s="53"/>
      <c r="AT119" s="17" t="s">
        <v>169</v>
      </c>
      <c r="AU119" s="17" t="s">
        <v>83</v>
      </c>
    </row>
    <row r="120" spans="2:65" s="12" customFormat="1" ht="11.25">
      <c r="B120" s="150"/>
      <c r="D120" s="144" t="s">
        <v>171</v>
      </c>
      <c r="E120" s="151" t="s">
        <v>21</v>
      </c>
      <c r="F120" s="152" t="s">
        <v>172</v>
      </c>
      <c r="H120" s="151" t="s">
        <v>21</v>
      </c>
      <c r="I120" s="153"/>
      <c r="L120" s="150"/>
      <c r="M120" s="154"/>
      <c r="T120" s="155"/>
      <c r="AT120" s="151" t="s">
        <v>171</v>
      </c>
      <c r="AU120" s="151" t="s">
        <v>83</v>
      </c>
      <c r="AV120" s="12" t="s">
        <v>81</v>
      </c>
      <c r="AW120" s="12" t="s">
        <v>34</v>
      </c>
      <c r="AX120" s="12" t="s">
        <v>73</v>
      </c>
      <c r="AY120" s="151" t="s">
        <v>158</v>
      </c>
    </row>
    <row r="121" spans="2:65" s="13" customFormat="1" ht="11.25">
      <c r="B121" s="156"/>
      <c r="D121" s="144" t="s">
        <v>171</v>
      </c>
      <c r="E121" s="157" t="s">
        <v>21</v>
      </c>
      <c r="F121" s="158" t="s">
        <v>188</v>
      </c>
      <c r="H121" s="159">
        <v>20.3</v>
      </c>
      <c r="I121" s="160"/>
      <c r="L121" s="156"/>
      <c r="M121" s="161"/>
      <c r="T121" s="162"/>
      <c r="AT121" s="157" t="s">
        <v>171</v>
      </c>
      <c r="AU121" s="157" t="s">
        <v>83</v>
      </c>
      <c r="AV121" s="13" t="s">
        <v>83</v>
      </c>
      <c r="AW121" s="13" t="s">
        <v>34</v>
      </c>
      <c r="AX121" s="13" t="s">
        <v>81</v>
      </c>
      <c r="AY121" s="157" t="s">
        <v>158</v>
      </c>
    </row>
    <row r="122" spans="2:65" s="1" customFormat="1" ht="16.5" customHeight="1">
      <c r="B122" s="32"/>
      <c r="C122" s="131" t="s">
        <v>165</v>
      </c>
      <c r="D122" s="131" t="s">
        <v>160</v>
      </c>
      <c r="E122" s="132" t="s">
        <v>189</v>
      </c>
      <c r="F122" s="133" t="s">
        <v>190</v>
      </c>
      <c r="G122" s="134" t="s">
        <v>163</v>
      </c>
      <c r="H122" s="135">
        <v>137.095</v>
      </c>
      <c r="I122" s="136"/>
      <c r="J122" s="137">
        <f>ROUND(I122*H122,2)</f>
        <v>0</v>
      </c>
      <c r="K122" s="133" t="s">
        <v>164</v>
      </c>
      <c r="L122" s="32"/>
      <c r="M122" s="138" t="s">
        <v>21</v>
      </c>
      <c r="N122" s="139" t="s">
        <v>44</v>
      </c>
      <c r="P122" s="140">
        <f>O122*H122</f>
        <v>0</v>
      </c>
      <c r="Q122" s="140">
        <v>0</v>
      </c>
      <c r="R122" s="140">
        <f>Q122*H122</f>
        <v>0</v>
      </c>
      <c r="S122" s="140">
        <v>0</v>
      </c>
      <c r="T122" s="141">
        <f>S122*H122</f>
        <v>0</v>
      </c>
      <c r="AR122" s="142" t="s">
        <v>165</v>
      </c>
      <c r="AT122" s="142" t="s">
        <v>160</v>
      </c>
      <c r="AU122" s="142" t="s">
        <v>83</v>
      </c>
      <c r="AY122" s="17" t="s">
        <v>158</v>
      </c>
      <c r="BE122" s="143">
        <f>IF(N122="základní",J122,0)</f>
        <v>0</v>
      </c>
      <c r="BF122" s="143">
        <f>IF(N122="snížená",J122,0)</f>
        <v>0</v>
      </c>
      <c r="BG122" s="143">
        <f>IF(N122="zákl. přenesená",J122,0)</f>
        <v>0</v>
      </c>
      <c r="BH122" s="143">
        <f>IF(N122="sníž. přenesená",J122,0)</f>
        <v>0</v>
      </c>
      <c r="BI122" s="143">
        <f>IF(N122="nulová",J122,0)</f>
        <v>0</v>
      </c>
      <c r="BJ122" s="17" t="s">
        <v>81</v>
      </c>
      <c r="BK122" s="143">
        <f>ROUND(I122*H122,2)</f>
        <v>0</v>
      </c>
      <c r="BL122" s="17" t="s">
        <v>165</v>
      </c>
      <c r="BM122" s="142" t="s">
        <v>191</v>
      </c>
    </row>
    <row r="123" spans="2:65" s="1" customFormat="1" ht="11.25">
      <c r="B123" s="32"/>
      <c r="D123" s="144" t="s">
        <v>167</v>
      </c>
      <c r="F123" s="145" t="s">
        <v>192</v>
      </c>
      <c r="I123" s="146"/>
      <c r="L123" s="32"/>
      <c r="M123" s="147"/>
      <c r="T123" s="53"/>
      <c r="AT123" s="17" t="s">
        <v>167</v>
      </c>
      <c r="AU123" s="17" t="s">
        <v>83</v>
      </c>
    </row>
    <row r="124" spans="2:65" s="1" customFormat="1" ht="11.25">
      <c r="B124" s="32"/>
      <c r="D124" s="148" t="s">
        <v>169</v>
      </c>
      <c r="F124" s="149" t="s">
        <v>193</v>
      </c>
      <c r="I124" s="146"/>
      <c r="L124" s="32"/>
      <c r="M124" s="147"/>
      <c r="T124" s="53"/>
      <c r="AT124" s="17" t="s">
        <v>169</v>
      </c>
      <c r="AU124" s="17" t="s">
        <v>83</v>
      </c>
    </row>
    <row r="125" spans="2:65" s="13" customFormat="1" ht="11.25">
      <c r="B125" s="156"/>
      <c r="D125" s="144" t="s">
        <v>171</v>
      </c>
      <c r="E125" s="157" t="s">
        <v>21</v>
      </c>
      <c r="F125" s="158" t="s">
        <v>194</v>
      </c>
      <c r="H125" s="159">
        <v>137.095</v>
      </c>
      <c r="I125" s="160"/>
      <c r="L125" s="156"/>
      <c r="M125" s="161"/>
      <c r="T125" s="162"/>
      <c r="AT125" s="157" t="s">
        <v>171</v>
      </c>
      <c r="AU125" s="157" t="s">
        <v>83</v>
      </c>
      <c r="AV125" s="13" t="s">
        <v>83</v>
      </c>
      <c r="AW125" s="13" t="s">
        <v>34</v>
      </c>
      <c r="AX125" s="13" t="s">
        <v>81</v>
      </c>
      <c r="AY125" s="157" t="s">
        <v>158</v>
      </c>
    </row>
    <row r="126" spans="2:65" s="1" customFormat="1" ht="21.75" customHeight="1">
      <c r="B126" s="32"/>
      <c r="C126" s="131" t="s">
        <v>195</v>
      </c>
      <c r="D126" s="131" t="s">
        <v>160</v>
      </c>
      <c r="E126" s="132" t="s">
        <v>196</v>
      </c>
      <c r="F126" s="133" t="s">
        <v>197</v>
      </c>
      <c r="G126" s="134" t="s">
        <v>198</v>
      </c>
      <c r="H126" s="135">
        <v>9.7000000000000003E-2</v>
      </c>
      <c r="I126" s="136"/>
      <c r="J126" s="137">
        <f>ROUND(I126*H126,2)</f>
        <v>0</v>
      </c>
      <c r="K126" s="133" t="s">
        <v>164</v>
      </c>
      <c r="L126" s="32"/>
      <c r="M126" s="138" t="s">
        <v>21</v>
      </c>
      <c r="N126" s="139" t="s">
        <v>44</v>
      </c>
      <c r="P126" s="140">
        <f>O126*H126</f>
        <v>0</v>
      </c>
      <c r="Q126" s="140">
        <v>0</v>
      </c>
      <c r="R126" s="140">
        <f>Q126*H126</f>
        <v>0</v>
      </c>
      <c r="S126" s="140">
        <v>0</v>
      </c>
      <c r="T126" s="141">
        <f>S126*H126</f>
        <v>0</v>
      </c>
      <c r="AR126" s="142" t="s">
        <v>165</v>
      </c>
      <c r="AT126" s="142" t="s">
        <v>160</v>
      </c>
      <c r="AU126" s="142" t="s">
        <v>83</v>
      </c>
      <c r="AY126" s="17" t="s">
        <v>158</v>
      </c>
      <c r="BE126" s="143">
        <f>IF(N126="základní",J126,0)</f>
        <v>0</v>
      </c>
      <c r="BF126" s="143">
        <f>IF(N126="snížená",J126,0)</f>
        <v>0</v>
      </c>
      <c r="BG126" s="143">
        <f>IF(N126="zákl. přenesená",J126,0)</f>
        <v>0</v>
      </c>
      <c r="BH126" s="143">
        <f>IF(N126="sníž. přenesená",J126,0)</f>
        <v>0</v>
      </c>
      <c r="BI126" s="143">
        <f>IF(N126="nulová",J126,0)</f>
        <v>0</v>
      </c>
      <c r="BJ126" s="17" t="s">
        <v>81</v>
      </c>
      <c r="BK126" s="143">
        <f>ROUND(I126*H126,2)</f>
        <v>0</v>
      </c>
      <c r="BL126" s="17" t="s">
        <v>165</v>
      </c>
      <c r="BM126" s="142" t="s">
        <v>199</v>
      </c>
    </row>
    <row r="127" spans="2:65" s="1" customFormat="1" ht="19.5">
      <c r="B127" s="32"/>
      <c r="D127" s="144" t="s">
        <v>167</v>
      </c>
      <c r="F127" s="145" t="s">
        <v>200</v>
      </c>
      <c r="I127" s="146"/>
      <c r="L127" s="32"/>
      <c r="M127" s="147"/>
      <c r="T127" s="53"/>
      <c r="AT127" s="17" t="s">
        <v>167</v>
      </c>
      <c r="AU127" s="17" t="s">
        <v>83</v>
      </c>
    </row>
    <row r="128" spans="2:65" s="1" customFormat="1" ht="11.25">
      <c r="B128" s="32"/>
      <c r="D128" s="148" t="s">
        <v>169</v>
      </c>
      <c r="F128" s="149" t="s">
        <v>201</v>
      </c>
      <c r="I128" s="146"/>
      <c r="L128" s="32"/>
      <c r="M128" s="147"/>
      <c r="T128" s="53"/>
      <c r="AT128" s="17" t="s">
        <v>169</v>
      </c>
      <c r="AU128" s="17" t="s">
        <v>83</v>
      </c>
    </row>
    <row r="129" spans="2:65" s="12" customFormat="1" ht="11.25">
      <c r="B129" s="150"/>
      <c r="D129" s="144" t="s">
        <v>171</v>
      </c>
      <c r="E129" s="151" t="s">
        <v>21</v>
      </c>
      <c r="F129" s="152" t="s">
        <v>202</v>
      </c>
      <c r="H129" s="151" t="s">
        <v>21</v>
      </c>
      <c r="I129" s="153"/>
      <c r="L129" s="150"/>
      <c r="M129" s="154"/>
      <c r="T129" s="155"/>
      <c r="AT129" s="151" t="s">
        <v>171</v>
      </c>
      <c r="AU129" s="151" t="s">
        <v>83</v>
      </c>
      <c r="AV129" s="12" t="s">
        <v>81</v>
      </c>
      <c r="AW129" s="12" t="s">
        <v>34</v>
      </c>
      <c r="AX129" s="12" t="s">
        <v>73</v>
      </c>
      <c r="AY129" s="151" t="s">
        <v>158</v>
      </c>
    </row>
    <row r="130" spans="2:65" s="13" customFormat="1" ht="11.25">
      <c r="B130" s="156"/>
      <c r="D130" s="144" t="s">
        <v>171</v>
      </c>
      <c r="E130" s="157" t="s">
        <v>21</v>
      </c>
      <c r="F130" s="158" t="s">
        <v>203</v>
      </c>
      <c r="H130" s="159">
        <v>9.7000000000000003E-2</v>
      </c>
      <c r="I130" s="160"/>
      <c r="L130" s="156"/>
      <c r="M130" s="161"/>
      <c r="T130" s="162"/>
      <c r="AT130" s="157" t="s">
        <v>171</v>
      </c>
      <c r="AU130" s="157" t="s">
        <v>83</v>
      </c>
      <c r="AV130" s="13" t="s">
        <v>83</v>
      </c>
      <c r="AW130" s="13" t="s">
        <v>34</v>
      </c>
      <c r="AX130" s="13" t="s">
        <v>81</v>
      </c>
      <c r="AY130" s="157" t="s">
        <v>158</v>
      </c>
    </row>
    <row r="131" spans="2:65" s="1" customFormat="1" ht="21.75" customHeight="1">
      <c r="B131" s="32"/>
      <c r="C131" s="131" t="s">
        <v>204</v>
      </c>
      <c r="D131" s="131" t="s">
        <v>160</v>
      </c>
      <c r="E131" s="132" t="s">
        <v>205</v>
      </c>
      <c r="F131" s="133" t="s">
        <v>206</v>
      </c>
      <c r="G131" s="134" t="s">
        <v>198</v>
      </c>
      <c r="H131" s="135">
        <v>39.168999999999997</v>
      </c>
      <c r="I131" s="136"/>
      <c r="J131" s="137">
        <f>ROUND(I131*H131,2)</f>
        <v>0</v>
      </c>
      <c r="K131" s="133" t="s">
        <v>164</v>
      </c>
      <c r="L131" s="32"/>
      <c r="M131" s="138" t="s">
        <v>21</v>
      </c>
      <c r="N131" s="139" t="s">
        <v>44</v>
      </c>
      <c r="P131" s="140">
        <f>O131*H131</f>
        <v>0</v>
      </c>
      <c r="Q131" s="140">
        <v>0</v>
      </c>
      <c r="R131" s="140">
        <f>Q131*H131</f>
        <v>0</v>
      </c>
      <c r="S131" s="140">
        <v>0</v>
      </c>
      <c r="T131" s="141">
        <f>S131*H131</f>
        <v>0</v>
      </c>
      <c r="AR131" s="142" t="s">
        <v>165</v>
      </c>
      <c r="AT131" s="142" t="s">
        <v>160</v>
      </c>
      <c r="AU131" s="142" t="s">
        <v>83</v>
      </c>
      <c r="AY131" s="17" t="s">
        <v>158</v>
      </c>
      <c r="BE131" s="143">
        <f>IF(N131="základní",J131,0)</f>
        <v>0</v>
      </c>
      <c r="BF131" s="143">
        <f>IF(N131="snížená",J131,0)</f>
        <v>0</v>
      </c>
      <c r="BG131" s="143">
        <f>IF(N131="zákl. přenesená",J131,0)</f>
        <v>0</v>
      </c>
      <c r="BH131" s="143">
        <f>IF(N131="sníž. přenesená",J131,0)</f>
        <v>0</v>
      </c>
      <c r="BI131" s="143">
        <f>IF(N131="nulová",J131,0)</f>
        <v>0</v>
      </c>
      <c r="BJ131" s="17" t="s">
        <v>81</v>
      </c>
      <c r="BK131" s="143">
        <f>ROUND(I131*H131,2)</f>
        <v>0</v>
      </c>
      <c r="BL131" s="17" t="s">
        <v>165</v>
      </c>
      <c r="BM131" s="142" t="s">
        <v>207</v>
      </c>
    </row>
    <row r="132" spans="2:65" s="1" customFormat="1" ht="19.5">
      <c r="B132" s="32"/>
      <c r="D132" s="144" t="s">
        <v>167</v>
      </c>
      <c r="F132" s="145" t="s">
        <v>208</v>
      </c>
      <c r="I132" s="146"/>
      <c r="L132" s="32"/>
      <c r="M132" s="147"/>
      <c r="T132" s="53"/>
      <c r="AT132" s="17" t="s">
        <v>167</v>
      </c>
      <c r="AU132" s="17" t="s">
        <v>83</v>
      </c>
    </row>
    <row r="133" spans="2:65" s="1" customFormat="1" ht="11.25">
      <c r="B133" s="32"/>
      <c r="D133" s="148" t="s">
        <v>169</v>
      </c>
      <c r="F133" s="149" t="s">
        <v>209</v>
      </c>
      <c r="I133" s="146"/>
      <c r="L133" s="32"/>
      <c r="M133" s="147"/>
      <c r="T133" s="53"/>
      <c r="AT133" s="17" t="s">
        <v>169</v>
      </c>
      <c r="AU133" s="17" t="s">
        <v>83</v>
      </c>
    </row>
    <row r="134" spans="2:65" s="12" customFormat="1" ht="11.25">
      <c r="B134" s="150"/>
      <c r="D134" s="144" t="s">
        <v>171</v>
      </c>
      <c r="E134" s="151" t="s">
        <v>21</v>
      </c>
      <c r="F134" s="152" t="s">
        <v>210</v>
      </c>
      <c r="H134" s="151" t="s">
        <v>21</v>
      </c>
      <c r="I134" s="153"/>
      <c r="L134" s="150"/>
      <c r="M134" s="154"/>
      <c r="T134" s="155"/>
      <c r="AT134" s="151" t="s">
        <v>171</v>
      </c>
      <c r="AU134" s="151" t="s">
        <v>83</v>
      </c>
      <c r="AV134" s="12" t="s">
        <v>81</v>
      </c>
      <c r="AW134" s="12" t="s">
        <v>34</v>
      </c>
      <c r="AX134" s="12" t="s">
        <v>73</v>
      </c>
      <c r="AY134" s="151" t="s">
        <v>158</v>
      </c>
    </row>
    <row r="135" spans="2:65" s="13" customFormat="1" ht="11.25">
      <c r="B135" s="156"/>
      <c r="D135" s="144" t="s">
        <v>171</v>
      </c>
      <c r="E135" s="157" t="s">
        <v>21</v>
      </c>
      <c r="F135" s="158" t="s">
        <v>211</v>
      </c>
      <c r="H135" s="159">
        <v>22.831</v>
      </c>
      <c r="I135" s="160"/>
      <c r="L135" s="156"/>
      <c r="M135" s="161"/>
      <c r="T135" s="162"/>
      <c r="AT135" s="157" t="s">
        <v>171</v>
      </c>
      <c r="AU135" s="157" t="s">
        <v>83</v>
      </c>
      <c r="AV135" s="13" t="s">
        <v>83</v>
      </c>
      <c r="AW135" s="13" t="s">
        <v>34</v>
      </c>
      <c r="AX135" s="13" t="s">
        <v>73</v>
      </c>
      <c r="AY135" s="157" t="s">
        <v>158</v>
      </c>
    </row>
    <row r="136" spans="2:65" s="13" customFormat="1" ht="11.25">
      <c r="B136" s="156"/>
      <c r="D136" s="144" t="s">
        <v>171</v>
      </c>
      <c r="E136" s="157" t="s">
        <v>21</v>
      </c>
      <c r="F136" s="158" t="s">
        <v>212</v>
      </c>
      <c r="H136" s="159">
        <v>13.4</v>
      </c>
      <c r="I136" s="160"/>
      <c r="L136" s="156"/>
      <c r="M136" s="161"/>
      <c r="T136" s="162"/>
      <c r="AT136" s="157" t="s">
        <v>171</v>
      </c>
      <c r="AU136" s="157" t="s">
        <v>83</v>
      </c>
      <c r="AV136" s="13" t="s">
        <v>83</v>
      </c>
      <c r="AW136" s="13" t="s">
        <v>34</v>
      </c>
      <c r="AX136" s="13" t="s">
        <v>73</v>
      </c>
      <c r="AY136" s="157" t="s">
        <v>158</v>
      </c>
    </row>
    <row r="137" spans="2:65" s="12" customFormat="1" ht="11.25">
      <c r="B137" s="150"/>
      <c r="D137" s="144" t="s">
        <v>171</v>
      </c>
      <c r="E137" s="151" t="s">
        <v>21</v>
      </c>
      <c r="F137" s="152" t="s">
        <v>202</v>
      </c>
      <c r="H137" s="151" t="s">
        <v>21</v>
      </c>
      <c r="I137" s="153"/>
      <c r="L137" s="150"/>
      <c r="M137" s="154"/>
      <c r="T137" s="155"/>
      <c r="AT137" s="151" t="s">
        <v>171</v>
      </c>
      <c r="AU137" s="151" t="s">
        <v>83</v>
      </c>
      <c r="AV137" s="12" t="s">
        <v>81</v>
      </c>
      <c r="AW137" s="12" t="s">
        <v>34</v>
      </c>
      <c r="AX137" s="12" t="s">
        <v>73</v>
      </c>
      <c r="AY137" s="151" t="s">
        <v>158</v>
      </c>
    </row>
    <row r="138" spans="2:65" s="13" customFormat="1" ht="11.25">
      <c r="B138" s="156"/>
      <c r="D138" s="144" t="s">
        <v>171</v>
      </c>
      <c r="E138" s="157" t="s">
        <v>21</v>
      </c>
      <c r="F138" s="158" t="s">
        <v>213</v>
      </c>
      <c r="H138" s="159">
        <v>1.5980000000000001</v>
      </c>
      <c r="I138" s="160"/>
      <c r="L138" s="156"/>
      <c r="M138" s="161"/>
      <c r="T138" s="162"/>
      <c r="AT138" s="157" t="s">
        <v>171</v>
      </c>
      <c r="AU138" s="157" t="s">
        <v>83</v>
      </c>
      <c r="AV138" s="13" t="s">
        <v>83</v>
      </c>
      <c r="AW138" s="13" t="s">
        <v>34</v>
      </c>
      <c r="AX138" s="13" t="s">
        <v>73</v>
      </c>
      <c r="AY138" s="157" t="s">
        <v>158</v>
      </c>
    </row>
    <row r="139" spans="2:65" s="13" customFormat="1" ht="11.25">
      <c r="B139" s="156"/>
      <c r="D139" s="144" t="s">
        <v>171</v>
      </c>
      <c r="E139" s="157" t="s">
        <v>21</v>
      </c>
      <c r="F139" s="158" t="s">
        <v>214</v>
      </c>
      <c r="H139" s="159">
        <v>1.34</v>
      </c>
      <c r="I139" s="160"/>
      <c r="L139" s="156"/>
      <c r="M139" s="161"/>
      <c r="T139" s="162"/>
      <c r="AT139" s="157" t="s">
        <v>171</v>
      </c>
      <c r="AU139" s="157" t="s">
        <v>83</v>
      </c>
      <c r="AV139" s="13" t="s">
        <v>83</v>
      </c>
      <c r="AW139" s="13" t="s">
        <v>34</v>
      </c>
      <c r="AX139" s="13" t="s">
        <v>73</v>
      </c>
      <c r="AY139" s="157" t="s">
        <v>158</v>
      </c>
    </row>
    <row r="140" spans="2:65" s="14" customFormat="1" ht="11.25">
      <c r="B140" s="163"/>
      <c r="D140" s="144" t="s">
        <v>171</v>
      </c>
      <c r="E140" s="164" t="s">
        <v>21</v>
      </c>
      <c r="F140" s="165" t="s">
        <v>215</v>
      </c>
      <c r="H140" s="166">
        <v>39.168999999999997</v>
      </c>
      <c r="I140" s="167"/>
      <c r="L140" s="163"/>
      <c r="M140" s="168"/>
      <c r="T140" s="169"/>
      <c r="AT140" s="164" t="s">
        <v>171</v>
      </c>
      <c r="AU140" s="164" t="s">
        <v>83</v>
      </c>
      <c r="AV140" s="14" t="s">
        <v>165</v>
      </c>
      <c r="AW140" s="14" t="s">
        <v>34</v>
      </c>
      <c r="AX140" s="14" t="s">
        <v>81</v>
      </c>
      <c r="AY140" s="164" t="s">
        <v>158</v>
      </c>
    </row>
    <row r="141" spans="2:65" s="1" customFormat="1" ht="21.75" customHeight="1">
      <c r="B141" s="32"/>
      <c r="C141" s="131" t="s">
        <v>216</v>
      </c>
      <c r="D141" s="131" t="s">
        <v>160</v>
      </c>
      <c r="E141" s="132" t="s">
        <v>217</v>
      </c>
      <c r="F141" s="133" t="s">
        <v>218</v>
      </c>
      <c r="G141" s="134" t="s">
        <v>198</v>
      </c>
      <c r="H141" s="135">
        <v>0.56999999999999995</v>
      </c>
      <c r="I141" s="136"/>
      <c r="J141" s="137">
        <f>ROUND(I141*H141,2)</f>
        <v>0</v>
      </c>
      <c r="K141" s="133" t="s">
        <v>164</v>
      </c>
      <c r="L141" s="32"/>
      <c r="M141" s="138" t="s">
        <v>21</v>
      </c>
      <c r="N141" s="139" t="s">
        <v>44</v>
      </c>
      <c r="P141" s="140">
        <f>O141*H141</f>
        <v>0</v>
      </c>
      <c r="Q141" s="140">
        <v>0</v>
      </c>
      <c r="R141" s="140">
        <f>Q141*H141</f>
        <v>0</v>
      </c>
      <c r="S141" s="140">
        <v>0</v>
      </c>
      <c r="T141" s="141">
        <f>S141*H141</f>
        <v>0</v>
      </c>
      <c r="AR141" s="142" t="s">
        <v>165</v>
      </c>
      <c r="AT141" s="142" t="s">
        <v>160</v>
      </c>
      <c r="AU141" s="142" t="s">
        <v>83</v>
      </c>
      <c r="AY141" s="17" t="s">
        <v>158</v>
      </c>
      <c r="BE141" s="143">
        <f>IF(N141="základní",J141,0)</f>
        <v>0</v>
      </c>
      <c r="BF141" s="143">
        <f>IF(N141="snížená",J141,0)</f>
        <v>0</v>
      </c>
      <c r="BG141" s="143">
        <f>IF(N141="zákl. přenesená",J141,0)</f>
        <v>0</v>
      </c>
      <c r="BH141" s="143">
        <f>IF(N141="sníž. přenesená",J141,0)</f>
        <v>0</v>
      </c>
      <c r="BI141" s="143">
        <f>IF(N141="nulová",J141,0)</f>
        <v>0</v>
      </c>
      <c r="BJ141" s="17" t="s">
        <v>81</v>
      </c>
      <c r="BK141" s="143">
        <f>ROUND(I141*H141,2)</f>
        <v>0</v>
      </c>
      <c r="BL141" s="17" t="s">
        <v>165</v>
      </c>
      <c r="BM141" s="142" t="s">
        <v>219</v>
      </c>
    </row>
    <row r="142" spans="2:65" s="1" customFormat="1" ht="11.25">
      <c r="B142" s="32"/>
      <c r="D142" s="144" t="s">
        <v>167</v>
      </c>
      <c r="F142" s="145" t="s">
        <v>220</v>
      </c>
      <c r="I142" s="146"/>
      <c r="L142" s="32"/>
      <c r="M142" s="147"/>
      <c r="T142" s="53"/>
      <c r="AT142" s="17" t="s">
        <v>167</v>
      </c>
      <c r="AU142" s="17" t="s">
        <v>83</v>
      </c>
    </row>
    <row r="143" spans="2:65" s="1" customFormat="1" ht="11.25">
      <c r="B143" s="32"/>
      <c r="D143" s="148" t="s">
        <v>169</v>
      </c>
      <c r="F143" s="149" t="s">
        <v>221</v>
      </c>
      <c r="I143" s="146"/>
      <c r="L143" s="32"/>
      <c r="M143" s="147"/>
      <c r="T143" s="53"/>
      <c r="AT143" s="17" t="s">
        <v>169</v>
      </c>
      <c r="AU143" s="17" t="s">
        <v>83</v>
      </c>
    </row>
    <row r="144" spans="2:65" s="13" customFormat="1" ht="11.25">
      <c r="B144" s="156"/>
      <c r="D144" s="144" t="s">
        <v>171</v>
      </c>
      <c r="E144" s="157" t="s">
        <v>21</v>
      </c>
      <c r="F144" s="158" t="s">
        <v>222</v>
      </c>
      <c r="H144" s="159">
        <v>0.56999999999999995</v>
      </c>
      <c r="I144" s="160"/>
      <c r="L144" s="156"/>
      <c r="M144" s="161"/>
      <c r="T144" s="162"/>
      <c r="AT144" s="157" t="s">
        <v>171</v>
      </c>
      <c r="AU144" s="157" t="s">
        <v>83</v>
      </c>
      <c r="AV144" s="13" t="s">
        <v>83</v>
      </c>
      <c r="AW144" s="13" t="s">
        <v>34</v>
      </c>
      <c r="AX144" s="13" t="s">
        <v>81</v>
      </c>
      <c r="AY144" s="157" t="s">
        <v>158</v>
      </c>
    </row>
    <row r="145" spans="2:65" s="1" customFormat="1" ht="16.5" customHeight="1">
      <c r="B145" s="32"/>
      <c r="C145" s="131" t="s">
        <v>223</v>
      </c>
      <c r="D145" s="131" t="s">
        <v>160</v>
      </c>
      <c r="E145" s="132" t="s">
        <v>224</v>
      </c>
      <c r="F145" s="133" t="s">
        <v>225</v>
      </c>
      <c r="G145" s="134" t="s">
        <v>198</v>
      </c>
      <c r="H145" s="135">
        <v>0.56899999999999995</v>
      </c>
      <c r="I145" s="136"/>
      <c r="J145" s="137">
        <f>ROUND(I145*H145,2)</f>
        <v>0</v>
      </c>
      <c r="K145" s="133" t="s">
        <v>164</v>
      </c>
      <c r="L145" s="32"/>
      <c r="M145" s="138" t="s">
        <v>21</v>
      </c>
      <c r="N145" s="139" t="s">
        <v>44</v>
      </c>
      <c r="P145" s="140">
        <f>O145*H145</f>
        <v>0</v>
      </c>
      <c r="Q145" s="140">
        <v>0</v>
      </c>
      <c r="R145" s="140">
        <f>Q145*H145</f>
        <v>0</v>
      </c>
      <c r="S145" s="140">
        <v>0</v>
      </c>
      <c r="T145" s="141">
        <f>S145*H145</f>
        <v>0</v>
      </c>
      <c r="AR145" s="142" t="s">
        <v>165</v>
      </c>
      <c r="AT145" s="142" t="s">
        <v>160</v>
      </c>
      <c r="AU145" s="142" t="s">
        <v>83</v>
      </c>
      <c r="AY145" s="17" t="s">
        <v>158</v>
      </c>
      <c r="BE145" s="143">
        <f>IF(N145="základní",J145,0)</f>
        <v>0</v>
      </c>
      <c r="BF145" s="143">
        <f>IF(N145="snížená",J145,0)</f>
        <v>0</v>
      </c>
      <c r="BG145" s="143">
        <f>IF(N145="zákl. přenesená",J145,0)</f>
        <v>0</v>
      </c>
      <c r="BH145" s="143">
        <f>IF(N145="sníž. přenesená",J145,0)</f>
        <v>0</v>
      </c>
      <c r="BI145" s="143">
        <f>IF(N145="nulová",J145,0)</f>
        <v>0</v>
      </c>
      <c r="BJ145" s="17" t="s">
        <v>81</v>
      </c>
      <c r="BK145" s="143">
        <f>ROUND(I145*H145,2)</f>
        <v>0</v>
      </c>
      <c r="BL145" s="17" t="s">
        <v>165</v>
      </c>
      <c r="BM145" s="142" t="s">
        <v>226</v>
      </c>
    </row>
    <row r="146" spans="2:65" s="1" customFormat="1" ht="11.25">
      <c r="B146" s="32"/>
      <c r="D146" s="144" t="s">
        <v>167</v>
      </c>
      <c r="F146" s="145" t="s">
        <v>227</v>
      </c>
      <c r="I146" s="146"/>
      <c r="L146" s="32"/>
      <c r="M146" s="147"/>
      <c r="T146" s="53"/>
      <c r="AT146" s="17" t="s">
        <v>167</v>
      </c>
      <c r="AU146" s="17" t="s">
        <v>83</v>
      </c>
    </row>
    <row r="147" spans="2:65" s="1" customFormat="1" ht="11.25">
      <c r="B147" s="32"/>
      <c r="D147" s="148" t="s">
        <v>169</v>
      </c>
      <c r="F147" s="149" t="s">
        <v>228</v>
      </c>
      <c r="I147" s="146"/>
      <c r="L147" s="32"/>
      <c r="M147" s="147"/>
      <c r="T147" s="53"/>
      <c r="AT147" s="17" t="s">
        <v>169</v>
      </c>
      <c r="AU147" s="17" t="s">
        <v>83</v>
      </c>
    </row>
    <row r="148" spans="2:65" s="12" customFormat="1" ht="11.25">
      <c r="B148" s="150"/>
      <c r="D148" s="144" t="s">
        <v>171</v>
      </c>
      <c r="E148" s="151" t="s">
        <v>21</v>
      </c>
      <c r="F148" s="152" t="s">
        <v>229</v>
      </c>
      <c r="H148" s="151" t="s">
        <v>21</v>
      </c>
      <c r="I148" s="153"/>
      <c r="L148" s="150"/>
      <c r="M148" s="154"/>
      <c r="T148" s="155"/>
      <c r="AT148" s="151" t="s">
        <v>171</v>
      </c>
      <c r="AU148" s="151" t="s">
        <v>83</v>
      </c>
      <c r="AV148" s="12" t="s">
        <v>81</v>
      </c>
      <c r="AW148" s="12" t="s">
        <v>34</v>
      </c>
      <c r="AX148" s="12" t="s">
        <v>73</v>
      </c>
      <c r="AY148" s="151" t="s">
        <v>158</v>
      </c>
    </row>
    <row r="149" spans="2:65" s="13" customFormat="1" ht="11.25">
      <c r="B149" s="156"/>
      <c r="D149" s="144" t="s">
        <v>171</v>
      </c>
      <c r="E149" s="157" t="s">
        <v>21</v>
      </c>
      <c r="F149" s="158" t="s">
        <v>230</v>
      </c>
      <c r="H149" s="159">
        <v>0.56899999999999995</v>
      </c>
      <c r="I149" s="160"/>
      <c r="L149" s="156"/>
      <c r="M149" s="161"/>
      <c r="T149" s="162"/>
      <c r="AT149" s="157" t="s">
        <v>171</v>
      </c>
      <c r="AU149" s="157" t="s">
        <v>83</v>
      </c>
      <c r="AV149" s="13" t="s">
        <v>83</v>
      </c>
      <c r="AW149" s="13" t="s">
        <v>34</v>
      </c>
      <c r="AX149" s="13" t="s">
        <v>81</v>
      </c>
      <c r="AY149" s="157" t="s">
        <v>158</v>
      </c>
    </row>
    <row r="150" spans="2:65" s="1" customFormat="1" ht="16.5" customHeight="1">
      <c r="B150" s="32"/>
      <c r="C150" s="131" t="s">
        <v>231</v>
      </c>
      <c r="D150" s="131" t="s">
        <v>160</v>
      </c>
      <c r="E150" s="132" t="s">
        <v>232</v>
      </c>
      <c r="F150" s="133" t="s">
        <v>233</v>
      </c>
      <c r="G150" s="134" t="s">
        <v>198</v>
      </c>
      <c r="H150" s="135">
        <v>15.73</v>
      </c>
      <c r="I150" s="136"/>
      <c r="J150" s="137">
        <f>ROUND(I150*H150,2)</f>
        <v>0</v>
      </c>
      <c r="K150" s="133" t="s">
        <v>164</v>
      </c>
      <c r="L150" s="32"/>
      <c r="M150" s="138" t="s">
        <v>21</v>
      </c>
      <c r="N150" s="139" t="s">
        <v>44</v>
      </c>
      <c r="P150" s="140">
        <f>O150*H150</f>
        <v>0</v>
      </c>
      <c r="Q150" s="140">
        <v>0</v>
      </c>
      <c r="R150" s="140">
        <f>Q150*H150</f>
        <v>0</v>
      </c>
      <c r="S150" s="140">
        <v>0</v>
      </c>
      <c r="T150" s="141">
        <f>S150*H150</f>
        <v>0</v>
      </c>
      <c r="AR150" s="142" t="s">
        <v>165</v>
      </c>
      <c r="AT150" s="142" t="s">
        <v>160</v>
      </c>
      <c r="AU150" s="142" t="s">
        <v>83</v>
      </c>
      <c r="AY150" s="17" t="s">
        <v>158</v>
      </c>
      <c r="BE150" s="143">
        <f>IF(N150="základní",J150,0)</f>
        <v>0</v>
      </c>
      <c r="BF150" s="143">
        <f>IF(N150="snížená",J150,0)</f>
        <v>0</v>
      </c>
      <c r="BG150" s="143">
        <f>IF(N150="zákl. přenesená",J150,0)</f>
        <v>0</v>
      </c>
      <c r="BH150" s="143">
        <f>IF(N150="sníž. přenesená",J150,0)</f>
        <v>0</v>
      </c>
      <c r="BI150" s="143">
        <f>IF(N150="nulová",J150,0)</f>
        <v>0</v>
      </c>
      <c r="BJ150" s="17" t="s">
        <v>81</v>
      </c>
      <c r="BK150" s="143">
        <f>ROUND(I150*H150,2)</f>
        <v>0</v>
      </c>
      <c r="BL150" s="17" t="s">
        <v>165</v>
      </c>
      <c r="BM150" s="142" t="s">
        <v>234</v>
      </c>
    </row>
    <row r="151" spans="2:65" s="1" customFormat="1" ht="11.25">
      <c r="B151" s="32"/>
      <c r="D151" s="144" t="s">
        <v>167</v>
      </c>
      <c r="F151" s="145" t="s">
        <v>235</v>
      </c>
      <c r="I151" s="146"/>
      <c r="L151" s="32"/>
      <c r="M151" s="147"/>
      <c r="T151" s="53"/>
      <c r="AT151" s="17" t="s">
        <v>167</v>
      </c>
      <c r="AU151" s="17" t="s">
        <v>83</v>
      </c>
    </row>
    <row r="152" spans="2:65" s="1" customFormat="1" ht="11.25">
      <c r="B152" s="32"/>
      <c r="D152" s="148" t="s">
        <v>169</v>
      </c>
      <c r="F152" s="149" t="s">
        <v>236</v>
      </c>
      <c r="I152" s="146"/>
      <c r="L152" s="32"/>
      <c r="M152" s="147"/>
      <c r="T152" s="53"/>
      <c r="AT152" s="17" t="s">
        <v>169</v>
      </c>
      <c r="AU152" s="17" t="s">
        <v>83</v>
      </c>
    </row>
    <row r="153" spans="2:65" s="12" customFormat="1" ht="11.25">
      <c r="B153" s="150"/>
      <c r="D153" s="144" t="s">
        <v>171</v>
      </c>
      <c r="E153" s="151" t="s">
        <v>21</v>
      </c>
      <c r="F153" s="152" t="s">
        <v>210</v>
      </c>
      <c r="H153" s="151" t="s">
        <v>21</v>
      </c>
      <c r="I153" s="153"/>
      <c r="L153" s="150"/>
      <c r="M153" s="154"/>
      <c r="T153" s="155"/>
      <c r="AT153" s="151" t="s">
        <v>171</v>
      </c>
      <c r="AU153" s="151" t="s">
        <v>83</v>
      </c>
      <c r="AV153" s="12" t="s">
        <v>81</v>
      </c>
      <c r="AW153" s="12" t="s">
        <v>34</v>
      </c>
      <c r="AX153" s="12" t="s">
        <v>73</v>
      </c>
      <c r="AY153" s="151" t="s">
        <v>158</v>
      </c>
    </row>
    <row r="154" spans="2:65" s="13" customFormat="1" ht="11.25">
      <c r="B154" s="156"/>
      <c r="D154" s="144" t="s">
        <v>171</v>
      </c>
      <c r="E154" s="157" t="s">
        <v>21</v>
      </c>
      <c r="F154" s="158" t="s">
        <v>211</v>
      </c>
      <c r="H154" s="159">
        <v>22.831</v>
      </c>
      <c r="I154" s="160"/>
      <c r="L154" s="156"/>
      <c r="M154" s="161"/>
      <c r="T154" s="162"/>
      <c r="AT154" s="157" t="s">
        <v>171</v>
      </c>
      <c r="AU154" s="157" t="s">
        <v>83</v>
      </c>
      <c r="AV154" s="13" t="s">
        <v>83</v>
      </c>
      <c r="AW154" s="13" t="s">
        <v>34</v>
      </c>
      <c r="AX154" s="13" t="s">
        <v>73</v>
      </c>
      <c r="AY154" s="157" t="s">
        <v>158</v>
      </c>
    </row>
    <row r="155" spans="2:65" s="13" customFormat="1" ht="11.25">
      <c r="B155" s="156"/>
      <c r="D155" s="144" t="s">
        <v>171</v>
      </c>
      <c r="E155" s="157" t="s">
        <v>21</v>
      </c>
      <c r="F155" s="158" t="s">
        <v>237</v>
      </c>
      <c r="H155" s="159">
        <v>-3.16</v>
      </c>
      <c r="I155" s="160"/>
      <c r="L155" s="156"/>
      <c r="M155" s="161"/>
      <c r="T155" s="162"/>
      <c r="AT155" s="157" t="s">
        <v>171</v>
      </c>
      <c r="AU155" s="157" t="s">
        <v>83</v>
      </c>
      <c r="AV155" s="13" t="s">
        <v>83</v>
      </c>
      <c r="AW155" s="13" t="s">
        <v>34</v>
      </c>
      <c r="AX155" s="13" t="s">
        <v>73</v>
      </c>
      <c r="AY155" s="157" t="s">
        <v>158</v>
      </c>
    </row>
    <row r="156" spans="2:65" s="13" customFormat="1" ht="11.25">
      <c r="B156" s="156"/>
      <c r="D156" s="144" t="s">
        <v>171</v>
      </c>
      <c r="E156" s="157" t="s">
        <v>21</v>
      </c>
      <c r="F156" s="158" t="s">
        <v>238</v>
      </c>
      <c r="H156" s="159">
        <v>-8.2159999999999993</v>
      </c>
      <c r="I156" s="160"/>
      <c r="L156" s="156"/>
      <c r="M156" s="161"/>
      <c r="T156" s="162"/>
      <c r="AT156" s="157" t="s">
        <v>171</v>
      </c>
      <c r="AU156" s="157" t="s">
        <v>83</v>
      </c>
      <c r="AV156" s="13" t="s">
        <v>83</v>
      </c>
      <c r="AW156" s="13" t="s">
        <v>34</v>
      </c>
      <c r="AX156" s="13" t="s">
        <v>73</v>
      </c>
      <c r="AY156" s="157" t="s">
        <v>158</v>
      </c>
    </row>
    <row r="157" spans="2:65" s="13" customFormat="1" ht="11.25">
      <c r="B157" s="156"/>
      <c r="D157" s="144" t="s">
        <v>171</v>
      </c>
      <c r="E157" s="157" t="s">
        <v>21</v>
      </c>
      <c r="F157" s="158" t="s">
        <v>212</v>
      </c>
      <c r="H157" s="159">
        <v>13.4</v>
      </c>
      <c r="I157" s="160"/>
      <c r="L157" s="156"/>
      <c r="M157" s="161"/>
      <c r="T157" s="162"/>
      <c r="AT157" s="157" t="s">
        <v>171</v>
      </c>
      <c r="AU157" s="157" t="s">
        <v>83</v>
      </c>
      <c r="AV157" s="13" t="s">
        <v>83</v>
      </c>
      <c r="AW157" s="13" t="s">
        <v>34</v>
      </c>
      <c r="AX157" s="13" t="s">
        <v>73</v>
      </c>
      <c r="AY157" s="157" t="s">
        <v>158</v>
      </c>
    </row>
    <row r="158" spans="2:65" s="13" customFormat="1" ht="11.25">
      <c r="B158" s="156"/>
      <c r="D158" s="144" t="s">
        <v>171</v>
      </c>
      <c r="E158" s="157" t="s">
        <v>21</v>
      </c>
      <c r="F158" s="158" t="s">
        <v>239</v>
      </c>
      <c r="H158" s="159">
        <v>-9.9260000000000002</v>
      </c>
      <c r="I158" s="160"/>
      <c r="L158" s="156"/>
      <c r="M158" s="161"/>
      <c r="T158" s="162"/>
      <c r="AT158" s="157" t="s">
        <v>171</v>
      </c>
      <c r="AU158" s="157" t="s">
        <v>83</v>
      </c>
      <c r="AV158" s="13" t="s">
        <v>83</v>
      </c>
      <c r="AW158" s="13" t="s">
        <v>34</v>
      </c>
      <c r="AX158" s="13" t="s">
        <v>73</v>
      </c>
      <c r="AY158" s="157" t="s">
        <v>158</v>
      </c>
    </row>
    <row r="159" spans="2:65" s="12" customFormat="1" ht="11.25">
      <c r="B159" s="150"/>
      <c r="D159" s="144" t="s">
        <v>171</v>
      </c>
      <c r="E159" s="151" t="s">
        <v>21</v>
      </c>
      <c r="F159" s="152" t="s">
        <v>202</v>
      </c>
      <c r="H159" s="151" t="s">
        <v>21</v>
      </c>
      <c r="I159" s="153"/>
      <c r="L159" s="150"/>
      <c r="M159" s="154"/>
      <c r="T159" s="155"/>
      <c r="AT159" s="151" t="s">
        <v>171</v>
      </c>
      <c r="AU159" s="151" t="s">
        <v>83</v>
      </c>
      <c r="AV159" s="12" t="s">
        <v>81</v>
      </c>
      <c r="AW159" s="12" t="s">
        <v>34</v>
      </c>
      <c r="AX159" s="12" t="s">
        <v>73</v>
      </c>
      <c r="AY159" s="151" t="s">
        <v>158</v>
      </c>
    </row>
    <row r="160" spans="2:65" s="13" customFormat="1" ht="11.25">
      <c r="B160" s="156"/>
      <c r="D160" s="144" t="s">
        <v>171</v>
      </c>
      <c r="E160" s="157" t="s">
        <v>21</v>
      </c>
      <c r="F160" s="158" t="s">
        <v>213</v>
      </c>
      <c r="H160" s="159">
        <v>1.5980000000000001</v>
      </c>
      <c r="I160" s="160"/>
      <c r="L160" s="156"/>
      <c r="M160" s="161"/>
      <c r="T160" s="162"/>
      <c r="AT160" s="157" t="s">
        <v>171</v>
      </c>
      <c r="AU160" s="157" t="s">
        <v>83</v>
      </c>
      <c r="AV160" s="13" t="s">
        <v>83</v>
      </c>
      <c r="AW160" s="13" t="s">
        <v>34</v>
      </c>
      <c r="AX160" s="13" t="s">
        <v>73</v>
      </c>
      <c r="AY160" s="157" t="s">
        <v>158</v>
      </c>
    </row>
    <row r="161" spans="2:65" s="13" customFormat="1" ht="11.25">
      <c r="B161" s="156"/>
      <c r="D161" s="144" t="s">
        <v>171</v>
      </c>
      <c r="E161" s="157" t="s">
        <v>21</v>
      </c>
      <c r="F161" s="158" t="s">
        <v>214</v>
      </c>
      <c r="H161" s="159">
        <v>1.34</v>
      </c>
      <c r="I161" s="160"/>
      <c r="L161" s="156"/>
      <c r="M161" s="161"/>
      <c r="T161" s="162"/>
      <c r="AT161" s="157" t="s">
        <v>171</v>
      </c>
      <c r="AU161" s="157" t="s">
        <v>83</v>
      </c>
      <c r="AV161" s="13" t="s">
        <v>83</v>
      </c>
      <c r="AW161" s="13" t="s">
        <v>34</v>
      </c>
      <c r="AX161" s="13" t="s">
        <v>73</v>
      </c>
      <c r="AY161" s="157" t="s">
        <v>158</v>
      </c>
    </row>
    <row r="162" spans="2:65" s="13" customFormat="1" ht="11.25">
      <c r="B162" s="156"/>
      <c r="D162" s="144" t="s">
        <v>171</v>
      </c>
      <c r="E162" s="157" t="s">
        <v>21</v>
      </c>
      <c r="F162" s="158" t="s">
        <v>240</v>
      </c>
      <c r="H162" s="159">
        <v>-2.137</v>
      </c>
      <c r="I162" s="160"/>
      <c r="L162" s="156"/>
      <c r="M162" s="161"/>
      <c r="T162" s="162"/>
      <c r="AT162" s="157" t="s">
        <v>171</v>
      </c>
      <c r="AU162" s="157" t="s">
        <v>83</v>
      </c>
      <c r="AV162" s="13" t="s">
        <v>83</v>
      </c>
      <c r="AW162" s="13" t="s">
        <v>34</v>
      </c>
      <c r="AX162" s="13" t="s">
        <v>73</v>
      </c>
      <c r="AY162" s="157" t="s">
        <v>158</v>
      </c>
    </row>
    <row r="163" spans="2:65" s="14" customFormat="1" ht="11.25">
      <c r="B163" s="163"/>
      <c r="D163" s="144" t="s">
        <v>171</v>
      </c>
      <c r="E163" s="164" t="s">
        <v>21</v>
      </c>
      <c r="F163" s="165" t="s">
        <v>215</v>
      </c>
      <c r="H163" s="166">
        <v>15.73</v>
      </c>
      <c r="I163" s="167"/>
      <c r="L163" s="163"/>
      <c r="M163" s="168"/>
      <c r="T163" s="169"/>
      <c r="AT163" s="164" t="s">
        <v>171</v>
      </c>
      <c r="AU163" s="164" t="s">
        <v>83</v>
      </c>
      <c r="AV163" s="14" t="s">
        <v>165</v>
      </c>
      <c r="AW163" s="14" t="s">
        <v>34</v>
      </c>
      <c r="AX163" s="14" t="s">
        <v>81</v>
      </c>
      <c r="AY163" s="164" t="s">
        <v>158</v>
      </c>
    </row>
    <row r="164" spans="2:65" s="1" customFormat="1" ht="16.5" customHeight="1">
      <c r="B164" s="32"/>
      <c r="C164" s="131" t="s">
        <v>241</v>
      </c>
      <c r="D164" s="131" t="s">
        <v>160</v>
      </c>
      <c r="E164" s="132" t="s">
        <v>242</v>
      </c>
      <c r="F164" s="133" t="s">
        <v>243</v>
      </c>
      <c r="G164" s="134" t="s">
        <v>198</v>
      </c>
      <c r="H164" s="135">
        <v>50</v>
      </c>
      <c r="I164" s="136"/>
      <c r="J164" s="137">
        <f>ROUND(I164*H164,2)</f>
        <v>0</v>
      </c>
      <c r="K164" s="133" t="s">
        <v>164</v>
      </c>
      <c r="L164" s="32"/>
      <c r="M164" s="138" t="s">
        <v>21</v>
      </c>
      <c r="N164" s="139" t="s">
        <v>44</v>
      </c>
      <c r="P164" s="140">
        <f>O164*H164</f>
        <v>0</v>
      </c>
      <c r="Q164" s="140">
        <v>0</v>
      </c>
      <c r="R164" s="140">
        <f>Q164*H164</f>
        <v>0</v>
      </c>
      <c r="S164" s="140">
        <v>0</v>
      </c>
      <c r="T164" s="141">
        <f>S164*H164</f>
        <v>0</v>
      </c>
      <c r="AR164" s="142" t="s">
        <v>165</v>
      </c>
      <c r="AT164" s="142" t="s">
        <v>160</v>
      </c>
      <c r="AU164" s="142" t="s">
        <v>83</v>
      </c>
      <c r="AY164" s="17" t="s">
        <v>158</v>
      </c>
      <c r="BE164" s="143">
        <f>IF(N164="základní",J164,0)</f>
        <v>0</v>
      </c>
      <c r="BF164" s="143">
        <f>IF(N164="snížená",J164,0)</f>
        <v>0</v>
      </c>
      <c r="BG164" s="143">
        <f>IF(N164="zákl. přenesená",J164,0)</f>
        <v>0</v>
      </c>
      <c r="BH164" s="143">
        <f>IF(N164="sníž. přenesená",J164,0)</f>
        <v>0</v>
      </c>
      <c r="BI164" s="143">
        <f>IF(N164="nulová",J164,0)</f>
        <v>0</v>
      </c>
      <c r="BJ164" s="17" t="s">
        <v>81</v>
      </c>
      <c r="BK164" s="143">
        <f>ROUND(I164*H164,2)</f>
        <v>0</v>
      </c>
      <c r="BL164" s="17" t="s">
        <v>165</v>
      </c>
      <c r="BM164" s="142" t="s">
        <v>244</v>
      </c>
    </row>
    <row r="165" spans="2:65" s="1" customFormat="1" ht="19.5">
      <c r="B165" s="32"/>
      <c r="D165" s="144" t="s">
        <v>167</v>
      </c>
      <c r="F165" s="145" t="s">
        <v>245</v>
      </c>
      <c r="I165" s="146"/>
      <c r="L165" s="32"/>
      <c r="M165" s="147"/>
      <c r="T165" s="53"/>
      <c r="AT165" s="17" t="s">
        <v>167</v>
      </c>
      <c r="AU165" s="17" t="s">
        <v>83</v>
      </c>
    </row>
    <row r="166" spans="2:65" s="1" customFormat="1" ht="11.25">
      <c r="B166" s="32"/>
      <c r="D166" s="148" t="s">
        <v>169</v>
      </c>
      <c r="F166" s="149" t="s">
        <v>246</v>
      </c>
      <c r="I166" s="146"/>
      <c r="L166" s="32"/>
      <c r="M166" s="147"/>
      <c r="T166" s="53"/>
      <c r="AT166" s="17" t="s">
        <v>169</v>
      </c>
      <c r="AU166" s="17" t="s">
        <v>83</v>
      </c>
    </row>
    <row r="167" spans="2:65" s="12" customFormat="1" ht="11.25">
      <c r="B167" s="150"/>
      <c r="D167" s="144" t="s">
        <v>171</v>
      </c>
      <c r="E167" s="151" t="s">
        <v>21</v>
      </c>
      <c r="F167" s="152" t="s">
        <v>247</v>
      </c>
      <c r="H167" s="151" t="s">
        <v>21</v>
      </c>
      <c r="I167" s="153"/>
      <c r="L167" s="150"/>
      <c r="M167" s="154"/>
      <c r="T167" s="155"/>
      <c r="AT167" s="151" t="s">
        <v>171</v>
      </c>
      <c r="AU167" s="151" t="s">
        <v>83</v>
      </c>
      <c r="AV167" s="12" t="s">
        <v>81</v>
      </c>
      <c r="AW167" s="12" t="s">
        <v>34</v>
      </c>
      <c r="AX167" s="12" t="s">
        <v>73</v>
      </c>
      <c r="AY167" s="151" t="s">
        <v>158</v>
      </c>
    </row>
    <row r="168" spans="2:65" s="13" customFormat="1" ht="11.25">
      <c r="B168" s="156"/>
      <c r="D168" s="144" t="s">
        <v>171</v>
      </c>
      <c r="E168" s="157" t="s">
        <v>21</v>
      </c>
      <c r="F168" s="158" t="s">
        <v>248</v>
      </c>
      <c r="H168" s="159">
        <v>50</v>
      </c>
      <c r="I168" s="160"/>
      <c r="L168" s="156"/>
      <c r="M168" s="161"/>
      <c r="T168" s="162"/>
      <c r="AT168" s="157" t="s">
        <v>171</v>
      </c>
      <c r="AU168" s="157" t="s">
        <v>83</v>
      </c>
      <c r="AV168" s="13" t="s">
        <v>83</v>
      </c>
      <c r="AW168" s="13" t="s">
        <v>34</v>
      </c>
      <c r="AX168" s="13" t="s">
        <v>81</v>
      </c>
      <c r="AY168" s="157" t="s">
        <v>158</v>
      </c>
    </row>
    <row r="169" spans="2:65" s="1" customFormat="1" ht="16.5" customHeight="1">
      <c r="B169" s="32"/>
      <c r="C169" s="131" t="s">
        <v>249</v>
      </c>
      <c r="D169" s="131" t="s">
        <v>160</v>
      </c>
      <c r="E169" s="132" t="s">
        <v>250</v>
      </c>
      <c r="F169" s="133" t="s">
        <v>251</v>
      </c>
      <c r="G169" s="134" t="s">
        <v>163</v>
      </c>
      <c r="H169" s="135">
        <v>100</v>
      </c>
      <c r="I169" s="136"/>
      <c r="J169" s="137">
        <f>ROUND(I169*H169,2)</f>
        <v>0</v>
      </c>
      <c r="K169" s="133" t="s">
        <v>164</v>
      </c>
      <c r="L169" s="32"/>
      <c r="M169" s="138" t="s">
        <v>21</v>
      </c>
      <c r="N169" s="139" t="s">
        <v>44</v>
      </c>
      <c r="P169" s="140">
        <f>O169*H169</f>
        <v>0</v>
      </c>
      <c r="Q169" s="140">
        <v>0</v>
      </c>
      <c r="R169" s="140">
        <f>Q169*H169</f>
        <v>0</v>
      </c>
      <c r="S169" s="140">
        <v>0</v>
      </c>
      <c r="T169" s="141">
        <f>S169*H169</f>
        <v>0</v>
      </c>
      <c r="AR169" s="142" t="s">
        <v>165</v>
      </c>
      <c r="AT169" s="142" t="s">
        <v>160</v>
      </c>
      <c r="AU169" s="142" t="s">
        <v>83</v>
      </c>
      <c r="AY169" s="17" t="s">
        <v>158</v>
      </c>
      <c r="BE169" s="143">
        <f>IF(N169="základní",J169,0)</f>
        <v>0</v>
      </c>
      <c r="BF169" s="143">
        <f>IF(N169="snížená",J169,0)</f>
        <v>0</v>
      </c>
      <c r="BG169" s="143">
        <f>IF(N169="zákl. přenesená",J169,0)</f>
        <v>0</v>
      </c>
      <c r="BH169" s="143">
        <f>IF(N169="sníž. přenesená",J169,0)</f>
        <v>0</v>
      </c>
      <c r="BI169" s="143">
        <f>IF(N169="nulová",J169,0)</f>
        <v>0</v>
      </c>
      <c r="BJ169" s="17" t="s">
        <v>81</v>
      </c>
      <c r="BK169" s="143">
        <f>ROUND(I169*H169,2)</f>
        <v>0</v>
      </c>
      <c r="BL169" s="17" t="s">
        <v>165</v>
      </c>
      <c r="BM169" s="142" t="s">
        <v>252</v>
      </c>
    </row>
    <row r="170" spans="2:65" s="1" customFormat="1" ht="11.25">
      <c r="B170" s="32"/>
      <c r="D170" s="144" t="s">
        <v>167</v>
      </c>
      <c r="F170" s="145" t="s">
        <v>253</v>
      </c>
      <c r="I170" s="146"/>
      <c r="L170" s="32"/>
      <c r="M170" s="147"/>
      <c r="T170" s="53"/>
      <c r="AT170" s="17" t="s">
        <v>167</v>
      </c>
      <c r="AU170" s="17" t="s">
        <v>83</v>
      </c>
    </row>
    <row r="171" spans="2:65" s="1" customFormat="1" ht="11.25">
      <c r="B171" s="32"/>
      <c r="D171" s="148" t="s">
        <v>169</v>
      </c>
      <c r="F171" s="149" t="s">
        <v>254</v>
      </c>
      <c r="I171" s="146"/>
      <c r="L171" s="32"/>
      <c r="M171" s="147"/>
      <c r="T171" s="53"/>
      <c r="AT171" s="17" t="s">
        <v>169</v>
      </c>
      <c r="AU171" s="17" t="s">
        <v>83</v>
      </c>
    </row>
    <row r="172" spans="2:65" s="12" customFormat="1" ht="11.25">
      <c r="B172" s="150"/>
      <c r="D172" s="144" t="s">
        <v>171</v>
      </c>
      <c r="E172" s="151" t="s">
        <v>21</v>
      </c>
      <c r="F172" s="152" t="s">
        <v>255</v>
      </c>
      <c r="H172" s="151" t="s">
        <v>21</v>
      </c>
      <c r="I172" s="153"/>
      <c r="L172" s="150"/>
      <c r="M172" s="154"/>
      <c r="T172" s="155"/>
      <c r="AT172" s="151" t="s">
        <v>171</v>
      </c>
      <c r="AU172" s="151" t="s">
        <v>83</v>
      </c>
      <c r="AV172" s="12" t="s">
        <v>81</v>
      </c>
      <c r="AW172" s="12" t="s">
        <v>34</v>
      </c>
      <c r="AX172" s="12" t="s">
        <v>73</v>
      </c>
      <c r="AY172" s="151" t="s">
        <v>158</v>
      </c>
    </row>
    <row r="173" spans="2:65" s="13" customFormat="1" ht="11.25">
      <c r="B173" s="156"/>
      <c r="D173" s="144" t="s">
        <v>171</v>
      </c>
      <c r="E173" s="157" t="s">
        <v>21</v>
      </c>
      <c r="F173" s="158" t="s">
        <v>256</v>
      </c>
      <c r="H173" s="159">
        <v>100</v>
      </c>
      <c r="I173" s="160"/>
      <c r="L173" s="156"/>
      <c r="M173" s="161"/>
      <c r="T173" s="162"/>
      <c r="AT173" s="157" t="s">
        <v>171</v>
      </c>
      <c r="AU173" s="157" t="s">
        <v>83</v>
      </c>
      <c r="AV173" s="13" t="s">
        <v>83</v>
      </c>
      <c r="AW173" s="13" t="s">
        <v>34</v>
      </c>
      <c r="AX173" s="13" t="s">
        <v>81</v>
      </c>
      <c r="AY173" s="157" t="s">
        <v>158</v>
      </c>
    </row>
    <row r="174" spans="2:65" s="1" customFormat="1" ht="16.5" customHeight="1">
      <c r="B174" s="32"/>
      <c r="C174" s="131" t="s">
        <v>257</v>
      </c>
      <c r="D174" s="131" t="s">
        <v>160</v>
      </c>
      <c r="E174" s="132" t="s">
        <v>258</v>
      </c>
      <c r="F174" s="133" t="s">
        <v>259</v>
      </c>
      <c r="G174" s="134" t="s">
        <v>163</v>
      </c>
      <c r="H174" s="135">
        <v>100</v>
      </c>
      <c r="I174" s="136"/>
      <c r="J174" s="137">
        <f>ROUND(I174*H174,2)</f>
        <v>0</v>
      </c>
      <c r="K174" s="133" t="s">
        <v>164</v>
      </c>
      <c r="L174" s="32"/>
      <c r="M174" s="138" t="s">
        <v>21</v>
      </c>
      <c r="N174" s="139" t="s">
        <v>44</v>
      </c>
      <c r="P174" s="140">
        <f>O174*H174</f>
        <v>0</v>
      </c>
      <c r="Q174" s="140">
        <v>0</v>
      </c>
      <c r="R174" s="140">
        <f>Q174*H174</f>
        <v>0</v>
      </c>
      <c r="S174" s="140">
        <v>0</v>
      </c>
      <c r="T174" s="141">
        <f>S174*H174</f>
        <v>0</v>
      </c>
      <c r="AR174" s="142" t="s">
        <v>165</v>
      </c>
      <c r="AT174" s="142" t="s">
        <v>160</v>
      </c>
      <c r="AU174" s="142" t="s">
        <v>83</v>
      </c>
      <c r="AY174" s="17" t="s">
        <v>158</v>
      </c>
      <c r="BE174" s="143">
        <f>IF(N174="základní",J174,0)</f>
        <v>0</v>
      </c>
      <c r="BF174" s="143">
        <f>IF(N174="snížená",J174,0)</f>
        <v>0</v>
      </c>
      <c r="BG174" s="143">
        <f>IF(N174="zákl. přenesená",J174,0)</f>
        <v>0</v>
      </c>
      <c r="BH174" s="143">
        <f>IF(N174="sníž. přenesená",J174,0)</f>
        <v>0</v>
      </c>
      <c r="BI174" s="143">
        <f>IF(N174="nulová",J174,0)</f>
        <v>0</v>
      </c>
      <c r="BJ174" s="17" t="s">
        <v>81</v>
      </c>
      <c r="BK174" s="143">
        <f>ROUND(I174*H174,2)</f>
        <v>0</v>
      </c>
      <c r="BL174" s="17" t="s">
        <v>165</v>
      </c>
      <c r="BM174" s="142" t="s">
        <v>260</v>
      </c>
    </row>
    <row r="175" spans="2:65" s="1" customFormat="1" ht="11.25">
      <c r="B175" s="32"/>
      <c r="D175" s="144" t="s">
        <v>167</v>
      </c>
      <c r="F175" s="145" t="s">
        <v>261</v>
      </c>
      <c r="I175" s="146"/>
      <c r="L175" s="32"/>
      <c r="M175" s="147"/>
      <c r="T175" s="53"/>
      <c r="AT175" s="17" t="s">
        <v>167</v>
      </c>
      <c r="AU175" s="17" t="s">
        <v>83</v>
      </c>
    </row>
    <row r="176" spans="2:65" s="1" customFormat="1" ht="11.25">
      <c r="B176" s="32"/>
      <c r="D176" s="148" t="s">
        <v>169</v>
      </c>
      <c r="F176" s="149" t="s">
        <v>262</v>
      </c>
      <c r="I176" s="146"/>
      <c r="L176" s="32"/>
      <c r="M176" s="147"/>
      <c r="T176" s="53"/>
      <c r="AT176" s="17" t="s">
        <v>169</v>
      </c>
      <c r="AU176" s="17" t="s">
        <v>83</v>
      </c>
    </row>
    <row r="177" spans="2:65" s="12" customFormat="1" ht="11.25">
      <c r="B177" s="150"/>
      <c r="D177" s="144" t="s">
        <v>171</v>
      </c>
      <c r="E177" s="151" t="s">
        <v>21</v>
      </c>
      <c r="F177" s="152" t="s">
        <v>255</v>
      </c>
      <c r="H177" s="151" t="s">
        <v>21</v>
      </c>
      <c r="I177" s="153"/>
      <c r="L177" s="150"/>
      <c r="M177" s="154"/>
      <c r="T177" s="155"/>
      <c r="AT177" s="151" t="s">
        <v>171</v>
      </c>
      <c r="AU177" s="151" t="s">
        <v>83</v>
      </c>
      <c r="AV177" s="12" t="s">
        <v>81</v>
      </c>
      <c r="AW177" s="12" t="s">
        <v>34</v>
      </c>
      <c r="AX177" s="12" t="s">
        <v>73</v>
      </c>
      <c r="AY177" s="151" t="s">
        <v>158</v>
      </c>
    </row>
    <row r="178" spans="2:65" s="13" customFormat="1" ht="11.25">
      <c r="B178" s="156"/>
      <c r="D178" s="144" t="s">
        <v>171</v>
      </c>
      <c r="E178" s="157" t="s">
        <v>21</v>
      </c>
      <c r="F178" s="158" t="s">
        <v>256</v>
      </c>
      <c r="H178" s="159">
        <v>100</v>
      </c>
      <c r="I178" s="160"/>
      <c r="L178" s="156"/>
      <c r="M178" s="161"/>
      <c r="T178" s="162"/>
      <c r="AT178" s="157" t="s">
        <v>171</v>
      </c>
      <c r="AU178" s="157" t="s">
        <v>83</v>
      </c>
      <c r="AV178" s="13" t="s">
        <v>83</v>
      </c>
      <c r="AW178" s="13" t="s">
        <v>34</v>
      </c>
      <c r="AX178" s="13" t="s">
        <v>81</v>
      </c>
      <c r="AY178" s="157" t="s">
        <v>158</v>
      </c>
    </row>
    <row r="179" spans="2:65" s="1" customFormat="1" ht="16.5" customHeight="1">
      <c r="B179" s="32"/>
      <c r="C179" s="170" t="s">
        <v>263</v>
      </c>
      <c r="D179" s="170" t="s">
        <v>264</v>
      </c>
      <c r="E179" s="171" t="s">
        <v>265</v>
      </c>
      <c r="F179" s="172" t="s">
        <v>266</v>
      </c>
      <c r="G179" s="173" t="s">
        <v>267</v>
      </c>
      <c r="H179" s="174">
        <v>1.5</v>
      </c>
      <c r="I179" s="175"/>
      <c r="J179" s="176">
        <f>ROUND(I179*H179,2)</f>
        <v>0</v>
      </c>
      <c r="K179" s="172" t="s">
        <v>164</v>
      </c>
      <c r="L179" s="177"/>
      <c r="M179" s="178" t="s">
        <v>21</v>
      </c>
      <c r="N179" s="179" t="s">
        <v>44</v>
      </c>
      <c r="P179" s="140">
        <f>O179*H179</f>
        <v>0</v>
      </c>
      <c r="Q179" s="140">
        <v>1E-3</v>
      </c>
      <c r="R179" s="140">
        <f>Q179*H179</f>
        <v>1.5E-3</v>
      </c>
      <c r="S179" s="140">
        <v>0</v>
      </c>
      <c r="T179" s="141">
        <f>S179*H179</f>
        <v>0</v>
      </c>
      <c r="AR179" s="142" t="s">
        <v>223</v>
      </c>
      <c r="AT179" s="142" t="s">
        <v>264</v>
      </c>
      <c r="AU179" s="142" t="s">
        <v>83</v>
      </c>
      <c r="AY179" s="17" t="s">
        <v>158</v>
      </c>
      <c r="BE179" s="143">
        <f>IF(N179="základní",J179,0)</f>
        <v>0</v>
      </c>
      <c r="BF179" s="143">
        <f>IF(N179="snížená",J179,0)</f>
        <v>0</v>
      </c>
      <c r="BG179" s="143">
        <f>IF(N179="zákl. přenesená",J179,0)</f>
        <v>0</v>
      </c>
      <c r="BH179" s="143">
        <f>IF(N179="sníž. přenesená",J179,0)</f>
        <v>0</v>
      </c>
      <c r="BI179" s="143">
        <f>IF(N179="nulová",J179,0)</f>
        <v>0</v>
      </c>
      <c r="BJ179" s="17" t="s">
        <v>81</v>
      </c>
      <c r="BK179" s="143">
        <f>ROUND(I179*H179,2)</f>
        <v>0</v>
      </c>
      <c r="BL179" s="17" t="s">
        <v>165</v>
      </c>
      <c r="BM179" s="142" t="s">
        <v>268</v>
      </c>
    </row>
    <row r="180" spans="2:65" s="1" customFormat="1" ht="11.25">
      <c r="B180" s="32"/>
      <c r="D180" s="144" t="s">
        <v>167</v>
      </c>
      <c r="F180" s="145" t="s">
        <v>266</v>
      </c>
      <c r="I180" s="146"/>
      <c r="L180" s="32"/>
      <c r="M180" s="147"/>
      <c r="T180" s="53"/>
      <c r="AT180" s="17" t="s">
        <v>167</v>
      </c>
      <c r="AU180" s="17" t="s">
        <v>83</v>
      </c>
    </row>
    <row r="181" spans="2:65" s="13" customFormat="1" ht="11.25">
      <c r="B181" s="156"/>
      <c r="D181" s="144" t="s">
        <v>171</v>
      </c>
      <c r="E181" s="157" t="s">
        <v>21</v>
      </c>
      <c r="F181" s="158" t="s">
        <v>269</v>
      </c>
      <c r="H181" s="159">
        <v>1.5</v>
      </c>
      <c r="I181" s="160"/>
      <c r="L181" s="156"/>
      <c r="M181" s="161"/>
      <c r="T181" s="162"/>
      <c r="AT181" s="157" t="s">
        <v>171</v>
      </c>
      <c r="AU181" s="157" t="s">
        <v>83</v>
      </c>
      <c r="AV181" s="13" t="s">
        <v>83</v>
      </c>
      <c r="AW181" s="13" t="s">
        <v>34</v>
      </c>
      <c r="AX181" s="13" t="s">
        <v>81</v>
      </c>
      <c r="AY181" s="157" t="s">
        <v>158</v>
      </c>
    </row>
    <row r="182" spans="2:65" s="1" customFormat="1" ht="16.5" customHeight="1">
      <c r="B182" s="32"/>
      <c r="C182" s="131" t="s">
        <v>270</v>
      </c>
      <c r="D182" s="131" t="s">
        <v>160</v>
      </c>
      <c r="E182" s="132" t="s">
        <v>271</v>
      </c>
      <c r="F182" s="133" t="s">
        <v>272</v>
      </c>
      <c r="G182" s="134" t="s">
        <v>163</v>
      </c>
      <c r="H182" s="135">
        <v>100</v>
      </c>
      <c r="I182" s="136"/>
      <c r="J182" s="137">
        <f>ROUND(I182*H182,2)</f>
        <v>0</v>
      </c>
      <c r="K182" s="133" t="s">
        <v>164</v>
      </c>
      <c r="L182" s="32"/>
      <c r="M182" s="138" t="s">
        <v>21</v>
      </c>
      <c r="N182" s="139" t="s">
        <v>44</v>
      </c>
      <c r="P182" s="140">
        <f>O182*H182</f>
        <v>0</v>
      </c>
      <c r="Q182" s="140">
        <v>0</v>
      </c>
      <c r="R182" s="140">
        <f>Q182*H182</f>
        <v>0</v>
      </c>
      <c r="S182" s="140">
        <v>0</v>
      </c>
      <c r="T182" s="141">
        <f>S182*H182</f>
        <v>0</v>
      </c>
      <c r="AR182" s="142" t="s">
        <v>165</v>
      </c>
      <c r="AT182" s="142" t="s">
        <v>160</v>
      </c>
      <c r="AU182" s="142" t="s">
        <v>83</v>
      </c>
      <c r="AY182" s="17" t="s">
        <v>158</v>
      </c>
      <c r="BE182" s="143">
        <f>IF(N182="základní",J182,0)</f>
        <v>0</v>
      </c>
      <c r="BF182" s="143">
        <f>IF(N182="snížená",J182,0)</f>
        <v>0</v>
      </c>
      <c r="BG182" s="143">
        <f>IF(N182="zákl. přenesená",J182,0)</f>
        <v>0</v>
      </c>
      <c r="BH182" s="143">
        <f>IF(N182="sníž. přenesená",J182,0)</f>
        <v>0</v>
      </c>
      <c r="BI182" s="143">
        <f>IF(N182="nulová",J182,0)</f>
        <v>0</v>
      </c>
      <c r="BJ182" s="17" t="s">
        <v>81</v>
      </c>
      <c r="BK182" s="143">
        <f>ROUND(I182*H182,2)</f>
        <v>0</v>
      </c>
      <c r="BL182" s="17" t="s">
        <v>165</v>
      </c>
      <c r="BM182" s="142" t="s">
        <v>273</v>
      </c>
    </row>
    <row r="183" spans="2:65" s="1" customFormat="1" ht="11.25">
      <c r="B183" s="32"/>
      <c r="D183" s="144" t="s">
        <v>167</v>
      </c>
      <c r="F183" s="145" t="s">
        <v>274</v>
      </c>
      <c r="I183" s="146"/>
      <c r="L183" s="32"/>
      <c r="M183" s="147"/>
      <c r="T183" s="53"/>
      <c r="AT183" s="17" t="s">
        <v>167</v>
      </c>
      <c r="AU183" s="17" t="s">
        <v>83</v>
      </c>
    </row>
    <row r="184" spans="2:65" s="1" customFormat="1" ht="11.25">
      <c r="B184" s="32"/>
      <c r="D184" s="148" t="s">
        <v>169</v>
      </c>
      <c r="F184" s="149" t="s">
        <v>275</v>
      </c>
      <c r="I184" s="146"/>
      <c r="L184" s="32"/>
      <c r="M184" s="147"/>
      <c r="T184" s="53"/>
      <c r="AT184" s="17" t="s">
        <v>169</v>
      </c>
      <c r="AU184" s="17" t="s">
        <v>83</v>
      </c>
    </row>
    <row r="185" spans="2:65" s="12" customFormat="1" ht="11.25">
      <c r="B185" s="150"/>
      <c r="D185" s="144" t="s">
        <v>171</v>
      </c>
      <c r="E185" s="151" t="s">
        <v>21</v>
      </c>
      <c r="F185" s="152" t="s">
        <v>255</v>
      </c>
      <c r="H185" s="151" t="s">
        <v>21</v>
      </c>
      <c r="I185" s="153"/>
      <c r="L185" s="150"/>
      <c r="M185" s="154"/>
      <c r="T185" s="155"/>
      <c r="AT185" s="151" t="s">
        <v>171</v>
      </c>
      <c r="AU185" s="151" t="s">
        <v>83</v>
      </c>
      <c r="AV185" s="12" t="s">
        <v>81</v>
      </c>
      <c r="AW185" s="12" t="s">
        <v>34</v>
      </c>
      <c r="AX185" s="12" t="s">
        <v>73</v>
      </c>
      <c r="AY185" s="151" t="s">
        <v>158</v>
      </c>
    </row>
    <row r="186" spans="2:65" s="13" customFormat="1" ht="11.25">
      <c r="B186" s="156"/>
      <c r="D186" s="144" t="s">
        <v>171</v>
      </c>
      <c r="E186" s="157" t="s">
        <v>21</v>
      </c>
      <c r="F186" s="158" t="s">
        <v>256</v>
      </c>
      <c r="H186" s="159">
        <v>100</v>
      </c>
      <c r="I186" s="160"/>
      <c r="L186" s="156"/>
      <c r="M186" s="161"/>
      <c r="T186" s="162"/>
      <c r="AT186" s="157" t="s">
        <v>171</v>
      </c>
      <c r="AU186" s="157" t="s">
        <v>83</v>
      </c>
      <c r="AV186" s="13" t="s">
        <v>83</v>
      </c>
      <c r="AW186" s="13" t="s">
        <v>34</v>
      </c>
      <c r="AX186" s="13" t="s">
        <v>81</v>
      </c>
      <c r="AY186" s="157" t="s">
        <v>158</v>
      </c>
    </row>
    <row r="187" spans="2:65" s="11" customFormat="1" ht="22.9" customHeight="1">
      <c r="B187" s="119"/>
      <c r="D187" s="120" t="s">
        <v>72</v>
      </c>
      <c r="E187" s="129" t="s">
        <v>83</v>
      </c>
      <c r="F187" s="129" t="s">
        <v>276</v>
      </c>
      <c r="I187" s="122"/>
      <c r="J187" s="130">
        <f>BK187</f>
        <v>0</v>
      </c>
      <c r="L187" s="119"/>
      <c r="M187" s="124"/>
      <c r="P187" s="125">
        <f>SUM(P188:P234)</f>
        <v>0</v>
      </c>
      <c r="R187" s="125">
        <f>SUM(R188:R234)</f>
        <v>74.207990902483999</v>
      </c>
      <c r="T187" s="126">
        <f>SUM(T188:T234)</f>
        <v>0</v>
      </c>
      <c r="AR187" s="120" t="s">
        <v>81</v>
      </c>
      <c r="AT187" s="127" t="s">
        <v>72</v>
      </c>
      <c r="AU187" s="127" t="s">
        <v>81</v>
      </c>
      <c r="AY187" s="120" t="s">
        <v>158</v>
      </c>
      <c r="BK187" s="128">
        <f>SUM(BK188:BK234)</f>
        <v>0</v>
      </c>
    </row>
    <row r="188" spans="2:65" s="1" customFormat="1" ht="16.5" customHeight="1">
      <c r="B188" s="32"/>
      <c r="C188" s="131" t="s">
        <v>8</v>
      </c>
      <c r="D188" s="131" t="s">
        <v>160</v>
      </c>
      <c r="E188" s="132" t="s">
        <v>277</v>
      </c>
      <c r="F188" s="133" t="s">
        <v>278</v>
      </c>
      <c r="G188" s="134" t="s">
        <v>163</v>
      </c>
      <c r="H188" s="135">
        <v>137.095</v>
      </c>
      <c r="I188" s="136"/>
      <c r="J188" s="137">
        <f>ROUND(I188*H188,2)</f>
        <v>0</v>
      </c>
      <c r="K188" s="133" t="s">
        <v>279</v>
      </c>
      <c r="L188" s="32"/>
      <c r="M188" s="138" t="s">
        <v>21</v>
      </c>
      <c r="N188" s="139" t="s">
        <v>44</v>
      </c>
      <c r="P188" s="140">
        <f>O188*H188</f>
        <v>0</v>
      </c>
      <c r="Q188" s="140">
        <v>0</v>
      </c>
      <c r="R188" s="140">
        <f>Q188*H188</f>
        <v>0</v>
      </c>
      <c r="S188" s="140">
        <v>0</v>
      </c>
      <c r="T188" s="141">
        <f>S188*H188</f>
        <v>0</v>
      </c>
      <c r="AR188" s="142" t="s">
        <v>165</v>
      </c>
      <c r="AT188" s="142" t="s">
        <v>160</v>
      </c>
      <c r="AU188" s="142" t="s">
        <v>83</v>
      </c>
      <c r="AY188" s="17" t="s">
        <v>158</v>
      </c>
      <c r="BE188" s="143">
        <f>IF(N188="základní",J188,0)</f>
        <v>0</v>
      </c>
      <c r="BF188" s="143">
        <f>IF(N188="snížená",J188,0)</f>
        <v>0</v>
      </c>
      <c r="BG188" s="143">
        <f>IF(N188="zákl. přenesená",J188,0)</f>
        <v>0</v>
      </c>
      <c r="BH188" s="143">
        <f>IF(N188="sníž. přenesená",J188,0)</f>
        <v>0</v>
      </c>
      <c r="BI188" s="143">
        <f>IF(N188="nulová",J188,0)</f>
        <v>0</v>
      </c>
      <c r="BJ188" s="17" t="s">
        <v>81</v>
      </c>
      <c r="BK188" s="143">
        <f>ROUND(I188*H188,2)</f>
        <v>0</v>
      </c>
      <c r="BL188" s="17" t="s">
        <v>165</v>
      </c>
      <c r="BM188" s="142" t="s">
        <v>280</v>
      </c>
    </row>
    <row r="189" spans="2:65" s="1" customFormat="1" ht="11.25">
      <c r="B189" s="32"/>
      <c r="D189" s="144" t="s">
        <v>167</v>
      </c>
      <c r="F189" s="145" t="s">
        <v>278</v>
      </c>
      <c r="I189" s="146"/>
      <c r="L189" s="32"/>
      <c r="M189" s="147"/>
      <c r="T189" s="53"/>
      <c r="AT189" s="17" t="s">
        <v>167</v>
      </c>
      <c r="AU189" s="17" t="s">
        <v>83</v>
      </c>
    </row>
    <row r="190" spans="2:65" s="13" customFormat="1" ht="11.25">
      <c r="B190" s="156"/>
      <c r="D190" s="144" t="s">
        <v>171</v>
      </c>
      <c r="E190" s="157" t="s">
        <v>21</v>
      </c>
      <c r="F190" s="158" t="s">
        <v>194</v>
      </c>
      <c r="H190" s="159">
        <v>137.095</v>
      </c>
      <c r="I190" s="160"/>
      <c r="L190" s="156"/>
      <c r="M190" s="161"/>
      <c r="T190" s="162"/>
      <c r="AT190" s="157" t="s">
        <v>171</v>
      </c>
      <c r="AU190" s="157" t="s">
        <v>83</v>
      </c>
      <c r="AV190" s="13" t="s">
        <v>83</v>
      </c>
      <c r="AW190" s="13" t="s">
        <v>34</v>
      </c>
      <c r="AX190" s="13" t="s">
        <v>81</v>
      </c>
      <c r="AY190" s="157" t="s">
        <v>158</v>
      </c>
    </row>
    <row r="191" spans="2:65" s="1" customFormat="1" ht="16.5" customHeight="1">
      <c r="B191" s="32"/>
      <c r="C191" s="131" t="s">
        <v>281</v>
      </c>
      <c r="D191" s="131" t="s">
        <v>160</v>
      </c>
      <c r="E191" s="132" t="s">
        <v>282</v>
      </c>
      <c r="F191" s="133" t="s">
        <v>283</v>
      </c>
      <c r="G191" s="134" t="s">
        <v>198</v>
      </c>
      <c r="H191" s="135">
        <v>18.460999999999999</v>
      </c>
      <c r="I191" s="136"/>
      <c r="J191" s="137">
        <f>ROUND(I191*H191,2)</f>
        <v>0</v>
      </c>
      <c r="K191" s="133" t="s">
        <v>164</v>
      </c>
      <c r="L191" s="32"/>
      <c r="M191" s="138" t="s">
        <v>21</v>
      </c>
      <c r="N191" s="139" t="s">
        <v>44</v>
      </c>
      <c r="P191" s="140">
        <f>O191*H191</f>
        <v>0</v>
      </c>
      <c r="Q191" s="140">
        <v>2.5018722040000001</v>
      </c>
      <c r="R191" s="140">
        <f>Q191*H191</f>
        <v>46.187062758044</v>
      </c>
      <c r="S191" s="140">
        <v>0</v>
      </c>
      <c r="T191" s="141">
        <f>S191*H191</f>
        <v>0</v>
      </c>
      <c r="AR191" s="142" t="s">
        <v>165</v>
      </c>
      <c r="AT191" s="142" t="s">
        <v>160</v>
      </c>
      <c r="AU191" s="142" t="s">
        <v>83</v>
      </c>
      <c r="AY191" s="17" t="s">
        <v>158</v>
      </c>
      <c r="BE191" s="143">
        <f>IF(N191="základní",J191,0)</f>
        <v>0</v>
      </c>
      <c r="BF191" s="143">
        <f>IF(N191="snížená",J191,0)</f>
        <v>0</v>
      </c>
      <c r="BG191" s="143">
        <f>IF(N191="zákl. přenesená",J191,0)</f>
        <v>0</v>
      </c>
      <c r="BH191" s="143">
        <f>IF(N191="sníž. přenesená",J191,0)</f>
        <v>0</v>
      </c>
      <c r="BI191" s="143">
        <f>IF(N191="nulová",J191,0)</f>
        <v>0</v>
      </c>
      <c r="BJ191" s="17" t="s">
        <v>81</v>
      </c>
      <c r="BK191" s="143">
        <f>ROUND(I191*H191,2)</f>
        <v>0</v>
      </c>
      <c r="BL191" s="17" t="s">
        <v>165</v>
      </c>
      <c r="BM191" s="142" t="s">
        <v>284</v>
      </c>
    </row>
    <row r="192" spans="2:65" s="1" customFormat="1" ht="11.25">
      <c r="B192" s="32"/>
      <c r="D192" s="144" t="s">
        <v>167</v>
      </c>
      <c r="F192" s="145" t="s">
        <v>285</v>
      </c>
      <c r="I192" s="146"/>
      <c r="L192" s="32"/>
      <c r="M192" s="147"/>
      <c r="T192" s="53"/>
      <c r="AT192" s="17" t="s">
        <v>167</v>
      </c>
      <c r="AU192" s="17" t="s">
        <v>83</v>
      </c>
    </row>
    <row r="193" spans="2:65" s="1" customFormat="1" ht="11.25">
      <c r="B193" s="32"/>
      <c r="D193" s="148" t="s">
        <v>169</v>
      </c>
      <c r="F193" s="149" t="s">
        <v>286</v>
      </c>
      <c r="I193" s="146"/>
      <c r="L193" s="32"/>
      <c r="M193" s="147"/>
      <c r="T193" s="53"/>
      <c r="AT193" s="17" t="s">
        <v>169</v>
      </c>
      <c r="AU193" s="17" t="s">
        <v>83</v>
      </c>
    </row>
    <row r="194" spans="2:65" s="12" customFormat="1" ht="11.25">
      <c r="B194" s="150"/>
      <c r="D194" s="144" t="s">
        <v>171</v>
      </c>
      <c r="E194" s="151" t="s">
        <v>21</v>
      </c>
      <c r="F194" s="152" t="s">
        <v>210</v>
      </c>
      <c r="H194" s="151" t="s">
        <v>21</v>
      </c>
      <c r="I194" s="153"/>
      <c r="L194" s="150"/>
      <c r="M194" s="154"/>
      <c r="T194" s="155"/>
      <c r="AT194" s="151" t="s">
        <v>171</v>
      </c>
      <c r="AU194" s="151" t="s">
        <v>83</v>
      </c>
      <c r="AV194" s="12" t="s">
        <v>81</v>
      </c>
      <c r="AW194" s="12" t="s">
        <v>34</v>
      </c>
      <c r="AX194" s="12" t="s">
        <v>73</v>
      </c>
      <c r="AY194" s="151" t="s">
        <v>158</v>
      </c>
    </row>
    <row r="195" spans="2:65" s="13" customFormat="1" ht="11.25">
      <c r="B195" s="156"/>
      <c r="D195" s="144" t="s">
        <v>171</v>
      </c>
      <c r="E195" s="157" t="s">
        <v>21</v>
      </c>
      <c r="F195" s="158" t="s">
        <v>287</v>
      </c>
      <c r="H195" s="159">
        <v>3.16</v>
      </c>
      <c r="I195" s="160"/>
      <c r="L195" s="156"/>
      <c r="M195" s="161"/>
      <c r="T195" s="162"/>
      <c r="AT195" s="157" t="s">
        <v>171</v>
      </c>
      <c r="AU195" s="157" t="s">
        <v>83</v>
      </c>
      <c r="AV195" s="13" t="s">
        <v>83</v>
      </c>
      <c r="AW195" s="13" t="s">
        <v>34</v>
      </c>
      <c r="AX195" s="13" t="s">
        <v>73</v>
      </c>
      <c r="AY195" s="157" t="s">
        <v>158</v>
      </c>
    </row>
    <row r="196" spans="2:65" s="13" customFormat="1" ht="11.25">
      <c r="B196" s="156"/>
      <c r="D196" s="144" t="s">
        <v>171</v>
      </c>
      <c r="E196" s="157" t="s">
        <v>21</v>
      </c>
      <c r="F196" s="158" t="s">
        <v>288</v>
      </c>
      <c r="H196" s="159">
        <v>5.508</v>
      </c>
      <c r="I196" s="160"/>
      <c r="L196" s="156"/>
      <c r="M196" s="161"/>
      <c r="T196" s="162"/>
      <c r="AT196" s="157" t="s">
        <v>171</v>
      </c>
      <c r="AU196" s="157" t="s">
        <v>83</v>
      </c>
      <c r="AV196" s="13" t="s">
        <v>83</v>
      </c>
      <c r="AW196" s="13" t="s">
        <v>34</v>
      </c>
      <c r="AX196" s="13" t="s">
        <v>73</v>
      </c>
      <c r="AY196" s="157" t="s">
        <v>158</v>
      </c>
    </row>
    <row r="197" spans="2:65" s="13" customFormat="1" ht="11.25">
      <c r="B197" s="156"/>
      <c r="D197" s="144" t="s">
        <v>171</v>
      </c>
      <c r="E197" s="157" t="s">
        <v>21</v>
      </c>
      <c r="F197" s="158" t="s">
        <v>289</v>
      </c>
      <c r="H197" s="159">
        <v>3.0139999999999998</v>
      </c>
      <c r="I197" s="160"/>
      <c r="L197" s="156"/>
      <c r="M197" s="161"/>
      <c r="T197" s="162"/>
      <c r="AT197" s="157" t="s">
        <v>171</v>
      </c>
      <c r="AU197" s="157" t="s">
        <v>83</v>
      </c>
      <c r="AV197" s="13" t="s">
        <v>83</v>
      </c>
      <c r="AW197" s="13" t="s">
        <v>34</v>
      </c>
      <c r="AX197" s="13" t="s">
        <v>73</v>
      </c>
      <c r="AY197" s="157" t="s">
        <v>158</v>
      </c>
    </row>
    <row r="198" spans="2:65" s="13" customFormat="1" ht="11.25">
      <c r="B198" s="156"/>
      <c r="D198" s="144" t="s">
        <v>171</v>
      </c>
      <c r="E198" s="157" t="s">
        <v>21</v>
      </c>
      <c r="F198" s="158" t="s">
        <v>290</v>
      </c>
      <c r="H198" s="159">
        <v>3.48</v>
      </c>
      <c r="I198" s="160"/>
      <c r="L198" s="156"/>
      <c r="M198" s="161"/>
      <c r="T198" s="162"/>
      <c r="AT198" s="157" t="s">
        <v>171</v>
      </c>
      <c r="AU198" s="157" t="s">
        <v>83</v>
      </c>
      <c r="AV198" s="13" t="s">
        <v>83</v>
      </c>
      <c r="AW198" s="13" t="s">
        <v>34</v>
      </c>
      <c r="AX198" s="13" t="s">
        <v>73</v>
      </c>
      <c r="AY198" s="157" t="s">
        <v>158</v>
      </c>
    </row>
    <row r="199" spans="2:65" s="12" customFormat="1" ht="11.25">
      <c r="B199" s="150"/>
      <c r="D199" s="144" t="s">
        <v>171</v>
      </c>
      <c r="E199" s="151" t="s">
        <v>21</v>
      </c>
      <c r="F199" s="152" t="s">
        <v>202</v>
      </c>
      <c r="H199" s="151" t="s">
        <v>21</v>
      </c>
      <c r="I199" s="153"/>
      <c r="L199" s="150"/>
      <c r="M199" s="154"/>
      <c r="T199" s="155"/>
      <c r="AT199" s="151" t="s">
        <v>171</v>
      </c>
      <c r="AU199" s="151" t="s">
        <v>83</v>
      </c>
      <c r="AV199" s="12" t="s">
        <v>81</v>
      </c>
      <c r="AW199" s="12" t="s">
        <v>34</v>
      </c>
      <c r="AX199" s="12" t="s">
        <v>73</v>
      </c>
      <c r="AY199" s="151" t="s">
        <v>158</v>
      </c>
    </row>
    <row r="200" spans="2:65" s="13" customFormat="1" ht="11.25">
      <c r="B200" s="156"/>
      <c r="D200" s="144" t="s">
        <v>171</v>
      </c>
      <c r="E200" s="157" t="s">
        <v>21</v>
      </c>
      <c r="F200" s="158" t="s">
        <v>291</v>
      </c>
      <c r="H200" s="159">
        <v>1.4330000000000001</v>
      </c>
      <c r="I200" s="160"/>
      <c r="L200" s="156"/>
      <c r="M200" s="161"/>
      <c r="T200" s="162"/>
      <c r="AT200" s="157" t="s">
        <v>171</v>
      </c>
      <c r="AU200" s="157" t="s">
        <v>83</v>
      </c>
      <c r="AV200" s="13" t="s">
        <v>83</v>
      </c>
      <c r="AW200" s="13" t="s">
        <v>34</v>
      </c>
      <c r="AX200" s="13" t="s">
        <v>73</v>
      </c>
      <c r="AY200" s="157" t="s">
        <v>158</v>
      </c>
    </row>
    <row r="201" spans="2:65" s="13" customFormat="1" ht="11.25">
      <c r="B201" s="156"/>
      <c r="D201" s="144" t="s">
        <v>171</v>
      </c>
      <c r="E201" s="157" t="s">
        <v>21</v>
      </c>
      <c r="F201" s="158" t="s">
        <v>292</v>
      </c>
      <c r="H201" s="159">
        <v>1.4419999999999999</v>
      </c>
      <c r="I201" s="160"/>
      <c r="L201" s="156"/>
      <c r="M201" s="161"/>
      <c r="T201" s="162"/>
      <c r="AT201" s="157" t="s">
        <v>171</v>
      </c>
      <c r="AU201" s="157" t="s">
        <v>83</v>
      </c>
      <c r="AV201" s="13" t="s">
        <v>83</v>
      </c>
      <c r="AW201" s="13" t="s">
        <v>34</v>
      </c>
      <c r="AX201" s="13" t="s">
        <v>73</v>
      </c>
      <c r="AY201" s="157" t="s">
        <v>158</v>
      </c>
    </row>
    <row r="202" spans="2:65" s="13" customFormat="1" ht="11.25">
      <c r="B202" s="156"/>
      <c r="D202" s="144" t="s">
        <v>171</v>
      </c>
      <c r="E202" s="157" t="s">
        <v>21</v>
      </c>
      <c r="F202" s="158" t="s">
        <v>293</v>
      </c>
      <c r="H202" s="159">
        <v>0.42399999999999999</v>
      </c>
      <c r="I202" s="160"/>
      <c r="L202" s="156"/>
      <c r="M202" s="161"/>
      <c r="T202" s="162"/>
      <c r="AT202" s="157" t="s">
        <v>171</v>
      </c>
      <c r="AU202" s="157" t="s">
        <v>83</v>
      </c>
      <c r="AV202" s="13" t="s">
        <v>83</v>
      </c>
      <c r="AW202" s="13" t="s">
        <v>34</v>
      </c>
      <c r="AX202" s="13" t="s">
        <v>73</v>
      </c>
      <c r="AY202" s="157" t="s">
        <v>158</v>
      </c>
    </row>
    <row r="203" spans="2:65" s="14" customFormat="1" ht="11.25">
      <c r="B203" s="163"/>
      <c r="D203" s="144" t="s">
        <v>171</v>
      </c>
      <c r="E203" s="164" t="s">
        <v>21</v>
      </c>
      <c r="F203" s="165" t="s">
        <v>215</v>
      </c>
      <c r="H203" s="166">
        <v>18.460999999999999</v>
      </c>
      <c r="I203" s="167"/>
      <c r="L203" s="163"/>
      <c r="M203" s="168"/>
      <c r="T203" s="169"/>
      <c r="AT203" s="164" t="s">
        <v>171</v>
      </c>
      <c r="AU203" s="164" t="s">
        <v>83</v>
      </c>
      <c r="AV203" s="14" t="s">
        <v>165</v>
      </c>
      <c r="AW203" s="14" t="s">
        <v>34</v>
      </c>
      <c r="AX203" s="14" t="s">
        <v>81</v>
      </c>
      <c r="AY203" s="164" t="s">
        <v>158</v>
      </c>
    </row>
    <row r="204" spans="2:65" s="1" customFormat="1" ht="16.5" customHeight="1">
      <c r="B204" s="32"/>
      <c r="C204" s="131" t="s">
        <v>294</v>
      </c>
      <c r="D204" s="131" t="s">
        <v>160</v>
      </c>
      <c r="E204" s="132" t="s">
        <v>295</v>
      </c>
      <c r="F204" s="133" t="s">
        <v>296</v>
      </c>
      <c r="G204" s="134" t="s">
        <v>163</v>
      </c>
      <c r="H204" s="135">
        <v>12.816000000000001</v>
      </c>
      <c r="I204" s="136"/>
      <c r="J204" s="137">
        <f>ROUND(I204*H204,2)</f>
        <v>0</v>
      </c>
      <c r="K204" s="133" t="s">
        <v>164</v>
      </c>
      <c r="L204" s="32"/>
      <c r="M204" s="138" t="s">
        <v>21</v>
      </c>
      <c r="N204" s="139" t="s">
        <v>44</v>
      </c>
      <c r="P204" s="140">
        <f>O204*H204</f>
        <v>0</v>
      </c>
      <c r="Q204" s="140">
        <v>2.6919000000000001E-3</v>
      </c>
      <c r="R204" s="140">
        <f>Q204*H204</f>
        <v>3.4499390400000003E-2</v>
      </c>
      <c r="S204" s="140">
        <v>0</v>
      </c>
      <c r="T204" s="141">
        <f>S204*H204</f>
        <v>0</v>
      </c>
      <c r="AR204" s="142" t="s">
        <v>165</v>
      </c>
      <c r="AT204" s="142" t="s">
        <v>160</v>
      </c>
      <c r="AU204" s="142" t="s">
        <v>83</v>
      </c>
      <c r="AY204" s="17" t="s">
        <v>158</v>
      </c>
      <c r="BE204" s="143">
        <f>IF(N204="základní",J204,0)</f>
        <v>0</v>
      </c>
      <c r="BF204" s="143">
        <f>IF(N204="snížená",J204,0)</f>
        <v>0</v>
      </c>
      <c r="BG204" s="143">
        <f>IF(N204="zákl. přenesená",J204,0)</f>
        <v>0</v>
      </c>
      <c r="BH204" s="143">
        <f>IF(N204="sníž. přenesená",J204,0)</f>
        <v>0</v>
      </c>
      <c r="BI204" s="143">
        <f>IF(N204="nulová",J204,0)</f>
        <v>0</v>
      </c>
      <c r="BJ204" s="17" t="s">
        <v>81</v>
      </c>
      <c r="BK204" s="143">
        <f>ROUND(I204*H204,2)</f>
        <v>0</v>
      </c>
      <c r="BL204" s="17" t="s">
        <v>165</v>
      </c>
      <c r="BM204" s="142" t="s">
        <v>297</v>
      </c>
    </row>
    <row r="205" spans="2:65" s="1" customFormat="1" ht="11.25">
      <c r="B205" s="32"/>
      <c r="D205" s="144" t="s">
        <v>167</v>
      </c>
      <c r="F205" s="145" t="s">
        <v>298</v>
      </c>
      <c r="I205" s="146"/>
      <c r="L205" s="32"/>
      <c r="M205" s="147"/>
      <c r="T205" s="53"/>
      <c r="AT205" s="17" t="s">
        <v>167</v>
      </c>
      <c r="AU205" s="17" t="s">
        <v>83</v>
      </c>
    </row>
    <row r="206" spans="2:65" s="1" customFormat="1" ht="11.25">
      <c r="B206" s="32"/>
      <c r="D206" s="148" t="s">
        <v>169</v>
      </c>
      <c r="F206" s="149" t="s">
        <v>299</v>
      </c>
      <c r="I206" s="146"/>
      <c r="L206" s="32"/>
      <c r="M206" s="147"/>
      <c r="T206" s="53"/>
      <c r="AT206" s="17" t="s">
        <v>169</v>
      </c>
      <c r="AU206" s="17" t="s">
        <v>83</v>
      </c>
    </row>
    <row r="207" spans="2:65" s="12" customFormat="1" ht="11.25">
      <c r="B207" s="150"/>
      <c r="D207" s="144" t="s">
        <v>171</v>
      </c>
      <c r="E207" s="151" t="s">
        <v>21</v>
      </c>
      <c r="F207" s="152" t="s">
        <v>210</v>
      </c>
      <c r="H207" s="151" t="s">
        <v>21</v>
      </c>
      <c r="I207" s="153"/>
      <c r="L207" s="150"/>
      <c r="M207" s="154"/>
      <c r="T207" s="155"/>
      <c r="AT207" s="151" t="s">
        <v>171</v>
      </c>
      <c r="AU207" s="151" t="s">
        <v>83</v>
      </c>
      <c r="AV207" s="12" t="s">
        <v>81</v>
      </c>
      <c r="AW207" s="12" t="s">
        <v>34</v>
      </c>
      <c r="AX207" s="12" t="s">
        <v>73</v>
      </c>
      <c r="AY207" s="151" t="s">
        <v>158</v>
      </c>
    </row>
    <row r="208" spans="2:65" s="13" customFormat="1" ht="11.25">
      <c r="B208" s="156"/>
      <c r="D208" s="144" t="s">
        <v>171</v>
      </c>
      <c r="E208" s="157" t="s">
        <v>21</v>
      </c>
      <c r="F208" s="158" t="s">
        <v>300</v>
      </c>
      <c r="H208" s="159">
        <v>0.99299999999999999</v>
      </c>
      <c r="I208" s="160"/>
      <c r="L208" s="156"/>
      <c r="M208" s="161"/>
      <c r="T208" s="162"/>
      <c r="AT208" s="157" t="s">
        <v>171</v>
      </c>
      <c r="AU208" s="157" t="s">
        <v>83</v>
      </c>
      <c r="AV208" s="13" t="s">
        <v>83</v>
      </c>
      <c r="AW208" s="13" t="s">
        <v>34</v>
      </c>
      <c r="AX208" s="13" t="s">
        <v>73</v>
      </c>
      <c r="AY208" s="157" t="s">
        <v>158</v>
      </c>
    </row>
    <row r="209" spans="2:65" s="13" customFormat="1" ht="11.25">
      <c r="B209" s="156"/>
      <c r="D209" s="144" t="s">
        <v>171</v>
      </c>
      <c r="E209" s="157" t="s">
        <v>21</v>
      </c>
      <c r="F209" s="158" t="s">
        <v>301</v>
      </c>
      <c r="H209" s="159">
        <v>0.54300000000000004</v>
      </c>
      <c r="I209" s="160"/>
      <c r="L209" s="156"/>
      <c r="M209" s="161"/>
      <c r="T209" s="162"/>
      <c r="AT209" s="157" t="s">
        <v>171</v>
      </c>
      <c r="AU209" s="157" t="s">
        <v>83</v>
      </c>
      <c r="AV209" s="13" t="s">
        <v>83</v>
      </c>
      <c r="AW209" s="13" t="s">
        <v>34</v>
      </c>
      <c r="AX209" s="13" t="s">
        <v>73</v>
      </c>
      <c r="AY209" s="157" t="s">
        <v>158</v>
      </c>
    </row>
    <row r="210" spans="2:65" s="13" customFormat="1" ht="11.25">
      <c r="B210" s="156"/>
      <c r="D210" s="144" t="s">
        <v>171</v>
      </c>
      <c r="E210" s="157" t="s">
        <v>21</v>
      </c>
      <c r="F210" s="158" t="s">
        <v>302</v>
      </c>
      <c r="H210" s="159">
        <v>0.627</v>
      </c>
      <c r="I210" s="160"/>
      <c r="L210" s="156"/>
      <c r="M210" s="161"/>
      <c r="T210" s="162"/>
      <c r="AT210" s="157" t="s">
        <v>171</v>
      </c>
      <c r="AU210" s="157" t="s">
        <v>83</v>
      </c>
      <c r="AV210" s="13" t="s">
        <v>83</v>
      </c>
      <c r="AW210" s="13" t="s">
        <v>34</v>
      </c>
      <c r="AX210" s="13" t="s">
        <v>73</v>
      </c>
      <c r="AY210" s="157" t="s">
        <v>158</v>
      </c>
    </row>
    <row r="211" spans="2:65" s="12" customFormat="1" ht="11.25">
      <c r="B211" s="150"/>
      <c r="D211" s="144" t="s">
        <v>171</v>
      </c>
      <c r="E211" s="151" t="s">
        <v>21</v>
      </c>
      <c r="F211" s="152" t="s">
        <v>202</v>
      </c>
      <c r="H211" s="151" t="s">
        <v>21</v>
      </c>
      <c r="I211" s="153"/>
      <c r="L211" s="150"/>
      <c r="M211" s="154"/>
      <c r="T211" s="155"/>
      <c r="AT211" s="151" t="s">
        <v>171</v>
      </c>
      <c r="AU211" s="151" t="s">
        <v>83</v>
      </c>
      <c r="AV211" s="12" t="s">
        <v>81</v>
      </c>
      <c r="AW211" s="12" t="s">
        <v>34</v>
      </c>
      <c r="AX211" s="12" t="s">
        <v>73</v>
      </c>
      <c r="AY211" s="151" t="s">
        <v>158</v>
      </c>
    </row>
    <row r="212" spans="2:65" s="13" customFormat="1" ht="11.25">
      <c r="B212" s="156"/>
      <c r="D212" s="144" t="s">
        <v>171</v>
      </c>
      <c r="E212" s="157" t="s">
        <v>21</v>
      </c>
      <c r="F212" s="158" t="s">
        <v>303</v>
      </c>
      <c r="H212" s="159">
        <v>6.45</v>
      </c>
      <c r="I212" s="160"/>
      <c r="L212" s="156"/>
      <c r="M212" s="161"/>
      <c r="T212" s="162"/>
      <c r="AT212" s="157" t="s">
        <v>171</v>
      </c>
      <c r="AU212" s="157" t="s">
        <v>83</v>
      </c>
      <c r="AV212" s="13" t="s">
        <v>83</v>
      </c>
      <c r="AW212" s="13" t="s">
        <v>34</v>
      </c>
      <c r="AX212" s="13" t="s">
        <v>73</v>
      </c>
      <c r="AY212" s="157" t="s">
        <v>158</v>
      </c>
    </row>
    <row r="213" spans="2:65" s="13" customFormat="1" ht="11.25">
      <c r="B213" s="156"/>
      <c r="D213" s="144" t="s">
        <v>171</v>
      </c>
      <c r="E213" s="157" t="s">
        <v>21</v>
      </c>
      <c r="F213" s="158" t="s">
        <v>304</v>
      </c>
      <c r="H213" s="159">
        <v>3.2469999999999999</v>
      </c>
      <c r="I213" s="160"/>
      <c r="L213" s="156"/>
      <c r="M213" s="161"/>
      <c r="T213" s="162"/>
      <c r="AT213" s="157" t="s">
        <v>171</v>
      </c>
      <c r="AU213" s="157" t="s">
        <v>83</v>
      </c>
      <c r="AV213" s="13" t="s">
        <v>83</v>
      </c>
      <c r="AW213" s="13" t="s">
        <v>34</v>
      </c>
      <c r="AX213" s="13" t="s">
        <v>73</v>
      </c>
      <c r="AY213" s="157" t="s">
        <v>158</v>
      </c>
    </row>
    <row r="214" spans="2:65" s="13" customFormat="1" ht="11.25">
      <c r="B214" s="156"/>
      <c r="D214" s="144" t="s">
        <v>171</v>
      </c>
      <c r="E214" s="157" t="s">
        <v>21</v>
      </c>
      <c r="F214" s="158" t="s">
        <v>305</v>
      </c>
      <c r="H214" s="159">
        <v>0.95599999999999996</v>
      </c>
      <c r="I214" s="160"/>
      <c r="L214" s="156"/>
      <c r="M214" s="161"/>
      <c r="T214" s="162"/>
      <c r="AT214" s="157" t="s">
        <v>171</v>
      </c>
      <c r="AU214" s="157" t="s">
        <v>83</v>
      </c>
      <c r="AV214" s="13" t="s">
        <v>83</v>
      </c>
      <c r="AW214" s="13" t="s">
        <v>34</v>
      </c>
      <c r="AX214" s="13" t="s">
        <v>73</v>
      </c>
      <c r="AY214" s="157" t="s">
        <v>158</v>
      </c>
    </row>
    <row r="215" spans="2:65" s="14" customFormat="1" ht="11.25">
      <c r="B215" s="163"/>
      <c r="D215" s="144" t="s">
        <v>171</v>
      </c>
      <c r="E215" s="164" t="s">
        <v>21</v>
      </c>
      <c r="F215" s="165" t="s">
        <v>215</v>
      </c>
      <c r="H215" s="166">
        <v>12.816000000000001</v>
      </c>
      <c r="I215" s="167"/>
      <c r="L215" s="163"/>
      <c r="M215" s="168"/>
      <c r="T215" s="169"/>
      <c r="AT215" s="164" t="s">
        <v>171</v>
      </c>
      <c r="AU215" s="164" t="s">
        <v>83</v>
      </c>
      <c r="AV215" s="14" t="s">
        <v>165</v>
      </c>
      <c r="AW215" s="14" t="s">
        <v>34</v>
      </c>
      <c r="AX215" s="14" t="s">
        <v>81</v>
      </c>
      <c r="AY215" s="164" t="s">
        <v>158</v>
      </c>
    </row>
    <row r="216" spans="2:65" s="1" customFormat="1" ht="16.5" customHeight="1">
      <c r="B216" s="32"/>
      <c r="C216" s="131" t="s">
        <v>306</v>
      </c>
      <c r="D216" s="131" t="s">
        <v>160</v>
      </c>
      <c r="E216" s="132" t="s">
        <v>307</v>
      </c>
      <c r="F216" s="133" t="s">
        <v>308</v>
      </c>
      <c r="G216" s="134" t="s">
        <v>163</v>
      </c>
      <c r="H216" s="135">
        <v>12.816000000000001</v>
      </c>
      <c r="I216" s="136"/>
      <c r="J216" s="137">
        <f>ROUND(I216*H216,2)</f>
        <v>0</v>
      </c>
      <c r="K216" s="133" t="s">
        <v>164</v>
      </c>
      <c r="L216" s="32"/>
      <c r="M216" s="138" t="s">
        <v>21</v>
      </c>
      <c r="N216" s="139" t="s">
        <v>44</v>
      </c>
      <c r="P216" s="140">
        <f>O216*H216</f>
        <v>0</v>
      </c>
      <c r="Q216" s="140">
        <v>0</v>
      </c>
      <c r="R216" s="140">
        <f>Q216*H216</f>
        <v>0</v>
      </c>
      <c r="S216" s="140">
        <v>0</v>
      </c>
      <c r="T216" s="141">
        <f>S216*H216</f>
        <v>0</v>
      </c>
      <c r="AR216" s="142" t="s">
        <v>165</v>
      </c>
      <c r="AT216" s="142" t="s">
        <v>160</v>
      </c>
      <c r="AU216" s="142" t="s">
        <v>83</v>
      </c>
      <c r="AY216" s="17" t="s">
        <v>158</v>
      </c>
      <c r="BE216" s="143">
        <f>IF(N216="základní",J216,0)</f>
        <v>0</v>
      </c>
      <c r="BF216" s="143">
        <f>IF(N216="snížená",J216,0)</f>
        <v>0</v>
      </c>
      <c r="BG216" s="143">
        <f>IF(N216="zákl. přenesená",J216,0)</f>
        <v>0</v>
      </c>
      <c r="BH216" s="143">
        <f>IF(N216="sníž. přenesená",J216,0)</f>
        <v>0</v>
      </c>
      <c r="BI216" s="143">
        <f>IF(N216="nulová",J216,0)</f>
        <v>0</v>
      </c>
      <c r="BJ216" s="17" t="s">
        <v>81</v>
      </c>
      <c r="BK216" s="143">
        <f>ROUND(I216*H216,2)</f>
        <v>0</v>
      </c>
      <c r="BL216" s="17" t="s">
        <v>165</v>
      </c>
      <c r="BM216" s="142" t="s">
        <v>309</v>
      </c>
    </row>
    <row r="217" spans="2:65" s="1" customFormat="1" ht="11.25">
      <c r="B217" s="32"/>
      <c r="D217" s="144" t="s">
        <v>167</v>
      </c>
      <c r="F217" s="145" t="s">
        <v>310</v>
      </c>
      <c r="I217" s="146"/>
      <c r="L217" s="32"/>
      <c r="M217" s="147"/>
      <c r="T217" s="53"/>
      <c r="AT217" s="17" t="s">
        <v>167</v>
      </c>
      <c r="AU217" s="17" t="s">
        <v>83</v>
      </c>
    </row>
    <row r="218" spans="2:65" s="1" customFormat="1" ht="11.25">
      <c r="B218" s="32"/>
      <c r="D218" s="148" t="s">
        <v>169</v>
      </c>
      <c r="F218" s="149" t="s">
        <v>311</v>
      </c>
      <c r="I218" s="146"/>
      <c r="L218" s="32"/>
      <c r="M218" s="147"/>
      <c r="T218" s="53"/>
      <c r="AT218" s="17" t="s">
        <v>169</v>
      </c>
      <c r="AU218" s="17" t="s">
        <v>83</v>
      </c>
    </row>
    <row r="219" spans="2:65" s="1" customFormat="1" ht="16.5" customHeight="1">
      <c r="B219" s="32"/>
      <c r="C219" s="131" t="s">
        <v>312</v>
      </c>
      <c r="D219" s="131" t="s">
        <v>160</v>
      </c>
      <c r="E219" s="132" t="s">
        <v>313</v>
      </c>
      <c r="F219" s="133" t="s">
        <v>314</v>
      </c>
      <c r="G219" s="134" t="s">
        <v>198</v>
      </c>
      <c r="H219" s="135">
        <v>1.5</v>
      </c>
      <c r="I219" s="136"/>
      <c r="J219" s="137">
        <f>ROUND(I219*H219,2)</f>
        <v>0</v>
      </c>
      <c r="K219" s="133" t="s">
        <v>164</v>
      </c>
      <c r="L219" s="32"/>
      <c r="M219" s="138" t="s">
        <v>21</v>
      </c>
      <c r="N219" s="139" t="s">
        <v>44</v>
      </c>
      <c r="P219" s="140">
        <f>O219*H219</f>
        <v>0</v>
      </c>
      <c r="Q219" s="140">
        <v>2.5018722040000001</v>
      </c>
      <c r="R219" s="140">
        <f>Q219*H219</f>
        <v>3.7528083060000004</v>
      </c>
      <c r="S219" s="140">
        <v>0</v>
      </c>
      <c r="T219" s="141">
        <f>S219*H219</f>
        <v>0</v>
      </c>
      <c r="AR219" s="142" t="s">
        <v>165</v>
      </c>
      <c r="AT219" s="142" t="s">
        <v>160</v>
      </c>
      <c r="AU219" s="142" t="s">
        <v>83</v>
      </c>
      <c r="AY219" s="17" t="s">
        <v>158</v>
      </c>
      <c r="BE219" s="143">
        <f>IF(N219="základní",J219,0)</f>
        <v>0</v>
      </c>
      <c r="BF219" s="143">
        <f>IF(N219="snížená",J219,0)</f>
        <v>0</v>
      </c>
      <c r="BG219" s="143">
        <f>IF(N219="zákl. přenesená",J219,0)</f>
        <v>0</v>
      </c>
      <c r="BH219" s="143">
        <f>IF(N219="sníž. přenesená",J219,0)</f>
        <v>0</v>
      </c>
      <c r="BI219" s="143">
        <f>IF(N219="nulová",J219,0)</f>
        <v>0</v>
      </c>
      <c r="BJ219" s="17" t="s">
        <v>81</v>
      </c>
      <c r="BK219" s="143">
        <f>ROUND(I219*H219,2)</f>
        <v>0</v>
      </c>
      <c r="BL219" s="17" t="s">
        <v>165</v>
      </c>
      <c r="BM219" s="142" t="s">
        <v>315</v>
      </c>
    </row>
    <row r="220" spans="2:65" s="1" customFormat="1" ht="11.25">
      <c r="B220" s="32"/>
      <c r="D220" s="144" t="s">
        <v>167</v>
      </c>
      <c r="F220" s="145" t="s">
        <v>316</v>
      </c>
      <c r="I220" s="146"/>
      <c r="L220" s="32"/>
      <c r="M220" s="147"/>
      <c r="T220" s="53"/>
      <c r="AT220" s="17" t="s">
        <v>167</v>
      </c>
      <c r="AU220" s="17" t="s">
        <v>83</v>
      </c>
    </row>
    <row r="221" spans="2:65" s="1" customFormat="1" ht="11.25">
      <c r="B221" s="32"/>
      <c r="D221" s="148" t="s">
        <v>169</v>
      </c>
      <c r="F221" s="149" t="s">
        <v>317</v>
      </c>
      <c r="I221" s="146"/>
      <c r="L221" s="32"/>
      <c r="M221" s="147"/>
      <c r="T221" s="53"/>
      <c r="AT221" s="17" t="s">
        <v>169</v>
      </c>
      <c r="AU221" s="17" t="s">
        <v>83</v>
      </c>
    </row>
    <row r="222" spans="2:65" s="13" customFormat="1" ht="11.25">
      <c r="B222" s="156"/>
      <c r="D222" s="144" t="s">
        <v>171</v>
      </c>
      <c r="E222" s="157" t="s">
        <v>21</v>
      </c>
      <c r="F222" s="158" t="s">
        <v>318</v>
      </c>
      <c r="H222" s="159">
        <v>1.5</v>
      </c>
      <c r="I222" s="160"/>
      <c r="L222" s="156"/>
      <c r="M222" s="161"/>
      <c r="T222" s="162"/>
      <c r="AT222" s="157" t="s">
        <v>171</v>
      </c>
      <c r="AU222" s="157" t="s">
        <v>83</v>
      </c>
      <c r="AV222" s="13" t="s">
        <v>83</v>
      </c>
      <c r="AW222" s="13" t="s">
        <v>34</v>
      </c>
      <c r="AX222" s="13" t="s">
        <v>81</v>
      </c>
      <c r="AY222" s="157" t="s">
        <v>158</v>
      </c>
    </row>
    <row r="223" spans="2:65" s="1" customFormat="1" ht="16.5" customHeight="1">
      <c r="B223" s="32"/>
      <c r="C223" s="131" t="s">
        <v>319</v>
      </c>
      <c r="D223" s="131" t="s">
        <v>160</v>
      </c>
      <c r="E223" s="132" t="s">
        <v>320</v>
      </c>
      <c r="F223" s="133" t="s">
        <v>321</v>
      </c>
      <c r="G223" s="134" t="s">
        <v>322</v>
      </c>
      <c r="H223" s="135">
        <v>0.06</v>
      </c>
      <c r="I223" s="136"/>
      <c r="J223" s="137">
        <f>ROUND(I223*H223,2)</f>
        <v>0</v>
      </c>
      <c r="K223" s="133" t="s">
        <v>164</v>
      </c>
      <c r="L223" s="32"/>
      <c r="M223" s="138" t="s">
        <v>21</v>
      </c>
      <c r="N223" s="139" t="s">
        <v>44</v>
      </c>
      <c r="P223" s="140">
        <f>O223*H223</f>
        <v>0</v>
      </c>
      <c r="Q223" s="140">
        <v>1.0606207999999999</v>
      </c>
      <c r="R223" s="140">
        <f>Q223*H223</f>
        <v>6.3637247999999993E-2</v>
      </c>
      <c r="S223" s="140">
        <v>0</v>
      </c>
      <c r="T223" s="141">
        <f>S223*H223</f>
        <v>0</v>
      </c>
      <c r="AR223" s="142" t="s">
        <v>165</v>
      </c>
      <c r="AT223" s="142" t="s">
        <v>160</v>
      </c>
      <c r="AU223" s="142" t="s">
        <v>83</v>
      </c>
      <c r="AY223" s="17" t="s">
        <v>158</v>
      </c>
      <c r="BE223" s="143">
        <f>IF(N223="základní",J223,0)</f>
        <v>0</v>
      </c>
      <c r="BF223" s="143">
        <f>IF(N223="snížená",J223,0)</f>
        <v>0</v>
      </c>
      <c r="BG223" s="143">
        <f>IF(N223="zákl. přenesená",J223,0)</f>
        <v>0</v>
      </c>
      <c r="BH223" s="143">
        <f>IF(N223="sníž. přenesená",J223,0)</f>
        <v>0</v>
      </c>
      <c r="BI223" s="143">
        <f>IF(N223="nulová",J223,0)</f>
        <v>0</v>
      </c>
      <c r="BJ223" s="17" t="s">
        <v>81</v>
      </c>
      <c r="BK223" s="143">
        <f>ROUND(I223*H223,2)</f>
        <v>0</v>
      </c>
      <c r="BL223" s="17" t="s">
        <v>165</v>
      </c>
      <c r="BM223" s="142" t="s">
        <v>323</v>
      </c>
    </row>
    <row r="224" spans="2:65" s="1" customFormat="1" ht="11.25">
      <c r="B224" s="32"/>
      <c r="D224" s="144" t="s">
        <v>167</v>
      </c>
      <c r="F224" s="145" t="s">
        <v>324</v>
      </c>
      <c r="I224" s="146"/>
      <c r="L224" s="32"/>
      <c r="M224" s="147"/>
      <c r="T224" s="53"/>
      <c r="AT224" s="17" t="s">
        <v>167</v>
      </c>
      <c r="AU224" s="17" t="s">
        <v>83</v>
      </c>
    </row>
    <row r="225" spans="2:65" s="1" customFormat="1" ht="11.25">
      <c r="B225" s="32"/>
      <c r="D225" s="148" t="s">
        <v>169</v>
      </c>
      <c r="F225" s="149" t="s">
        <v>325</v>
      </c>
      <c r="I225" s="146"/>
      <c r="L225" s="32"/>
      <c r="M225" s="147"/>
      <c r="T225" s="53"/>
      <c r="AT225" s="17" t="s">
        <v>169</v>
      </c>
      <c r="AU225" s="17" t="s">
        <v>83</v>
      </c>
    </row>
    <row r="226" spans="2:65" s="13" customFormat="1" ht="11.25">
      <c r="B226" s="156"/>
      <c r="D226" s="144" t="s">
        <v>171</v>
      </c>
      <c r="E226" s="157" t="s">
        <v>21</v>
      </c>
      <c r="F226" s="158" t="s">
        <v>326</v>
      </c>
      <c r="H226" s="159">
        <v>0.06</v>
      </c>
      <c r="I226" s="160"/>
      <c r="L226" s="156"/>
      <c r="M226" s="161"/>
      <c r="T226" s="162"/>
      <c r="AT226" s="157" t="s">
        <v>171</v>
      </c>
      <c r="AU226" s="157" t="s">
        <v>83</v>
      </c>
      <c r="AV226" s="13" t="s">
        <v>83</v>
      </c>
      <c r="AW226" s="13" t="s">
        <v>34</v>
      </c>
      <c r="AX226" s="13" t="s">
        <v>81</v>
      </c>
      <c r="AY226" s="157" t="s">
        <v>158</v>
      </c>
    </row>
    <row r="227" spans="2:65" s="1" customFormat="1" ht="21.75" customHeight="1">
      <c r="B227" s="32"/>
      <c r="C227" s="131" t="s">
        <v>7</v>
      </c>
      <c r="D227" s="131" t="s">
        <v>160</v>
      </c>
      <c r="E227" s="132" t="s">
        <v>327</v>
      </c>
      <c r="F227" s="133" t="s">
        <v>328</v>
      </c>
      <c r="G227" s="134" t="s">
        <v>163</v>
      </c>
      <c r="H227" s="135">
        <v>23.7</v>
      </c>
      <c r="I227" s="136"/>
      <c r="J227" s="137">
        <f>ROUND(I227*H227,2)</f>
        <v>0</v>
      </c>
      <c r="K227" s="133" t="s">
        <v>164</v>
      </c>
      <c r="L227" s="32"/>
      <c r="M227" s="138" t="s">
        <v>21</v>
      </c>
      <c r="N227" s="139" t="s">
        <v>44</v>
      </c>
      <c r="P227" s="140">
        <f>O227*H227</f>
        <v>0</v>
      </c>
      <c r="Q227" s="140">
        <v>1.0146005499999999</v>
      </c>
      <c r="R227" s="140">
        <f>Q227*H227</f>
        <v>24.046033034999997</v>
      </c>
      <c r="S227" s="140">
        <v>0</v>
      </c>
      <c r="T227" s="141">
        <f>S227*H227</f>
        <v>0</v>
      </c>
      <c r="AR227" s="142" t="s">
        <v>165</v>
      </c>
      <c r="AT227" s="142" t="s">
        <v>160</v>
      </c>
      <c r="AU227" s="142" t="s">
        <v>83</v>
      </c>
      <c r="AY227" s="17" t="s">
        <v>158</v>
      </c>
      <c r="BE227" s="143">
        <f>IF(N227="základní",J227,0)</f>
        <v>0</v>
      </c>
      <c r="BF227" s="143">
        <f>IF(N227="snížená",J227,0)</f>
        <v>0</v>
      </c>
      <c r="BG227" s="143">
        <f>IF(N227="zákl. přenesená",J227,0)</f>
        <v>0</v>
      </c>
      <c r="BH227" s="143">
        <f>IF(N227="sníž. přenesená",J227,0)</f>
        <v>0</v>
      </c>
      <c r="BI227" s="143">
        <f>IF(N227="nulová",J227,0)</f>
        <v>0</v>
      </c>
      <c r="BJ227" s="17" t="s">
        <v>81</v>
      </c>
      <c r="BK227" s="143">
        <f>ROUND(I227*H227,2)</f>
        <v>0</v>
      </c>
      <c r="BL227" s="17" t="s">
        <v>165</v>
      </c>
      <c r="BM227" s="142" t="s">
        <v>329</v>
      </c>
    </row>
    <row r="228" spans="2:65" s="1" customFormat="1" ht="19.5">
      <c r="B228" s="32"/>
      <c r="D228" s="144" t="s">
        <v>167</v>
      </c>
      <c r="F228" s="145" t="s">
        <v>330</v>
      </c>
      <c r="I228" s="146"/>
      <c r="L228" s="32"/>
      <c r="M228" s="147"/>
      <c r="T228" s="53"/>
      <c r="AT228" s="17" t="s">
        <v>167</v>
      </c>
      <c r="AU228" s="17" t="s">
        <v>83</v>
      </c>
    </row>
    <row r="229" spans="2:65" s="1" customFormat="1" ht="11.25">
      <c r="B229" s="32"/>
      <c r="D229" s="148" t="s">
        <v>169</v>
      </c>
      <c r="F229" s="149" t="s">
        <v>331</v>
      </c>
      <c r="I229" s="146"/>
      <c r="L229" s="32"/>
      <c r="M229" s="147"/>
      <c r="T229" s="53"/>
      <c r="AT229" s="17" t="s">
        <v>169</v>
      </c>
      <c r="AU229" s="17" t="s">
        <v>83</v>
      </c>
    </row>
    <row r="230" spans="2:65" s="13" customFormat="1" ht="11.25">
      <c r="B230" s="156"/>
      <c r="D230" s="144" t="s">
        <v>171</v>
      </c>
      <c r="E230" s="157" t="s">
        <v>21</v>
      </c>
      <c r="F230" s="158" t="s">
        <v>332</v>
      </c>
      <c r="H230" s="159">
        <v>23.7</v>
      </c>
      <c r="I230" s="160"/>
      <c r="L230" s="156"/>
      <c r="M230" s="161"/>
      <c r="T230" s="162"/>
      <c r="AT230" s="157" t="s">
        <v>171</v>
      </c>
      <c r="AU230" s="157" t="s">
        <v>83</v>
      </c>
      <c r="AV230" s="13" t="s">
        <v>83</v>
      </c>
      <c r="AW230" s="13" t="s">
        <v>34</v>
      </c>
      <c r="AX230" s="13" t="s">
        <v>81</v>
      </c>
      <c r="AY230" s="157" t="s">
        <v>158</v>
      </c>
    </row>
    <row r="231" spans="2:65" s="1" customFormat="1" ht="16.5" customHeight="1">
      <c r="B231" s="32"/>
      <c r="C231" s="131" t="s">
        <v>333</v>
      </c>
      <c r="D231" s="131" t="s">
        <v>160</v>
      </c>
      <c r="E231" s="132" t="s">
        <v>334</v>
      </c>
      <c r="F231" s="133" t="s">
        <v>335</v>
      </c>
      <c r="G231" s="134" t="s">
        <v>322</v>
      </c>
      <c r="H231" s="135">
        <v>0.11700000000000001</v>
      </c>
      <c r="I231" s="136"/>
      <c r="J231" s="137">
        <f>ROUND(I231*H231,2)</f>
        <v>0</v>
      </c>
      <c r="K231" s="133" t="s">
        <v>164</v>
      </c>
      <c r="L231" s="32"/>
      <c r="M231" s="138" t="s">
        <v>21</v>
      </c>
      <c r="N231" s="139" t="s">
        <v>44</v>
      </c>
      <c r="P231" s="140">
        <f>O231*H231</f>
        <v>0</v>
      </c>
      <c r="Q231" s="140">
        <v>1.05940312</v>
      </c>
      <c r="R231" s="140">
        <f>Q231*H231</f>
        <v>0.12395016504</v>
      </c>
      <c r="S231" s="140">
        <v>0</v>
      </c>
      <c r="T231" s="141">
        <f>S231*H231</f>
        <v>0</v>
      </c>
      <c r="AR231" s="142" t="s">
        <v>165</v>
      </c>
      <c r="AT231" s="142" t="s">
        <v>160</v>
      </c>
      <c r="AU231" s="142" t="s">
        <v>83</v>
      </c>
      <c r="AY231" s="17" t="s">
        <v>158</v>
      </c>
      <c r="BE231" s="143">
        <f>IF(N231="základní",J231,0)</f>
        <v>0</v>
      </c>
      <c r="BF231" s="143">
        <f>IF(N231="snížená",J231,0)</f>
        <v>0</v>
      </c>
      <c r="BG231" s="143">
        <f>IF(N231="zákl. přenesená",J231,0)</f>
        <v>0</v>
      </c>
      <c r="BH231" s="143">
        <f>IF(N231="sníž. přenesená",J231,0)</f>
        <v>0</v>
      </c>
      <c r="BI231" s="143">
        <f>IF(N231="nulová",J231,0)</f>
        <v>0</v>
      </c>
      <c r="BJ231" s="17" t="s">
        <v>81</v>
      </c>
      <c r="BK231" s="143">
        <f>ROUND(I231*H231,2)</f>
        <v>0</v>
      </c>
      <c r="BL231" s="17" t="s">
        <v>165</v>
      </c>
      <c r="BM231" s="142" t="s">
        <v>336</v>
      </c>
    </row>
    <row r="232" spans="2:65" s="1" customFormat="1" ht="19.5">
      <c r="B232" s="32"/>
      <c r="D232" s="144" t="s">
        <v>167</v>
      </c>
      <c r="F232" s="145" t="s">
        <v>337</v>
      </c>
      <c r="I232" s="146"/>
      <c r="L232" s="32"/>
      <c r="M232" s="147"/>
      <c r="T232" s="53"/>
      <c r="AT232" s="17" t="s">
        <v>167</v>
      </c>
      <c r="AU232" s="17" t="s">
        <v>83</v>
      </c>
    </row>
    <row r="233" spans="2:65" s="1" customFormat="1" ht="11.25">
      <c r="B233" s="32"/>
      <c r="D233" s="148" t="s">
        <v>169</v>
      </c>
      <c r="F233" s="149" t="s">
        <v>338</v>
      </c>
      <c r="I233" s="146"/>
      <c r="L233" s="32"/>
      <c r="M233" s="147"/>
      <c r="T233" s="53"/>
      <c r="AT233" s="17" t="s">
        <v>169</v>
      </c>
      <c r="AU233" s="17" t="s">
        <v>83</v>
      </c>
    </row>
    <row r="234" spans="2:65" s="13" customFormat="1" ht="11.25">
      <c r="B234" s="156"/>
      <c r="D234" s="144" t="s">
        <v>171</v>
      </c>
      <c r="E234" s="157" t="s">
        <v>21</v>
      </c>
      <c r="F234" s="158" t="s">
        <v>339</v>
      </c>
      <c r="H234" s="159">
        <v>0.11700000000000001</v>
      </c>
      <c r="I234" s="160"/>
      <c r="L234" s="156"/>
      <c r="M234" s="161"/>
      <c r="T234" s="162"/>
      <c r="AT234" s="157" t="s">
        <v>171</v>
      </c>
      <c r="AU234" s="157" t="s">
        <v>83</v>
      </c>
      <c r="AV234" s="13" t="s">
        <v>83</v>
      </c>
      <c r="AW234" s="13" t="s">
        <v>34</v>
      </c>
      <c r="AX234" s="13" t="s">
        <v>81</v>
      </c>
      <c r="AY234" s="157" t="s">
        <v>158</v>
      </c>
    </row>
    <row r="235" spans="2:65" s="11" customFormat="1" ht="22.9" customHeight="1">
      <c r="B235" s="119"/>
      <c r="D235" s="120" t="s">
        <v>72</v>
      </c>
      <c r="E235" s="129" t="s">
        <v>181</v>
      </c>
      <c r="F235" s="129" t="s">
        <v>340</v>
      </c>
      <c r="I235" s="122"/>
      <c r="J235" s="130">
        <f>BK235</f>
        <v>0</v>
      </c>
      <c r="L235" s="119"/>
      <c r="M235" s="124"/>
      <c r="P235" s="125">
        <f>SUM(P236:P555)</f>
        <v>0</v>
      </c>
      <c r="R235" s="125">
        <f>SUM(R236:R555)</f>
        <v>77.294237795111997</v>
      </c>
      <c r="T235" s="126">
        <f>SUM(T236:T555)</f>
        <v>0</v>
      </c>
      <c r="AR235" s="120" t="s">
        <v>81</v>
      </c>
      <c r="AT235" s="127" t="s">
        <v>72</v>
      </c>
      <c r="AU235" s="127" t="s">
        <v>81</v>
      </c>
      <c r="AY235" s="120" t="s">
        <v>158</v>
      </c>
      <c r="BK235" s="128">
        <f>SUM(BK236:BK555)</f>
        <v>0</v>
      </c>
    </row>
    <row r="236" spans="2:65" s="1" customFormat="1" ht="21.75" customHeight="1">
      <c r="B236" s="32"/>
      <c r="C236" s="131" t="s">
        <v>341</v>
      </c>
      <c r="D236" s="131" t="s">
        <v>160</v>
      </c>
      <c r="E236" s="132" t="s">
        <v>342</v>
      </c>
      <c r="F236" s="133" t="s">
        <v>343</v>
      </c>
      <c r="G236" s="134" t="s">
        <v>344</v>
      </c>
      <c r="H236" s="135">
        <v>1</v>
      </c>
      <c r="I236" s="136"/>
      <c r="J236" s="137">
        <f>ROUND(I236*H236,2)</f>
        <v>0</v>
      </c>
      <c r="K236" s="133" t="s">
        <v>164</v>
      </c>
      <c r="L236" s="32"/>
      <c r="M236" s="138" t="s">
        <v>21</v>
      </c>
      <c r="N236" s="139" t="s">
        <v>44</v>
      </c>
      <c r="P236" s="140">
        <f>O236*H236</f>
        <v>0</v>
      </c>
      <c r="Q236" s="140">
        <v>7.3669999999999999E-2</v>
      </c>
      <c r="R236" s="140">
        <f>Q236*H236</f>
        <v>7.3669999999999999E-2</v>
      </c>
      <c r="S236" s="140">
        <v>0</v>
      </c>
      <c r="T236" s="141">
        <f>S236*H236</f>
        <v>0</v>
      </c>
      <c r="AR236" s="142" t="s">
        <v>165</v>
      </c>
      <c r="AT236" s="142" t="s">
        <v>160</v>
      </c>
      <c r="AU236" s="142" t="s">
        <v>83</v>
      </c>
      <c r="AY236" s="17" t="s">
        <v>158</v>
      </c>
      <c r="BE236" s="143">
        <f>IF(N236="základní",J236,0)</f>
        <v>0</v>
      </c>
      <c r="BF236" s="143">
        <f>IF(N236="snížená",J236,0)</f>
        <v>0</v>
      </c>
      <c r="BG236" s="143">
        <f>IF(N236="zákl. přenesená",J236,0)</f>
        <v>0</v>
      </c>
      <c r="BH236" s="143">
        <f>IF(N236="sníž. přenesená",J236,0)</f>
        <v>0</v>
      </c>
      <c r="BI236" s="143">
        <f>IF(N236="nulová",J236,0)</f>
        <v>0</v>
      </c>
      <c r="BJ236" s="17" t="s">
        <v>81</v>
      </c>
      <c r="BK236" s="143">
        <f>ROUND(I236*H236,2)</f>
        <v>0</v>
      </c>
      <c r="BL236" s="17" t="s">
        <v>165</v>
      </c>
      <c r="BM236" s="142" t="s">
        <v>345</v>
      </c>
    </row>
    <row r="237" spans="2:65" s="1" customFormat="1" ht="11.25">
      <c r="B237" s="32"/>
      <c r="D237" s="144" t="s">
        <v>167</v>
      </c>
      <c r="F237" s="145" t="s">
        <v>346</v>
      </c>
      <c r="I237" s="146"/>
      <c r="L237" s="32"/>
      <c r="M237" s="147"/>
      <c r="T237" s="53"/>
      <c r="AT237" s="17" t="s">
        <v>167</v>
      </c>
      <c r="AU237" s="17" t="s">
        <v>83</v>
      </c>
    </row>
    <row r="238" spans="2:65" s="1" customFormat="1" ht="11.25">
      <c r="B238" s="32"/>
      <c r="D238" s="148" t="s">
        <v>169</v>
      </c>
      <c r="F238" s="149" t="s">
        <v>347</v>
      </c>
      <c r="I238" s="146"/>
      <c r="L238" s="32"/>
      <c r="M238" s="147"/>
      <c r="T238" s="53"/>
      <c r="AT238" s="17" t="s">
        <v>169</v>
      </c>
      <c r="AU238" s="17" t="s">
        <v>83</v>
      </c>
    </row>
    <row r="239" spans="2:65" s="12" customFormat="1" ht="11.25">
      <c r="B239" s="150"/>
      <c r="D239" s="144" t="s">
        <v>171</v>
      </c>
      <c r="E239" s="151" t="s">
        <v>21</v>
      </c>
      <c r="F239" s="152" t="s">
        <v>348</v>
      </c>
      <c r="H239" s="151" t="s">
        <v>21</v>
      </c>
      <c r="I239" s="153"/>
      <c r="L239" s="150"/>
      <c r="M239" s="154"/>
      <c r="T239" s="155"/>
      <c r="AT239" s="151" t="s">
        <v>171</v>
      </c>
      <c r="AU239" s="151" t="s">
        <v>83</v>
      </c>
      <c r="AV239" s="12" t="s">
        <v>81</v>
      </c>
      <c r="AW239" s="12" t="s">
        <v>34</v>
      </c>
      <c r="AX239" s="12" t="s">
        <v>73</v>
      </c>
      <c r="AY239" s="151" t="s">
        <v>158</v>
      </c>
    </row>
    <row r="240" spans="2:65" s="13" customFormat="1" ht="11.25">
      <c r="B240" s="156"/>
      <c r="D240" s="144" t="s">
        <v>171</v>
      </c>
      <c r="E240" s="157" t="s">
        <v>21</v>
      </c>
      <c r="F240" s="158" t="s">
        <v>81</v>
      </c>
      <c r="H240" s="159">
        <v>1</v>
      </c>
      <c r="I240" s="160"/>
      <c r="L240" s="156"/>
      <c r="M240" s="161"/>
      <c r="T240" s="162"/>
      <c r="AT240" s="157" t="s">
        <v>171</v>
      </c>
      <c r="AU240" s="157" t="s">
        <v>83</v>
      </c>
      <c r="AV240" s="13" t="s">
        <v>83</v>
      </c>
      <c r="AW240" s="13" t="s">
        <v>34</v>
      </c>
      <c r="AX240" s="13" t="s">
        <v>81</v>
      </c>
      <c r="AY240" s="157" t="s">
        <v>158</v>
      </c>
    </row>
    <row r="241" spans="2:65" s="1" customFormat="1" ht="21.75" customHeight="1">
      <c r="B241" s="32"/>
      <c r="C241" s="131" t="s">
        <v>349</v>
      </c>
      <c r="D241" s="131" t="s">
        <v>160</v>
      </c>
      <c r="E241" s="132" t="s">
        <v>350</v>
      </c>
      <c r="F241" s="133" t="s">
        <v>351</v>
      </c>
      <c r="G241" s="134" t="s">
        <v>344</v>
      </c>
      <c r="H241" s="135">
        <v>4</v>
      </c>
      <c r="I241" s="136"/>
      <c r="J241" s="137">
        <f>ROUND(I241*H241,2)</f>
        <v>0</v>
      </c>
      <c r="K241" s="133" t="s">
        <v>164</v>
      </c>
      <c r="L241" s="32"/>
      <c r="M241" s="138" t="s">
        <v>21</v>
      </c>
      <c r="N241" s="139" t="s">
        <v>44</v>
      </c>
      <c r="P241" s="140">
        <f>O241*H241</f>
        <v>0</v>
      </c>
      <c r="Q241" s="140">
        <v>0.24041999999999999</v>
      </c>
      <c r="R241" s="140">
        <f>Q241*H241</f>
        <v>0.96167999999999998</v>
      </c>
      <c r="S241" s="140">
        <v>0</v>
      </c>
      <c r="T241" s="141">
        <f>S241*H241</f>
        <v>0</v>
      </c>
      <c r="AR241" s="142" t="s">
        <v>165</v>
      </c>
      <c r="AT241" s="142" t="s">
        <v>160</v>
      </c>
      <c r="AU241" s="142" t="s">
        <v>83</v>
      </c>
      <c r="AY241" s="17" t="s">
        <v>158</v>
      </c>
      <c r="BE241" s="143">
        <f>IF(N241="základní",J241,0)</f>
        <v>0</v>
      </c>
      <c r="BF241" s="143">
        <f>IF(N241="snížená",J241,0)</f>
        <v>0</v>
      </c>
      <c r="BG241" s="143">
        <f>IF(N241="zákl. přenesená",J241,0)</f>
        <v>0</v>
      </c>
      <c r="BH241" s="143">
        <f>IF(N241="sníž. přenesená",J241,0)</f>
        <v>0</v>
      </c>
      <c r="BI241" s="143">
        <f>IF(N241="nulová",J241,0)</f>
        <v>0</v>
      </c>
      <c r="BJ241" s="17" t="s">
        <v>81</v>
      </c>
      <c r="BK241" s="143">
        <f>ROUND(I241*H241,2)</f>
        <v>0</v>
      </c>
      <c r="BL241" s="17" t="s">
        <v>165</v>
      </c>
      <c r="BM241" s="142" t="s">
        <v>352</v>
      </c>
    </row>
    <row r="242" spans="2:65" s="1" customFormat="1" ht="11.25">
      <c r="B242" s="32"/>
      <c r="D242" s="144" t="s">
        <v>167</v>
      </c>
      <c r="F242" s="145" t="s">
        <v>353</v>
      </c>
      <c r="I242" s="146"/>
      <c r="L242" s="32"/>
      <c r="M242" s="147"/>
      <c r="T242" s="53"/>
      <c r="AT242" s="17" t="s">
        <v>167</v>
      </c>
      <c r="AU242" s="17" t="s">
        <v>83</v>
      </c>
    </row>
    <row r="243" spans="2:65" s="1" customFormat="1" ht="11.25">
      <c r="B243" s="32"/>
      <c r="D243" s="148" t="s">
        <v>169</v>
      </c>
      <c r="F243" s="149" t="s">
        <v>354</v>
      </c>
      <c r="I243" s="146"/>
      <c r="L243" s="32"/>
      <c r="M243" s="147"/>
      <c r="T243" s="53"/>
      <c r="AT243" s="17" t="s">
        <v>169</v>
      </c>
      <c r="AU243" s="17" t="s">
        <v>83</v>
      </c>
    </row>
    <row r="244" spans="2:65" s="12" customFormat="1" ht="11.25">
      <c r="B244" s="150"/>
      <c r="D244" s="144" t="s">
        <v>171</v>
      </c>
      <c r="E244" s="151" t="s">
        <v>21</v>
      </c>
      <c r="F244" s="152" t="s">
        <v>355</v>
      </c>
      <c r="H244" s="151" t="s">
        <v>21</v>
      </c>
      <c r="I244" s="153"/>
      <c r="L244" s="150"/>
      <c r="M244" s="154"/>
      <c r="T244" s="155"/>
      <c r="AT244" s="151" t="s">
        <v>171</v>
      </c>
      <c r="AU244" s="151" t="s">
        <v>83</v>
      </c>
      <c r="AV244" s="12" t="s">
        <v>81</v>
      </c>
      <c r="AW244" s="12" t="s">
        <v>34</v>
      </c>
      <c r="AX244" s="12" t="s">
        <v>73</v>
      </c>
      <c r="AY244" s="151" t="s">
        <v>158</v>
      </c>
    </row>
    <row r="245" spans="2:65" s="13" customFormat="1" ht="11.25">
      <c r="B245" s="156"/>
      <c r="D245" s="144" t="s">
        <v>171</v>
      </c>
      <c r="E245" s="157" t="s">
        <v>21</v>
      </c>
      <c r="F245" s="158" t="s">
        <v>356</v>
      </c>
      <c r="H245" s="159">
        <v>4</v>
      </c>
      <c r="I245" s="160"/>
      <c r="L245" s="156"/>
      <c r="M245" s="161"/>
      <c r="T245" s="162"/>
      <c r="AT245" s="157" t="s">
        <v>171</v>
      </c>
      <c r="AU245" s="157" t="s">
        <v>83</v>
      </c>
      <c r="AV245" s="13" t="s">
        <v>83</v>
      </c>
      <c r="AW245" s="13" t="s">
        <v>34</v>
      </c>
      <c r="AX245" s="13" t="s">
        <v>81</v>
      </c>
      <c r="AY245" s="157" t="s">
        <v>158</v>
      </c>
    </row>
    <row r="246" spans="2:65" s="1" customFormat="1" ht="21.75" customHeight="1">
      <c r="B246" s="32"/>
      <c r="C246" s="131" t="s">
        <v>357</v>
      </c>
      <c r="D246" s="131" t="s">
        <v>160</v>
      </c>
      <c r="E246" s="132" t="s">
        <v>358</v>
      </c>
      <c r="F246" s="133" t="s">
        <v>359</v>
      </c>
      <c r="G246" s="134" t="s">
        <v>344</v>
      </c>
      <c r="H246" s="135">
        <v>3</v>
      </c>
      <c r="I246" s="136"/>
      <c r="J246" s="137">
        <f>ROUND(I246*H246,2)</f>
        <v>0</v>
      </c>
      <c r="K246" s="133" t="s">
        <v>164</v>
      </c>
      <c r="L246" s="32"/>
      <c r="M246" s="138" t="s">
        <v>21</v>
      </c>
      <c r="N246" s="139" t="s">
        <v>44</v>
      </c>
      <c r="P246" s="140">
        <f>O246*H246</f>
        <v>0</v>
      </c>
      <c r="Q246" s="140">
        <v>0.32623000000000002</v>
      </c>
      <c r="R246" s="140">
        <f>Q246*H246</f>
        <v>0.97869000000000006</v>
      </c>
      <c r="S246" s="140">
        <v>0</v>
      </c>
      <c r="T246" s="141">
        <f>S246*H246</f>
        <v>0</v>
      </c>
      <c r="AR246" s="142" t="s">
        <v>165</v>
      </c>
      <c r="AT246" s="142" t="s">
        <v>160</v>
      </c>
      <c r="AU246" s="142" t="s">
        <v>83</v>
      </c>
      <c r="AY246" s="17" t="s">
        <v>158</v>
      </c>
      <c r="BE246" s="143">
        <f>IF(N246="základní",J246,0)</f>
        <v>0</v>
      </c>
      <c r="BF246" s="143">
        <f>IF(N246="snížená",J246,0)</f>
        <v>0</v>
      </c>
      <c r="BG246" s="143">
        <f>IF(N246="zákl. přenesená",J246,0)</f>
        <v>0</v>
      </c>
      <c r="BH246" s="143">
        <f>IF(N246="sníž. přenesená",J246,0)</f>
        <v>0</v>
      </c>
      <c r="BI246" s="143">
        <f>IF(N246="nulová",J246,0)</f>
        <v>0</v>
      </c>
      <c r="BJ246" s="17" t="s">
        <v>81</v>
      </c>
      <c r="BK246" s="143">
        <f>ROUND(I246*H246,2)</f>
        <v>0</v>
      </c>
      <c r="BL246" s="17" t="s">
        <v>165</v>
      </c>
      <c r="BM246" s="142" t="s">
        <v>360</v>
      </c>
    </row>
    <row r="247" spans="2:65" s="1" customFormat="1" ht="11.25">
      <c r="B247" s="32"/>
      <c r="D247" s="144" t="s">
        <v>167</v>
      </c>
      <c r="F247" s="145" t="s">
        <v>361</v>
      </c>
      <c r="I247" s="146"/>
      <c r="L247" s="32"/>
      <c r="M247" s="147"/>
      <c r="T247" s="53"/>
      <c r="AT247" s="17" t="s">
        <v>167</v>
      </c>
      <c r="AU247" s="17" t="s">
        <v>83</v>
      </c>
    </row>
    <row r="248" spans="2:65" s="1" customFormat="1" ht="11.25">
      <c r="B248" s="32"/>
      <c r="D248" s="148" t="s">
        <v>169</v>
      </c>
      <c r="F248" s="149" t="s">
        <v>362</v>
      </c>
      <c r="I248" s="146"/>
      <c r="L248" s="32"/>
      <c r="M248" s="147"/>
      <c r="T248" s="53"/>
      <c r="AT248" s="17" t="s">
        <v>169</v>
      </c>
      <c r="AU248" s="17" t="s">
        <v>83</v>
      </c>
    </row>
    <row r="249" spans="2:65" s="12" customFormat="1" ht="11.25">
      <c r="B249" s="150"/>
      <c r="D249" s="144" t="s">
        <v>171</v>
      </c>
      <c r="E249" s="151" t="s">
        <v>21</v>
      </c>
      <c r="F249" s="152" t="s">
        <v>363</v>
      </c>
      <c r="H249" s="151" t="s">
        <v>21</v>
      </c>
      <c r="I249" s="153"/>
      <c r="L249" s="150"/>
      <c r="M249" s="154"/>
      <c r="T249" s="155"/>
      <c r="AT249" s="151" t="s">
        <v>171</v>
      </c>
      <c r="AU249" s="151" t="s">
        <v>83</v>
      </c>
      <c r="AV249" s="12" t="s">
        <v>81</v>
      </c>
      <c r="AW249" s="12" t="s">
        <v>34</v>
      </c>
      <c r="AX249" s="12" t="s">
        <v>73</v>
      </c>
      <c r="AY249" s="151" t="s">
        <v>158</v>
      </c>
    </row>
    <row r="250" spans="2:65" s="13" customFormat="1" ht="11.25">
      <c r="B250" s="156"/>
      <c r="D250" s="144" t="s">
        <v>171</v>
      </c>
      <c r="E250" s="157" t="s">
        <v>21</v>
      </c>
      <c r="F250" s="158" t="s">
        <v>364</v>
      </c>
      <c r="H250" s="159">
        <v>3</v>
      </c>
      <c r="I250" s="160"/>
      <c r="L250" s="156"/>
      <c r="M250" s="161"/>
      <c r="T250" s="162"/>
      <c r="AT250" s="157" t="s">
        <v>171</v>
      </c>
      <c r="AU250" s="157" t="s">
        <v>83</v>
      </c>
      <c r="AV250" s="13" t="s">
        <v>83</v>
      </c>
      <c r="AW250" s="13" t="s">
        <v>34</v>
      </c>
      <c r="AX250" s="13" t="s">
        <v>81</v>
      </c>
      <c r="AY250" s="157" t="s">
        <v>158</v>
      </c>
    </row>
    <row r="251" spans="2:65" s="1" customFormat="1" ht="21.75" customHeight="1">
      <c r="B251" s="32"/>
      <c r="C251" s="131" t="s">
        <v>365</v>
      </c>
      <c r="D251" s="131" t="s">
        <v>160</v>
      </c>
      <c r="E251" s="132" t="s">
        <v>366</v>
      </c>
      <c r="F251" s="133" t="s">
        <v>367</v>
      </c>
      <c r="G251" s="134" t="s">
        <v>344</v>
      </c>
      <c r="H251" s="135">
        <v>1</v>
      </c>
      <c r="I251" s="136"/>
      <c r="J251" s="137">
        <f>ROUND(I251*H251,2)</f>
        <v>0</v>
      </c>
      <c r="K251" s="133" t="s">
        <v>164</v>
      </c>
      <c r="L251" s="32"/>
      <c r="M251" s="138" t="s">
        <v>21</v>
      </c>
      <c r="N251" s="139" t="s">
        <v>44</v>
      </c>
      <c r="P251" s="140">
        <f>O251*H251</f>
        <v>0</v>
      </c>
      <c r="Q251" s="140">
        <v>0.39563999999999999</v>
      </c>
      <c r="R251" s="140">
        <f>Q251*H251</f>
        <v>0.39563999999999999</v>
      </c>
      <c r="S251" s="140">
        <v>0</v>
      </c>
      <c r="T251" s="141">
        <f>S251*H251</f>
        <v>0</v>
      </c>
      <c r="AR251" s="142" t="s">
        <v>165</v>
      </c>
      <c r="AT251" s="142" t="s">
        <v>160</v>
      </c>
      <c r="AU251" s="142" t="s">
        <v>83</v>
      </c>
      <c r="AY251" s="17" t="s">
        <v>158</v>
      </c>
      <c r="BE251" s="143">
        <f>IF(N251="základní",J251,0)</f>
        <v>0</v>
      </c>
      <c r="BF251" s="143">
        <f>IF(N251="snížená",J251,0)</f>
        <v>0</v>
      </c>
      <c r="BG251" s="143">
        <f>IF(N251="zákl. přenesená",J251,0)</f>
        <v>0</v>
      </c>
      <c r="BH251" s="143">
        <f>IF(N251="sníž. přenesená",J251,0)</f>
        <v>0</v>
      </c>
      <c r="BI251" s="143">
        <f>IF(N251="nulová",J251,0)</f>
        <v>0</v>
      </c>
      <c r="BJ251" s="17" t="s">
        <v>81</v>
      </c>
      <c r="BK251" s="143">
        <f>ROUND(I251*H251,2)</f>
        <v>0</v>
      </c>
      <c r="BL251" s="17" t="s">
        <v>165</v>
      </c>
      <c r="BM251" s="142" t="s">
        <v>368</v>
      </c>
    </row>
    <row r="252" spans="2:65" s="1" customFormat="1" ht="11.25">
      <c r="B252" s="32"/>
      <c r="D252" s="144" t="s">
        <v>167</v>
      </c>
      <c r="F252" s="145" t="s">
        <v>369</v>
      </c>
      <c r="I252" s="146"/>
      <c r="L252" s="32"/>
      <c r="M252" s="147"/>
      <c r="T252" s="53"/>
      <c r="AT252" s="17" t="s">
        <v>167</v>
      </c>
      <c r="AU252" s="17" t="s">
        <v>83</v>
      </c>
    </row>
    <row r="253" spans="2:65" s="1" customFormat="1" ht="11.25">
      <c r="B253" s="32"/>
      <c r="D253" s="148" t="s">
        <v>169</v>
      </c>
      <c r="F253" s="149" t="s">
        <v>370</v>
      </c>
      <c r="I253" s="146"/>
      <c r="L253" s="32"/>
      <c r="M253" s="147"/>
      <c r="T253" s="53"/>
      <c r="AT253" s="17" t="s">
        <v>169</v>
      </c>
      <c r="AU253" s="17" t="s">
        <v>83</v>
      </c>
    </row>
    <row r="254" spans="2:65" s="12" customFormat="1" ht="11.25">
      <c r="B254" s="150"/>
      <c r="D254" s="144" t="s">
        <v>171</v>
      </c>
      <c r="E254" s="151" t="s">
        <v>21</v>
      </c>
      <c r="F254" s="152" t="s">
        <v>371</v>
      </c>
      <c r="H254" s="151" t="s">
        <v>21</v>
      </c>
      <c r="I254" s="153"/>
      <c r="L254" s="150"/>
      <c r="M254" s="154"/>
      <c r="T254" s="155"/>
      <c r="AT254" s="151" t="s">
        <v>171</v>
      </c>
      <c r="AU254" s="151" t="s">
        <v>83</v>
      </c>
      <c r="AV254" s="12" t="s">
        <v>81</v>
      </c>
      <c r="AW254" s="12" t="s">
        <v>34</v>
      </c>
      <c r="AX254" s="12" t="s">
        <v>73</v>
      </c>
      <c r="AY254" s="151" t="s">
        <v>158</v>
      </c>
    </row>
    <row r="255" spans="2:65" s="13" customFormat="1" ht="11.25">
      <c r="B255" s="156"/>
      <c r="D255" s="144" t="s">
        <v>171</v>
      </c>
      <c r="E255" s="157" t="s">
        <v>21</v>
      </c>
      <c r="F255" s="158" t="s">
        <v>81</v>
      </c>
      <c r="H255" s="159">
        <v>1</v>
      </c>
      <c r="I255" s="160"/>
      <c r="L255" s="156"/>
      <c r="M255" s="161"/>
      <c r="T255" s="162"/>
      <c r="AT255" s="157" t="s">
        <v>171</v>
      </c>
      <c r="AU255" s="157" t="s">
        <v>83</v>
      </c>
      <c r="AV255" s="13" t="s">
        <v>83</v>
      </c>
      <c r="AW255" s="13" t="s">
        <v>34</v>
      </c>
      <c r="AX255" s="13" t="s">
        <v>81</v>
      </c>
      <c r="AY255" s="157" t="s">
        <v>158</v>
      </c>
    </row>
    <row r="256" spans="2:65" s="1" customFormat="1" ht="16.5" customHeight="1">
      <c r="B256" s="32"/>
      <c r="C256" s="131" t="s">
        <v>372</v>
      </c>
      <c r="D256" s="131" t="s">
        <v>160</v>
      </c>
      <c r="E256" s="132" t="s">
        <v>373</v>
      </c>
      <c r="F256" s="133" t="s">
        <v>374</v>
      </c>
      <c r="G256" s="134" t="s">
        <v>198</v>
      </c>
      <c r="H256" s="135">
        <v>0.72499999999999998</v>
      </c>
      <c r="I256" s="136"/>
      <c r="J256" s="137">
        <f>ROUND(I256*H256,2)</f>
        <v>0</v>
      </c>
      <c r="K256" s="133" t="s">
        <v>164</v>
      </c>
      <c r="L256" s="32"/>
      <c r="M256" s="138" t="s">
        <v>21</v>
      </c>
      <c r="N256" s="139" t="s">
        <v>44</v>
      </c>
      <c r="P256" s="140">
        <f>O256*H256</f>
        <v>0</v>
      </c>
      <c r="Q256" s="140">
        <v>1.8774999999999999</v>
      </c>
      <c r="R256" s="140">
        <f>Q256*H256</f>
        <v>1.3611875</v>
      </c>
      <c r="S256" s="140">
        <v>0</v>
      </c>
      <c r="T256" s="141">
        <f>S256*H256</f>
        <v>0</v>
      </c>
      <c r="AR256" s="142" t="s">
        <v>165</v>
      </c>
      <c r="AT256" s="142" t="s">
        <v>160</v>
      </c>
      <c r="AU256" s="142" t="s">
        <v>83</v>
      </c>
      <c r="AY256" s="17" t="s">
        <v>158</v>
      </c>
      <c r="BE256" s="143">
        <f>IF(N256="základní",J256,0)</f>
        <v>0</v>
      </c>
      <c r="BF256" s="143">
        <f>IF(N256="snížená",J256,0)</f>
        <v>0</v>
      </c>
      <c r="BG256" s="143">
        <f>IF(N256="zákl. přenesená",J256,0)</f>
        <v>0</v>
      </c>
      <c r="BH256" s="143">
        <f>IF(N256="sníž. přenesená",J256,0)</f>
        <v>0</v>
      </c>
      <c r="BI256" s="143">
        <f>IF(N256="nulová",J256,0)</f>
        <v>0</v>
      </c>
      <c r="BJ256" s="17" t="s">
        <v>81</v>
      </c>
      <c r="BK256" s="143">
        <f>ROUND(I256*H256,2)</f>
        <v>0</v>
      </c>
      <c r="BL256" s="17" t="s">
        <v>165</v>
      </c>
      <c r="BM256" s="142" t="s">
        <v>375</v>
      </c>
    </row>
    <row r="257" spans="2:65" s="1" customFormat="1" ht="11.25">
      <c r="B257" s="32"/>
      <c r="D257" s="144" t="s">
        <v>167</v>
      </c>
      <c r="F257" s="145" t="s">
        <v>376</v>
      </c>
      <c r="I257" s="146"/>
      <c r="L257" s="32"/>
      <c r="M257" s="147"/>
      <c r="T257" s="53"/>
      <c r="AT257" s="17" t="s">
        <v>167</v>
      </c>
      <c r="AU257" s="17" t="s">
        <v>83</v>
      </c>
    </row>
    <row r="258" spans="2:65" s="1" customFormat="1" ht="11.25">
      <c r="B258" s="32"/>
      <c r="D258" s="148" t="s">
        <v>169</v>
      </c>
      <c r="F258" s="149" t="s">
        <v>377</v>
      </c>
      <c r="I258" s="146"/>
      <c r="L258" s="32"/>
      <c r="M258" s="147"/>
      <c r="T258" s="53"/>
      <c r="AT258" s="17" t="s">
        <v>169</v>
      </c>
      <c r="AU258" s="17" t="s">
        <v>83</v>
      </c>
    </row>
    <row r="259" spans="2:65" s="13" customFormat="1" ht="11.25">
      <c r="B259" s="156"/>
      <c r="D259" s="144" t="s">
        <v>171</v>
      </c>
      <c r="E259" s="157" t="s">
        <v>21</v>
      </c>
      <c r="F259" s="158" t="s">
        <v>378</v>
      </c>
      <c r="H259" s="159">
        <v>0.72499999999999998</v>
      </c>
      <c r="I259" s="160"/>
      <c r="L259" s="156"/>
      <c r="M259" s="161"/>
      <c r="T259" s="162"/>
      <c r="AT259" s="157" t="s">
        <v>171</v>
      </c>
      <c r="AU259" s="157" t="s">
        <v>83</v>
      </c>
      <c r="AV259" s="13" t="s">
        <v>83</v>
      </c>
      <c r="AW259" s="13" t="s">
        <v>34</v>
      </c>
      <c r="AX259" s="13" t="s">
        <v>81</v>
      </c>
      <c r="AY259" s="157" t="s">
        <v>158</v>
      </c>
    </row>
    <row r="260" spans="2:65" s="1" customFormat="1" ht="16.5" customHeight="1">
      <c r="B260" s="32"/>
      <c r="C260" s="131" t="s">
        <v>379</v>
      </c>
      <c r="D260" s="131" t="s">
        <v>160</v>
      </c>
      <c r="E260" s="132" t="s">
        <v>380</v>
      </c>
      <c r="F260" s="133" t="s">
        <v>381</v>
      </c>
      <c r="G260" s="134" t="s">
        <v>198</v>
      </c>
      <c r="H260" s="135">
        <v>6.0090000000000003</v>
      </c>
      <c r="I260" s="136"/>
      <c r="J260" s="137">
        <f>ROUND(I260*H260,2)</f>
        <v>0</v>
      </c>
      <c r="K260" s="133" t="s">
        <v>164</v>
      </c>
      <c r="L260" s="32"/>
      <c r="M260" s="138" t="s">
        <v>21</v>
      </c>
      <c r="N260" s="139" t="s">
        <v>44</v>
      </c>
      <c r="P260" s="140">
        <f>O260*H260</f>
        <v>0</v>
      </c>
      <c r="Q260" s="140">
        <v>1.8774999999999999</v>
      </c>
      <c r="R260" s="140">
        <f>Q260*H260</f>
        <v>11.281897499999999</v>
      </c>
      <c r="S260" s="140">
        <v>0</v>
      </c>
      <c r="T260" s="141">
        <f>S260*H260</f>
        <v>0</v>
      </c>
      <c r="AR260" s="142" t="s">
        <v>165</v>
      </c>
      <c r="AT260" s="142" t="s">
        <v>160</v>
      </c>
      <c r="AU260" s="142" t="s">
        <v>83</v>
      </c>
      <c r="AY260" s="17" t="s">
        <v>158</v>
      </c>
      <c r="BE260" s="143">
        <f>IF(N260="základní",J260,0)</f>
        <v>0</v>
      </c>
      <c r="BF260" s="143">
        <f>IF(N260="snížená",J260,0)</f>
        <v>0</v>
      </c>
      <c r="BG260" s="143">
        <f>IF(N260="zákl. přenesená",J260,0)</f>
        <v>0</v>
      </c>
      <c r="BH260" s="143">
        <f>IF(N260="sníž. přenesená",J260,0)</f>
        <v>0</v>
      </c>
      <c r="BI260" s="143">
        <f>IF(N260="nulová",J260,0)</f>
        <v>0</v>
      </c>
      <c r="BJ260" s="17" t="s">
        <v>81</v>
      </c>
      <c r="BK260" s="143">
        <f>ROUND(I260*H260,2)</f>
        <v>0</v>
      </c>
      <c r="BL260" s="17" t="s">
        <v>165</v>
      </c>
      <c r="BM260" s="142" t="s">
        <v>382</v>
      </c>
    </row>
    <row r="261" spans="2:65" s="1" customFormat="1" ht="11.25">
      <c r="B261" s="32"/>
      <c r="D261" s="144" t="s">
        <v>167</v>
      </c>
      <c r="F261" s="145" t="s">
        <v>383</v>
      </c>
      <c r="I261" s="146"/>
      <c r="L261" s="32"/>
      <c r="M261" s="147"/>
      <c r="T261" s="53"/>
      <c r="AT261" s="17" t="s">
        <v>167</v>
      </c>
      <c r="AU261" s="17" t="s">
        <v>83</v>
      </c>
    </row>
    <row r="262" spans="2:65" s="1" customFormat="1" ht="11.25">
      <c r="B262" s="32"/>
      <c r="D262" s="148" t="s">
        <v>169</v>
      </c>
      <c r="F262" s="149" t="s">
        <v>384</v>
      </c>
      <c r="I262" s="146"/>
      <c r="L262" s="32"/>
      <c r="M262" s="147"/>
      <c r="T262" s="53"/>
      <c r="AT262" s="17" t="s">
        <v>169</v>
      </c>
      <c r="AU262" s="17" t="s">
        <v>83</v>
      </c>
    </row>
    <row r="263" spans="2:65" s="13" customFormat="1" ht="11.25">
      <c r="B263" s="156"/>
      <c r="D263" s="144" t="s">
        <v>171</v>
      </c>
      <c r="E263" s="157" t="s">
        <v>21</v>
      </c>
      <c r="F263" s="158" t="s">
        <v>385</v>
      </c>
      <c r="H263" s="159">
        <v>2.7360000000000002</v>
      </c>
      <c r="I263" s="160"/>
      <c r="L263" s="156"/>
      <c r="M263" s="161"/>
      <c r="T263" s="162"/>
      <c r="AT263" s="157" t="s">
        <v>171</v>
      </c>
      <c r="AU263" s="157" t="s">
        <v>83</v>
      </c>
      <c r="AV263" s="13" t="s">
        <v>83</v>
      </c>
      <c r="AW263" s="13" t="s">
        <v>34</v>
      </c>
      <c r="AX263" s="13" t="s">
        <v>73</v>
      </c>
      <c r="AY263" s="157" t="s">
        <v>158</v>
      </c>
    </row>
    <row r="264" spans="2:65" s="13" customFormat="1" ht="11.25">
      <c r="B264" s="156"/>
      <c r="D264" s="144" t="s">
        <v>171</v>
      </c>
      <c r="E264" s="157" t="s">
        <v>21</v>
      </c>
      <c r="F264" s="158" t="s">
        <v>386</v>
      </c>
      <c r="H264" s="159">
        <v>1.2769999999999999</v>
      </c>
      <c r="I264" s="160"/>
      <c r="L264" s="156"/>
      <c r="M264" s="161"/>
      <c r="T264" s="162"/>
      <c r="AT264" s="157" t="s">
        <v>171</v>
      </c>
      <c r="AU264" s="157" t="s">
        <v>83</v>
      </c>
      <c r="AV264" s="13" t="s">
        <v>83</v>
      </c>
      <c r="AW264" s="13" t="s">
        <v>34</v>
      </c>
      <c r="AX264" s="13" t="s">
        <v>73</v>
      </c>
      <c r="AY264" s="157" t="s">
        <v>158</v>
      </c>
    </row>
    <row r="265" spans="2:65" s="13" customFormat="1" ht="11.25">
      <c r="B265" s="156"/>
      <c r="D265" s="144" t="s">
        <v>171</v>
      </c>
      <c r="E265" s="157" t="s">
        <v>21</v>
      </c>
      <c r="F265" s="158" t="s">
        <v>387</v>
      </c>
      <c r="H265" s="159">
        <v>1.996</v>
      </c>
      <c r="I265" s="160"/>
      <c r="L265" s="156"/>
      <c r="M265" s="161"/>
      <c r="T265" s="162"/>
      <c r="AT265" s="157" t="s">
        <v>171</v>
      </c>
      <c r="AU265" s="157" t="s">
        <v>83</v>
      </c>
      <c r="AV265" s="13" t="s">
        <v>83</v>
      </c>
      <c r="AW265" s="13" t="s">
        <v>34</v>
      </c>
      <c r="AX265" s="13" t="s">
        <v>73</v>
      </c>
      <c r="AY265" s="157" t="s">
        <v>158</v>
      </c>
    </row>
    <row r="266" spans="2:65" s="14" customFormat="1" ht="11.25">
      <c r="B266" s="163"/>
      <c r="D266" s="144" t="s">
        <v>171</v>
      </c>
      <c r="E266" s="164" t="s">
        <v>21</v>
      </c>
      <c r="F266" s="165" t="s">
        <v>215</v>
      </c>
      <c r="H266" s="166">
        <v>6.0090000000000003</v>
      </c>
      <c r="I266" s="167"/>
      <c r="L266" s="163"/>
      <c r="M266" s="168"/>
      <c r="T266" s="169"/>
      <c r="AT266" s="164" t="s">
        <v>171</v>
      </c>
      <c r="AU266" s="164" t="s">
        <v>83</v>
      </c>
      <c r="AV266" s="14" t="s">
        <v>165</v>
      </c>
      <c r="AW266" s="14" t="s">
        <v>34</v>
      </c>
      <c r="AX266" s="14" t="s">
        <v>81</v>
      </c>
      <c r="AY266" s="164" t="s">
        <v>158</v>
      </c>
    </row>
    <row r="267" spans="2:65" s="1" customFormat="1" ht="16.5" customHeight="1">
      <c r="B267" s="32"/>
      <c r="C267" s="131" t="s">
        <v>388</v>
      </c>
      <c r="D267" s="131" t="s">
        <v>160</v>
      </c>
      <c r="E267" s="132" t="s">
        <v>389</v>
      </c>
      <c r="F267" s="133" t="s">
        <v>390</v>
      </c>
      <c r="G267" s="134" t="s">
        <v>163</v>
      </c>
      <c r="H267" s="135">
        <v>53.183999999999997</v>
      </c>
      <c r="I267" s="136"/>
      <c r="J267" s="137">
        <f>ROUND(I267*H267,2)</f>
        <v>0</v>
      </c>
      <c r="K267" s="133" t="s">
        <v>164</v>
      </c>
      <c r="L267" s="32"/>
      <c r="M267" s="138" t="s">
        <v>21</v>
      </c>
      <c r="N267" s="139" t="s">
        <v>44</v>
      </c>
      <c r="P267" s="140">
        <f>O267*H267</f>
        <v>0</v>
      </c>
      <c r="Q267" s="140">
        <v>0.26904800000000001</v>
      </c>
      <c r="R267" s="140">
        <f>Q267*H267</f>
        <v>14.309048832</v>
      </c>
      <c r="S267" s="140">
        <v>0</v>
      </c>
      <c r="T267" s="141">
        <f>S267*H267</f>
        <v>0</v>
      </c>
      <c r="AR267" s="142" t="s">
        <v>165</v>
      </c>
      <c r="AT267" s="142" t="s">
        <v>160</v>
      </c>
      <c r="AU267" s="142" t="s">
        <v>83</v>
      </c>
      <c r="AY267" s="17" t="s">
        <v>158</v>
      </c>
      <c r="BE267" s="143">
        <f>IF(N267="základní",J267,0)</f>
        <v>0</v>
      </c>
      <c r="BF267" s="143">
        <f>IF(N267="snížená",J267,0)</f>
        <v>0</v>
      </c>
      <c r="BG267" s="143">
        <f>IF(N267="zákl. přenesená",J267,0)</f>
        <v>0</v>
      </c>
      <c r="BH267" s="143">
        <f>IF(N267="sníž. přenesená",J267,0)</f>
        <v>0</v>
      </c>
      <c r="BI267" s="143">
        <f>IF(N267="nulová",J267,0)</f>
        <v>0</v>
      </c>
      <c r="BJ267" s="17" t="s">
        <v>81</v>
      </c>
      <c r="BK267" s="143">
        <f>ROUND(I267*H267,2)</f>
        <v>0</v>
      </c>
      <c r="BL267" s="17" t="s">
        <v>165</v>
      </c>
      <c r="BM267" s="142" t="s">
        <v>391</v>
      </c>
    </row>
    <row r="268" spans="2:65" s="1" customFormat="1" ht="11.25">
      <c r="B268" s="32"/>
      <c r="D268" s="144" t="s">
        <v>167</v>
      </c>
      <c r="F268" s="145" t="s">
        <v>392</v>
      </c>
      <c r="I268" s="146"/>
      <c r="L268" s="32"/>
      <c r="M268" s="147"/>
      <c r="T268" s="53"/>
      <c r="AT268" s="17" t="s">
        <v>167</v>
      </c>
      <c r="AU268" s="17" t="s">
        <v>83</v>
      </c>
    </row>
    <row r="269" spans="2:65" s="1" customFormat="1" ht="11.25">
      <c r="B269" s="32"/>
      <c r="D269" s="148" t="s">
        <v>169</v>
      </c>
      <c r="F269" s="149" t="s">
        <v>393</v>
      </c>
      <c r="I269" s="146"/>
      <c r="L269" s="32"/>
      <c r="M269" s="147"/>
      <c r="T269" s="53"/>
      <c r="AT269" s="17" t="s">
        <v>169</v>
      </c>
      <c r="AU269" s="17" t="s">
        <v>83</v>
      </c>
    </row>
    <row r="270" spans="2:65" s="12" customFormat="1" ht="11.25">
      <c r="B270" s="150"/>
      <c r="D270" s="144" t="s">
        <v>171</v>
      </c>
      <c r="E270" s="151" t="s">
        <v>21</v>
      </c>
      <c r="F270" s="152" t="s">
        <v>394</v>
      </c>
      <c r="H270" s="151" t="s">
        <v>21</v>
      </c>
      <c r="I270" s="153"/>
      <c r="L270" s="150"/>
      <c r="M270" s="154"/>
      <c r="T270" s="155"/>
      <c r="AT270" s="151" t="s">
        <v>171</v>
      </c>
      <c r="AU270" s="151" t="s">
        <v>83</v>
      </c>
      <c r="AV270" s="12" t="s">
        <v>81</v>
      </c>
      <c r="AW270" s="12" t="s">
        <v>34</v>
      </c>
      <c r="AX270" s="12" t="s">
        <v>73</v>
      </c>
      <c r="AY270" s="151" t="s">
        <v>158</v>
      </c>
    </row>
    <row r="271" spans="2:65" s="13" customFormat="1" ht="11.25">
      <c r="B271" s="156"/>
      <c r="D271" s="144" t="s">
        <v>171</v>
      </c>
      <c r="E271" s="157" t="s">
        <v>21</v>
      </c>
      <c r="F271" s="158" t="s">
        <v>395</v>
      </c>
      <c r="H271" s="159">
        <v>19.148</v>
      </c>
      <c r="I271" s="160"/>
      <c r="L271" s="156"/>
      <c r="M271" s="161"/>
      <c r="T271" s="162"/>
      <c r="AT271" s="157" t="s">
        <v>171</v>
      </c>
      <c r="AU271" s="157" t="s">
        <v>83</v>
      </c>
      <c r="AV271" s="13" t="s">
        <v>83</v>
      </c>
      <c r="AW271" s="13" t="s">
        <v>34</v>
      </c>
      <c r="AX271" s="13" t="s">
        <v>73</v>
      </c>
      <c r="AY271" s="157" t="s">
        <v>158</v>
      </c>
    </row>
    <row r="272" spans="2:65" s="12" customFormat="1" ht="11.25">
      <c r="B272" s="150"/>
      <c r="D272" s="144" t="s">
        <v>171</v>
      </c>
      <c r="E272" s="151" t="s">
        <v>21</v>
      </c>
      <c r="F272" s="152" t="s">
        <v>396</v>
      </c>
      <c r="H272" s="151" t="s">
        <v>21</v>
      </c>
      <c r="I272" s="153"/>
      <c r="L272" s="150"/>
      <c r="M272" s="154"/>
      <c r="T272" s="155"/>
      <c r="AT272" s="151" t="s">
        <v>171</v>
      </c>
      <c r="AU272" s="151" t="s">
        <v>83</v>
      </c>
      <c r="AV272" s="12" t="s">
        <v>81</v>
      </c>
      <c r="AW272" s="12" t="s">
        <v>34</v>
      </c>
      <c r="AX272" s="12" t="s">
        <v>73</v>
      </c>
      <c r="AY272" s="151" t="s">
        <v>158</v>
      </c>
    </row>
    <row r="273" spans="2:65" s="13" customFormat="1" ht="11.25">
      <c r="B273" s="156"/>
      <c r="D273" s="144" t="s">
        <v>171</v>
      </c>
      <c r="E273" s="157" t="s">
        <v>21</v>
      </c>
      <c r="F273" s="158" t="s">
        <v>397</v>
      </c>
      <c r="H273" s="159">
        <v>48.628</v>
      </c>
      <c r="I273" s="160"/>
      <c r="L273" s="156"/>
      <c r="M273" s="161"/>
      <c r="T273" s="162"/>
      <c r="AT273" s="157" t="s">
        <v>171</v>
      </c>
      <c r="AU273" s="157" t="s">
        <v>83</v>
      </c>
      <c r="AV273" s="13" t="s">
        <v>83</v>
      </c>
      <c r="AW273" s="13" t="s">
        <v>34</v>
      </c>
      <c r="AX273" s="13" t="s">
        <v>73</v>
      </c>
      <c r="AY273" s="157" t="s">
        <v>158</v>
      </c>
    </row>
    <row r="274" spans="2:65" s="13" customFormat="1" ht="11.25">
      <c r="B274" s="156"/>
      <c r="D274" s="144" t="s">
        <v>171</v>
      </c>
      <c r="E274" s="157" t="s">
        <v>21</v>
      </c>
      <c r="F274" s="158" t="s">
        <v>398</v>
      </c>
      <c r="H274" s="159">
        <v>-27.89</v>
      </c>
      <c r="I274" s="160"/>
      <c r="L274" s="156"/>
      <c r="M274" s="161"/>
      <c r="T274" s="162"/>
      <c r="AT274" s="157" t="s">
        <v>171</v>
      </c>
      <c r="AU274" s="157" t="s">
        <v>83</v>
      </c>
      <c r="AV274" s="13" t="s">
        <v>83</v>
      </c>
      <c r="AW274" s="13" t="s">
        <v>34</v>
      </c>
      <c r="AX274" s="13" t="s">
        <v>73</v>
      </c>
      <c r="AY274" s="157" t="s">
        <v>158</v>
      </c>
    </row>
    <row r="275" spans="2:65" s="13" customFormat="1" ht="11.25">
      <c r="B275" s="156"/>
      <c r="D275" s="144" t="s">
        <v>171</v>
      </c>
      <c r="E275" s="157" t="s">
        <v>21</v>
      </c>
      <c r="F275" s="158" t="s">
        <v>399</v>
      </c>
      <c r="H275" s="159">
        <v>23.341999999999999</v>
      </c>
      <c r="I275" s="160"/>
      <c r="L275" s="156"/>
      <c r="M275" s="161"/>
      <c r="T275" s="162"/>
      <c r="AT275" s="157" t="s">
        <v>171</v>
      </c>
      <c r="AU275" s="157" t="s">
        <v>83</v>
      </c>
      <c r="AV275" s="13" t="s">
        <v>83</v>
      </c>
      <c r="AW275" s="13" t="s">
        <v>34</v>
      </c>
      <c r="AX275" s="13" t="s">
        <v>73</v>
      </c>
      <c r="AY275" s="157" t="s">
        <v>158</v>
      </c>
    </row>
    <row r="276" spans="2:65" s="13" customFormat="1" ht="11.25">
      <c r="B276" s="156"/>
      <c r="D276" s="144" t="s">
        <v>171</v>
      </c>
      <c r="E276" s="157" t="s">
        <v>21</v>
      </c>
      <c r="F276" s="158" t="s">
        <v>400</v>
      </c>
      <c r="H276" s="159">
        <v>-10.044</v>
      </c>
      <c r="I276" s="160"/>
      <c r="L276" s="156"/>
      <c r="M276" s="161"/>
      <c r="T276" s="162"/>
      <c r="AT276" s="157" t="s">
        <v>171</v>
      </c>
      <c r="AU276" s="157" t="s">
        <v>83</v>
      </c>
      <c r="AV276" s="13" t="s">
        <v>83</v>
      </c>
      <c r="AW276" s="13" t="s">
        <v>34</v>
      </c>
      <c r="AX276" s="13" t="s">
        <v>73</v>
      </c>
      <c r="AY276" s="157" t="s">
        <v>158</v>
      </c>
    </row>
    <row r="277" spans="2:65" s="14" customFormat="1" ht="11.25">
      <c r="B277" s="163"/>
      <c r="D277" s="144" t="s">
        <v>171</v>
      </c>
      <c r="E277" s="164" t="s">
        <v>21</v>
      </c>
      <c r="F277" s="165" t="s">
        <v>215</v>
      </c>
      <c r="H277" s="166">
        <v>53.183999999999997</v>
      </c>
      <c r="I277" s="167"/>
      <c r="L277" s="163"/>
      <c r="M277" s="168"/>
      <c r="T277" s="169"/>
      <c r="AT277" s="164" t="s">
        <v>171</v>
      </c>
      <c r="AU277" s="164" t="s">
        <v>83</v>
      </c>
      <c r="AV277" s="14" t="s">
        <v>165</v>
      </c>
      <c r="AW277" s="14" t="s">
        <v>34</v>
      </c>
      <c r="AX277" s="14" t="s">
        <v>81</v>
      </c>
      <c r="AY277" s="164" t="s">
        <v>158</v>
      </c>
    </row>
    <row r="278" spans="2:65" s="1" customFormat="1" ht="24.2" customHeight="1">
      <c r="B278" s="32"/>
      <c r="C278" s="131" t="s">
        <v>401</v>
      </c>
      <c r="D278" s="131" t="s">
        <v>160</v>
      </c>
      <c r="E278" s="132" t="s">
        <v>402</v>
      </c>
      <c r="F278" s="133" t="s">
        <v>403</v>
      </c>
      <c r="G278" s="134" t="s">
        <v>163</v>
      </c>
      <c r="H278" s="135">
        <v>98.332999999999998</v>
      </c>
      <c r="I278" s="136"/>
      <c r="J278" s="137">
        <f>ROUND(I278*H278,2)</f>
        <v>0</v>
      </c>
      <c r="K278" s="133" t="s">
        <v>164</v>
      </c>
      <c r="L278" s="32"/>
      <c r="M278" s="138" t="s">
        <v>21</v>
      </c>
      <c r="N278" s="139" t="s">
        <v>44</v>
      </c>
      <c r="P278" s="140">
        <f>O278*H278</f>
        <v>0</v>
      </c>
      <c r="Q278" s="140">
        <v>0.29731439999999998</v>
      </c>
      <c r="R278" s="140">
        <f>Q278*H278</f>
        <v>29.235816895199996</v>
      </c>
      <c r="S278" s="140">
        <v>0</v>
      </c>
      <c r="T278" s="141">
        <f>S278*H278</f>
        <v>0</v>
      </c>
      <c r="AR278" s="142" t="s">
        <v>165</v>
      </c>
      <c r="AT278" s="142" t="s">
        <v>160</v>
      </c>
      <c r="AU278" s="142" t="s">
        <v>83</v>
      </c>
      <c r="AY278" s="17" t="s">
        <v>158</v>
      </c>
      <c r="BE278" s="143">
        <f>IF(N278="základní",J278,0)</f>
        <v>0</v>
      </c>
      <c r="BF278" s="143">
        <f>IF(N278="snížená",J278,0)</f>
        <v>0</v>
      </c>
      <c r="BG278" s="143">
        <f>IF(N278="zákl. přenesená",J278,0)</f>
        <v>0</v>
      </c>
      <c r="BH278" s="143">
        <f>IF(N278="sníž. přenesená",J278,0)</f>
        <v>0</v>
      </c>
      <c r="BI278" s="143">
        <f>IF(N278="nulová",J278,0)</f>
        <v>0</v>
      </c>
      <c r="BJ278" s="17" t="s">
        <v>81</v>
      </c>
      <c r="BK278" s="143">
        <f>ROUND(I278*H278,2)</f>
        <v>0</v>
      </c>
      <c r="BL278" s="17" t="s">
        <v>165</v>
      </c>
      <c r="BM278" s="142" t="s">
        <v>404</v>
      </c>
    </row>
    <row r="279" spans="2:65" s="1" customFormat="1" ht="19.5">
      <c r="B279" s="32"/>
      <c r="D279" s="144" t="s">
        <v>167</v>
      </c>
      <c r="F279" s="145" t="s">
        <v>405</v>
      </c>
      <c r="I279" s="146"/>
      <c r="L279" s="32"/>
      <c r="M279" s="147"/>
      <c r="T279" s="53"/>
      <c r="AT279" s="17" t="s">
        <v>167</v>
      </c>
      <c r="AU279" s="17" t="s">
        <v>83</v>
      </c>
    </row>
    <row r="280" spans="2:65" s="1" customFormat="1" ht="11.25">
      <c r="B280" s="32"/>
      <c r="D280" s="148" t="s">
        <v>169</v>
      </c>
      <c r="F280" s="149" t="s">
        <v>406</v>
      </c>
      <c r="I280" s="146"/>
      <c r="L280" s="32"/>
      <c r="M280" s="147"/>
      <c r="T280" s="53"/>
      <c r="AT280" s="17" t="s">
        <v>169</v>
      </c>
      <c r="AU280" s="17" t="s">
        <v>83</v>
      </c>
    </row>
    <row r="281" spans="2:65" s="12" customFormat="1" ht="11.25">
      <c r="B281" s="150"/>
      <c r="D281" s="144" t="s">
        <v>171</v>
      </c>
      <c r="E281" s="151" t="s">
        <v>21</v>
      </c>
      <c r="F281" s="152" t="s">
        <v>407</v>
      </c>
      <c r="H281" s="151" t="s">
        <v>21</v>
      </c>
      <c r="I281" s="153"/>
      <c r="L281" s="150"/>
      <c r="M281" s="154"/>
      <c r="T281" s="155"/>
      <c r="AT281" s="151" t="s">
        <v>171</v>
      </c>
      <c r="AU281" s="151" t="s">
        <v>83</v>
      </c>
      <c r="AV281" s="12" t="s">
        <v>81</v>
      </c>
      <c r="AW281" s="12" t="s">
        <v>34</v>
      </c>
      <c r="AX281" s="12" t="s">
        <v>73</v>
      </c>
      <c r="AY281" s="151" t="s">
        <v>158</v>
      </c>
    </row>
    <row r="282" spans="2:65" s="13" customFormat="1" ht="11.25">
      <c r="B282" s="156"/>
      <c r="D282" s="144" t="s">
        <v>171</v>
      </c>
      <c r="E282" s="157" t="s">
        <v>21</v>
      </c>
      <c r="F282" s="158" t="s">
        <v>408</v>
      </c>
      <c r="H282" s="159">
        <v>127.952</v>
      </c>
      <c r="I282" s="160"/>
      <c r="L282" s="156"/>
      <c r="M282" s="161"/>
      <c r="T282" s="162"/>
      <c r="AT282" s="157" t="s">
        <v>171</v>
      </c>
      <c r="AU282" s="157" t="s">
        <v>83</v>
      </c>
      <c r="AV282" s="13" t="s">
        <v>83</v>
      </c>
      <c r="AW282" s="13" t="s">
        <v>34</v>
      </c>
      <c r="AX282" s="13" t="s">
        <v>73</v>
      </c>
      <c r="AY282" s="157" t="s">
        <v>158</v>
      </c>
    </row>
    <row r="283" spans="2:65" s="13" customFormat="1" ht="11.25">
      <c r="B283" s="156"/>
      <c r="D283" s="144" t="s">
        <v>171</v>
      </c>
      <c r="E283" s="157" t="s">
        <v>21</v>
      </c>
      <c r="F283" s="158" t="s">
        <v>409</v>
      </c>
      <c r="H283" s="159">
        <v>26.509</v>
      </c>
      <c r="I283" s="160"/>
      <c r="L283" s="156"/>
      <c r="M283" s="161"/>
      <c r="T283" s="162"/>
      <c r="AT283" s="157" t="s">
        <v>171</v>
      </c>
      <c r="AU283" s="157" t="s">
        <v>83</v>
      </c>
      <c r="AV283" s="13" t="s">
        <v>83</v>
      </c>
      <c r="AW283" s="13" t="s">
        <v>34</v>
      </c>
      <c r="AX283" s="13" t="s">
        <v>73</v>
      </c>
      <c r="AY283" s="157" t="s">
        <v>158</v>
      </c>
    </row>
    <row r="284" spans="2:65" s="13" customFormat="1" ht="11.25">
      <c r="B284" s="156"/>
      <c r="D284" s="144" t="s">
        <v>171</v>
      </c>
      <c r="E284" s="157" t="s">
        <v>21</v>
      </c>
      <c r="F284" s="158" t="s">
        <v>410</v>
      </c>
      <c r="H284" s="159">
        <v>-19.148</v>
      </c>
      <c r="I284" s="160"/>
      <c r="L284" s="156"/>
      <c r="M284" s="161"/>
      <c r="T284" s="162"/>
      <c r="AT284" s="157" t="s">
        <v>171</v>
      </c>
      <c r="AU284" s="157" t="s">
        <v>83</v>
      </c>
      <c r="AV284" s="13" t="s">
        <v>83</v>
      </c>
      <c r="AW284" s="13" t="s">
        <v>34</v>
      </c>
      <c r="AX284" s="13" t="s">
        <v>73</v>
      </c>
      <c r="AY284" s="157" t="s">
        <v>158</v>
      </c>
    </row>
    <row r="285" spans="2:65" s="13" customFormat="1" ht="11.25">
      <c r="B285" s="156"/>
      <c r="D285" s="144" t="s">
        <v>171</v>
      </c>
      <c r="E285" s="157" t="s">
        <v>21</v>
      </c>
      <c r="F285" s="158" t="s">
        <v>411</v>
      </c>
      <c r="H285" s="159">
        <v>-12.983000000000001</v>
      </c>
      <c r="I285" s="160"/>
      <c r="L285" s="156"/>
      <c r="M285" s="161"/>
      <c r="T285" s="162"/>
      <c r="AT285" s="157" t="s">
        <v>171</v>
      </c>
      <c r="AU285" s="157" t="s">
        <v>83</v>
      </c>
      <c r="AV285" s="13" t="s">
        <v>83</v>
      </c>
      <c r="AW285" s="13" t="s">
        <v>34</v>
      </c>
      <c r="AX285" s="13" t="s">
        <v>73</v>
      </c>
      <c r="AY285" s="157" t="s">
        <v>158</v>
      </c>
    </row>
    <row r="286" spans="2:65" s="13" customFormat="1" ht="11.25">
      <c r="B286" s="156"/>
      <c r="D286" s="144" t="s">
        <v>171</v>
      </c>
      <c r="E286" s="157" t="s">
        <v>21</v>
      </c>
      <c r="F286" s="158" t="s">
        <v>412</v>
      </c>
      <c r="H286" s="159">
        <v>-10.868</v>
      </c>
      <c r="I286" s="160"/>
      <c r="L286" s="156"/>
      <c r="M286" s="161"/>
      <c r="T286" s="162"/>
      <c r="AT286" s="157" t="s">
        <v>171</v>
      </c>
      <c r="AU286" s="157" t="s">
        <v>83</v>
      </c>
      <c r="AV286" s="13" t="s">
        <v>83</v>
      </c>
      <c r="AW286" s="13" t="s">
        <v>34</v>
      </c>
      <c r="AX286" s="13" t="s">
        <v>73</v>
      </c>
      <c r="AY286" s="157" t="s">
        <v>158</v>
      </c>
    </row>
    <row r="287" spans="2:65" s="13" customFormat="1" ht="11.25">
      <c r="B287" s="156"/>
      <c r="D287" s="144" t="s">
        <v>171</v>
      </c>
      <c r="E287" s="157" t="s">
        <v>21</v>
      </c>
      <c r="F287" s="158" t="s">
        <v>413</v>
      </c>
      <c r="H287" s="159">
        <v>-8.6649999999999991</v>
      </c>
      <c r="I287" s="160"/>
      <c r="L287" s="156"/>
      <c r="M287" s="161"/>
      <c r="T287" s="162"/>
      <c r="AT287" s="157" t="s">
        <v>171</v>
      </c>
      <c r="AU287" s="157" t="s">
        <v>83</v>
      </c>
      <c r="AV287" s="13" t="s">
        <v>83</v>
      </c>
      <c r="AW287" s="13" t="s">
        <v>34</v>
      </c>
      <c r="AX287" s="13" t="s">
        <v>73</v>
      </c>
      <c r="AY287" s="157" t="s">
        <v>158</v>
      </c>
    </row>
    <row r="288" spans="2:65" s="13" customFormat="1" ht="11.25">
      <c r="B288" s="156"/>
      <c r="D288" s="144" t="s">
        <v>171</v>
      </c>
      <c r="E288" s="157" t="s">
        <v>21</v>
      </c>
      <c r="F288" s="158" t="s">
        <v>414</v>
      </c>
      <c r="H288" s="159">
        <v>-6.9749999999999996</v>
      </c>
      <c r="I288" s="160"/>
      <c r="L288" s="156"/>
      <c r="M288" s="161"/>
      <c r="T288" s="162"/>
      <c r="AT288" s="157" t="s">
        <v>171</v>
      </c>
      <c r="AU288" s="157" t="s">
        <v>83</v>
      </c>
      <c r="AV288" s="13" t="s">
        <v>83</v>
      </c>
      <c r="AW288" s="13" t="s">
        <v>34</v>
      </c>
      <c r="AX288" s="13" t="s">
        <v>73</v>
      </c>
      <c r="AY288" s="157" t="s">
        <v>158</v>
      </c>
    </row>
    <row r="289" spans="2:65" s="12" customFormat="1" ht="11.25">
      <c r="B289" s="150"/>
      <c r="D289" s="144" t="s">
        <v>171</v>
      </c>
      <c r="E289" s="151" t="s">
        <v>21</v>
      </c>
      <c r="F289" s="152" t="s">
        <v>415</v>
      </c>
      <c r="H289" s="151" t="s">
        <v>21</v>
      </c>
      <c r="I289" s="153"/>
      <c r="L289" s="150"/>
      <c r="M289" s="154"/>
      <c r="T289" s="155"/>
      <c r="AT289" s="151" t="s">
        <v>171</v>
      </c>
      <c r="AU289" s="151" t="s">
        <v>83</v>
      </c>
      <c r="AV289" s="12" t="s">
        <v>81</v>
      </c>
      <c r="AW289" s="12" t="s">
        <v>34</v>
      </c>
      <c r="AX289" s="12" t="s">
        <v>73</v>
      </c>
      <c r="AY289" s="151" t="s">
        <v>158</v>
      </c>
    </row>
    <row r="290" spans="2:65" s="13" customFormat="1" ht="11.25">
      <c r="B290" s="156"/>
      <c r="D290" s="144" t="s">
        <v>171</v>
      </c>
      <c r="E290" s="157" t="s">
        <v>21</v>
      </c>
      <c r="F290" s="158" t="s">
        <v>416</v>
      </c>
      <c r="H290" s="159">
        <v>2.5110000000000001</v>
      </c>
      <c r="I290" s="160"/>
      <c r="L290" s="156"/>
      <c r="M290" s="161"/>
      <c r="T290" s="162"/>
      <c r="AT290" s="157" t="s">
        <v>171</v>
      </c>
      <c r="AU290" s="157" t="s">
        <v>83</v>
      </c>
      <c r="AV290" s="13" t="s">
        <v>83</v>
      </c>
      <c r="AW290" s="13" t="s">
        <v>34</v>
      </c>
      <c r="AX290" s="13" t="s">
        <v>73</v>
      </c>
      <c r="AY290" s="157" t="s">
        <v>158</v>
      </c>
    </row>
    <row r="291" spans="2:65" s="14" customFormat="1" ht="11.25">
      <c r="B291" s="163"/>
      <c r="D291" s="144" t="s">
        <v>171</v>
      </c>
      <c r="E291" s="164" t="s">
        <v>21</v>
      </c>
      <c r="F291" s="165" t="s">
        <v>215</v>
      </c>
      <c r="H291" s="166">
        <v>98.332999999999998</v>
      </c>
      <c r="I291" s="167"/>
      <c r="L291" s="163"/>
      <c r="M291" s="168"/>
      <c r="T291" s="169"/>
      <c r="AT291" s="164" t="s">
        <v>171</v>
      </c>
      <c r="AU291" s="164" t="s">
        <v>83</v>
      </c>
      <c r="AV291" s="14" t="s">
        <v>165</v>
      </c>
      <c r="AW291" s="14" t="s">
        <v>34</v>
      </c>
      <c r="AX291" s="14" t="s">
        <v>81</v>
      </c>
      <c r="AY291" s="164" t="s">
        <v>158</v>
      </c>
    </row>
    <row r="292" spans="2:65" s="1" customFormat="1" ht="24.2" customHeight="1">
      <c r="B292" s="32"/>
      <c r="C292" s="131" t="s">
        <v>417</v>
      </c>
      <c r="D292" s="131" t="s">
        <v>160</v>
      </c>
      <c r="E292" s="132" t="s">
        <v>418</v>
      </c>
      <c r="F292" s="133" t="s">
        <v>419</v>
      </c>
      <c r="G292" s="134" t="s">
        <v>163</v>
      </c>
      <c r="H292" s="135">
        <v>13.010999999999999</v>
      </c>
      <c r="I292" s="136"/>
      <c r="J292" s="137">
        <f>ROUND(I292*H292,2)</f>
        <v>0</v>
      </c>
      <c r="K292" s="133" t="s">
        <v>164</v>
      </c>
      <c r="L292" s="32"/>
      <c r="M292" s="138" t="s">
        <v>21</v>
      </c>
      <c r="N292" s="139" t="s">
        <v>44</v>
      </c>
      <c r="P292" s="140">
        <f>O292*H292</f>
        <v>0</v>
      </c>
      <c r="Q292" s="140">
        <v>0.20886399999999999</v>
      </c>
      <c r="R292" s="140">
        <f>Q292*H292</f>
        <v>2.7175295039999998</v>
      </c>
      <c r="S292" s="140">
        <v>0</v>
      </c>
      <c r="T292" s="141">
        <f>S292*H292</f>
        <v>0</v>
      </c>
      <c r="AR292" s="142" t="s">
        <v>165</v>
      </c>
      <c r="AT292" s="142" t="s">
        <v>160</v>
      </c>
      <c r="AU292" s="142" t="s">
        <v>83</v>
      </c>
      <c r="AY292" s="17" t="s">
        <v>158</v>
      </c>
      <c r="BE292" s="143">
        <f>IF(N292="základní",J292,0)</f>
        <v>0</v>
      </c>
      <c r="BF292" s="143">
        <f>IF(N292="snížená",J292,0)</f>
        <v>0</v>
      </c>
      <c r="BG292" s="143">
        <f>IF(N292="zákl. přenesená",J292,0)</f>
        <v>0</v>
      </c>
      <c r="BH292" s="143">
        <f>IF(N292="sníž. přenesená",J292,0)</f>
        <v>0</v>
      </c>
      <c r="BI292" s="143">
        <f>IF(N292="nulová",J292,0)</f>
        <v>0</v>
      </c>
      <c r="BJ292" s="17" t="s">
        <v>81</v>
      </c>
      <c r="BK292" s="143">
        <f>ROUND(I292*H292,2)</f>
        <v>0</v>
      </c>
      <c r="BL292" s="17" t="s">
        <v>165</v>
      </c>
      <c r="BM292" s="142" t="s">
        <v>420</v>
      </c>
    </row>
    <row r="293" spans="2:65" s="1" customFormat="1" ht="19.5">
      <c r="B293" s="32"/>
      <c r="D293" s="144" t="s">
        <v>167</v>
      </c>
      <c r="F293" s="145" t="s">
        <v>421</v>
      </c>
      <c r="I293" s="146"/>
      <c r="L293" s="32"/>
      <c r="M293" s="147"/>
      <c r="T293" s="53"/>
      <c r="AT293" s="17" t="s">
        <v>167</v>
      </c>
      <c r="AU293" s="17" t="s">
        <v>83</v>
      </c>
    </row>
    <row r="294" spans="2:65" s="1" customFormat="1" ht="11.25">
      <c r="B294" s="32"/>
      <c r="D294" s="148" t="s">
        <v>169</v>
      </c>
      <c r="F294" s="149" t="s">
        <v>422</v>
      </c>
      <c r="I294" s="146"/>
      <c r="L294" s="32"/>
      <c r="M294" s="147"/>
      <c r="T294" s="53"/>
      <c r="AT294" s="17" t="s">
        <v>169</v>
      </c>
      <c r="AU294" s="17" t="s">
        <v>83</v>
      </c>
    </row>
    <row r="295" spans="2:65" s="12" customFormat="1" ht="11.25">
      <c r="B295" s="150"/>
      <c r="D295" s="144" t="s">
        <v>171</v>
      </c>
      <c r="E295" s="151" t="s">
        <v>21</v>
      </c>
      <c r="F295" s="152" t="s">
        <v>415</v>
      </c>
      <c r="H295" s="151" t="s">
        <v>21</v>
      </c>
      <c r="I295" s="153"/>
      <c r="L295" s="150"/>
      <c r="M295" s="154"/>
      <c r="T295" s="155"/>
      <c r="AT295" s="151" t="s">
        <v>171</v>
      </c>
      <c r="AU295" s="151" t="s">
        <v>83</v>
      </c>
      <c r="AV295" s="12" t="s">
        <v>81</v>
      </c>
      <c r="AW295" s="12" t="s">
        <v>34</v>
      </c>
      <c r="AX295" s="12" t="s">
        <v>73</v>
      </c>
      <c r="AY295" s="151" t="s">
        <v>158</v>
      </c>
    </row>
    <row r="296" spans="2:65" s="13" customFormat="1" ht="11.25">
      <c r="B296" s="156"/>
      <c r="D296" s="144" t="s">
        <v>171</v>
      </c>
      <c r="E296" s="157" t="s">
        <v>21</v>
      </c>
      <c r="F296" s="158" t="s">
        <v>423</v>
      </c>
      <c r="H296" s="159">
        <v>13.010999999999999</v>
      </c>
      <c r="I296" s="160"/>
      <c r="L296" s="156"/>
      <c r="M296" s="161"/>
      <c r="T296" s="162"/>
      <c r="AT296" s="157" t="s">
        <v>171</v>
      </c>
      <c r="AU296" s="157" t="s">
        <v>83</v>
      </c>
      <c r="AV296" s="13" t="s">
        <v>83</v>
      </c>
      <c r="AW296" s="13" t="s">
        <v>34</v>
      </c>
      <c r="AX296" s="13" t="s">
        <v>81</v>
      </c>
      <c r="AY296" s="157" t="s">
        <v>158</v>
      </c>
    </row>
    <row r="297" spans="2:65" s="1" customFormat="1" ht="16.5" customHeight="1">
      <c r="B297" s="32"/>
      <c r="C297" s="131" t="s">
        <v>424</v>
      </c>
      <c r="D297" s="131" t="s">
        <v>160</v>
      </c>
      <c r="E297" s="132" t="s">
        <v>425</v>
      </c>
      <c r="F297" s="133" t="s">
        <v>426</v>
      </c>
      <c r="G297" s="134" t="s">
        <v>184</v>
      </c>
      <c r="H297" s="135">
        <v>86.4</v>
      </c>
      <c r="I297" s="136"/>
      <c r="J297" s="137">
        <f>ROUND(I297*H297,2)</f>
        <v>0</v>
      </c>
      <c r="K297" s="133" t="s">
        <v>164</v>
      </c>
      <c r="L297" s="32"/>
      <c r="M297" s="138" t="s">
        <v>21</v>
      </c>
      <c r="N297" s="139" t="s">
        <v>44</v>
      </c>
      <c r="P297" s="140">
        <f>O297*H297</f>
        <v>0</v>
      </c>
      <c r="Q297" s="140">
        <v>1.4436E-3</v>
      </c>
      <c r="R297" s="140">
        <f>Q297*H297</f>
        <v>0.12472704000000001</v>
      </c>
      <c r="S297" s="140">
        <v>0</v>
      </c>
      <c r="T297" s="141">
        <f>S297*H297</f>
        <v>0</v>
      </c>
      <c r="AR297" s="142" t="s">
        <v>165</v>
      </c>
      <c r="AT297" s="142" t="s">
        <v>160</v>
      </c>
      <c r="AU297" s="142" t="s">
        <v>83</v>
      </c>
      <c r="AY297" s="17" t="s">
        <v>158</v>
      </c>
      <c r="BE297" s="143">
        <f>IF(N297="základní",J297,0)</f>
        <v>0</v>
      </c>
      <c r="BF297" s="143">
        <f>IF(N297="snížená",J297,0)</f>
        <v>0</v>
      </c>
      <c r="BG297" s="143">
        <f>IF(N297="zákl. přenesená",J297,0)</f>
        <v>0</v>
      </c>
      <c r="BH297" s="143">
        <f>IF(N297="sníž. přenesená",J297,0)</f>
        <v>0</v>
      </c>
      <c r="BI297" s="143">
        <f>IF(N297="nulová",J297,0)</f>
        <v>0</v>
      </c>
      <c r="BJ297" s="17" t="s">
        <v>81</v>
      </c>
      <c r="BK297" s="143">
        <f>ROUND(I297*H297,2)</f>
        <v>0</v>
      </c>
      <c r="BL297" s="17" t="s">
        <v>165</v>
      </c>
      <c r="BM297" s="142" t="s">
        <v>427</v>
      </c>
    </row>
    <row r="298" spans="2:65" s="1" customFormat="1" ht="11.25">
      <c r="B298" s="32"/>
      <c r="D298" s="144" t="s">
        <v>167</v>
      </c>
      <c r="F298" s="145" t="s">
        <v>428</v>
      </c>
      <c r="I298" s="146"/>
      <c r="L298" s="32"/>
      <c r="M298" s="147"/>
      <c r="T298" s="53"/>
      <c r="AT298" s="17" t="s">
        <v>167</v>
      </c>
      <c r="AU298" s="17" t="s">
        <v>83</v>
      </c>
    </row>
    <row r="299" spans="2:65" s="1" customFormat="1" ht="11.25">
      <c r="B299" s="32"/>
      <c r="D299" s="148" t="s">
        <v>169</v>
      </c>
      <c r="F299" s="149" t="s">
        <v>429</v>
      </c>
      <c r="I299" s="146"/>
      <c r="L299" s="32"/>
      <c r="M299" s="147"/>
      <c r="T299" s="53"/>
      <c r="AT299" s="17" t="s">
        <v>169</v>
      </c>
      <c r="AU299" s="17" t="s">
        <v>83</v>
      </c>
    </row>
    <row r="300" spans="2:65" s="12" customFormat="1" ht="11.25">
      <c r="B300" s="150"/>
      <c r="D300" s="144" t="s">
        <v>171</v>
      </c>
      <c r="E300" s="151" t="s">
        <v>21</v>
      </c>
      <c r="F300" s="152" t="s">
        <v>430</v>
      </c>
      <c r="H300" s="151" t="s">
        <v>21</v>
      </c>
      <c r="I300" s="153"/>
      <c r="L300" s="150"/>
      <c r="M300" s="154"/>
      <c r="T300" s="155"/>
      <c r="AT300" s="151" t="s">
        <v>171</v>
      </c>
      <c r="AU300" s="151" t="s">
        <v>83</v>
      </c>
      <c r="AV300" s="12" t="s">
        <v>81</v>
      </c>
      <c r="AW300" s="12" t="s">
        <v>34</v>
      </c>
      <c r="AX300" s="12" t="s">
        <v>73</v>
      </c>
      <c r="AY300" s="151" t="s">
        <v>158</v>
      </c>
    </row>
    <row r="301" spans="2:65" s="13" customFormat="1" ht="11.25">
      <c r="B301" s="156"/>
      <c r="D301" s="144" t="s">
        <v>171</v>
      </c>
      <c r="E301" s="157" t="s">
        <v>21</v>
      </c>
      <c r="F301" s="158" t="s">
        <v>431</v>
      </c>
      <c r="H301" s="159">
        <v>28.45</v>
      </c>
      <c r="I301" s="160"/>
      <c r="L301" s="156"/>
      <c r="M301" s="161"/>
      <c r="T301" s="162"/>
      <c r="AT301" s="157" t="s">
        <v>171</v>
      </c>
      <c r="AU301" s="157" t="s">
        <v>83</v>
      </c>
      <c r="AV301" s="13" t="s">
        <v>83</v>
      </c>
      <c r="AW301" s="13" t="s">
        <v>34</v>
      </c>
      <c r="AX301" s="13" t="s">
        <v>73</v>
      </c>
      <c r="AY301" s="157" t="s">
        <v>158</v>
      </c>
    </row>
    <row r="302" spans="2:65" s="13" customFormat="1" ht="11.25">
      <c r="B302" s="156"/>
      <c r="D302" s="144" t="s">
        <v>171</v>
      </c>
      <c r="E302" s="157" t="s">
        <v>21</v>
      </c>
      <c r="F302" s="158" t="s">
        <v>432</v>
      </c>
      <c r="H302" s="159">
        <v>35.340000000000003</v>
      </c>
      <c r="I302" s="160"/>
      <c r="L302" s="156"/>
      <c r="M302" s="161"/>
      <c r="T302" s="162"/>
      <c r="AT302" s="157" t="s">
        <v>171</v>
      </c>
      <c r="AU302" s="157" t="s">
        <v>83</v>
      </c>
      <c r="AV302" s="13" t="s">
        <v>83</v>
      </c>
      <c r="AW302" s="13" t="s">
        <v>34</v>
      </c>
      <c r="AX302" s="13" t="s">
        <v>73</v>
      </c>
      <c r="AY302" s="157" t="s">
        <v>158</v>
      </c>
    </row>
    <row r="303" spans="2:65" s="13" customFormat="1" ht="11.25">
      <c r="B303" s="156"/>
      <c r="D303" s="144" t="s">
        <v>171</v>
      </c>
      <c r="E303" s="157" t="s">
        <v>21</v>
      </c>
      <c r="F303" s="158" t="s">
        <v>433</v>
      </c>
      <c r="H303" s="159">
        <v>22.61</v>
      </c>
      <c r="I303" s="160"/>
      <c r="L303" s="156"/>
      <c r="M303" s="161"/>
      <c r="T303" s="162"/>
      <c r="AT303" s="157" t="s">
        <v>171</v>
      </c>
      <c r="AU303" s="157" t="s">
        <v>83</v>
      </c>
      <c r="AV303" s="13" t="s">
        <v>83</v>
      </c>
      <c r="AW303" s="13" t="s">
        <v>34</v>
      </c>
      <c r="AX303" s="13" t="s">
        <v>73</v>
      </c>
      <c r="AY303" s="157" t="s">
        <v>158</v>
      </c>
    </row>
    <row r="304" spans="2:65" s="14" customFormat="1" ht="11.25">
      <c r="B304" s="163"/>
      <c r="D304" s="144" t="s">
        <v>171</v>
      </c>
      <c r="E304" s="164" t="s">
        <v>21</v>
      </c>
      <c r="F304" s="165" t="s">
        <v>215</v>
      </c>
      <c r="H304" s="166">
        <v>86.4</v>
      </c>
      <c r="I304" s="167"/>
      <c r="L304" s="163"/>
      <c r="M304" s="168"/>
      <c r="T304" s="169"/>
      <c r="AT304" s="164" t="s">
        <v>171</v>
      </c>
      <c r="AU304" s="164" t="s">
        <v>83</v>
      </c>
      <c r="AV304" s="14" t="s">
        <v>165</v>
      </c>
      <c r="AW304" s="14" t="s">
        <v>34</v>
      </c>
      <c r="AX304" s="14" t="s">
        <v>81</v>
      </c>
      <c r="AY304" s="164" t="s">
        <v>158</v>
      </c>
    </row>
    <row r="305" spans="2:65" s="1" customFormat="1" ht="16.5" customHeight="1">
      <c r="B305" s="32"/>
      <c r="C305" s="131" t="s">
        <v>434</v>
      </c>
      <c r="D305" s="131" t="s">
        <v>160</v>
      </c>
      <c r="E305" s="132" t="s">
        <v>435</v>
      </c>
      <c r="F305" s="133" t="s">
        <v>436</v>
      </c>
      <c r="G305" s="134" t="s">
        <v>344</v>
      </c>
      <c r="H305" s="135">
        <v>4</v>
      </c>
      <c r="I305" s="136"/>
      <c r="J305" s="137">
        <f>ROUND(I305*H305,2)</f>
        <v>0</v>
      </c>
      <c r="K305" s="133" t="s">
        <v>164</v>
      </c>
      <c r="L305" s="32"/>
      <c r="M305" s="138" t="s">
        <v>21</v>
      </c>
      <c r="N305" s="139" t="s">
        <v>44</v>
      </c>
      <c r="P305" s="140">
        <f>O305*H305</f>
        <v>0</v>
      </c>
      <c r="Q305" s="140">
        <v>5.4547999999999999E-2</v>
      </c>
      <c r="R305" s="140">
        <f>Q305*H305</f>
        <v>0.218192</v>
      </c>
      <c r="S305" s="140">
        <v>0</v>
      </c>
      <c r="T305" s="141">
        <f>S305*H305</f>
        <v>0</v>
      </c>
      <c r="AR305" s="142" t="s">
        <v>165</v>
      </c>
      <c r="AT305" s="142" t="s">
        <v>160</v>
      </c>
      <c r="AU305" s="142" t="s">
        <v>83</v>
      </c>
      <c r="AY305" s="17" t="s">
        <v>158</v>
      </c>
      <c r="BE305" s="143">
        <f>IF(N305="základní",J305,0)</f>
        <v>0</v>
      </c>
      <c r="BF305" s="143">
        <f>IF(N305="snížená",J305,0)</f>
        <v>0</v>
      </c>
      <c r="BG305" s="143">
        <f>IF(N305="zákl. přenesená",J305,0)</f>
        <v>0</v>
      </c>
      <c r="BH305" s="143">
        <f>IF(N305="sníž. přenesená",J305,0)</f>
        <v>0</v>
      </c>
      <c r="BI305" s="143">
        <f>IF(N305="nulová",J305,0)</f>
        <v>0</v>
      </c>
      <c r="BJ305" s="17" t="s">
        <v>81</v>
      </c>
      <c r="BK305" s="143">
        <f>ROUND(I305*H305,2)</f>
        <v>0</v>
      </c>
      <c r="BL305" s="17" t="s">
        <v>165</v>
      </c>
      <c r="BM305" s="142" t="s">
        <v>437</v>
      </c>
    </row>
    <row r="306" spans="2:65" s="1" customFormat="1" ht="11.25">
      <c r="B306" s="32"/>
      <c r="D306" s="144" t="s">
        <v>167</v>
      </c>
      <c r="F306" s="145" t="s">
        <v>438</v>
      </c>
      <c r="I306" s="146"/>
      <c r="L306" s="32"/>
      <c r="M306" s="147"/>
      <c r="T306" s="53"/>
      <c r="AT306" s="17" t="s">
        <v>167</v>
      </c>
      <c r="AU306" s="17" t="s">
        <v>83</v>
      </c>
    </row>
    <row r="307" spans="2:65" s="1" customFormat="1" ht="11.25">
      <c r="B307" s="32"/>
      <c r="D307" s="148" t="s">
        <v>169</v>
      </c>
      <c r="F307" s="149" t="s">
        <v>439</v>
      </c>
      <c r="I307" s="146"/>
      <c r="L307" s="32"/>
      <c r="M307" s="147"/>
      <c r="T307" s="53"/>
      <c r="AT307" s="17" t="s">
        <v>169</v>
      </c>
      <c r="AU307" s="17" t="s">
        <v>83</v>
      </c>
    </row>
    <row r="308" spans="2:65" s="12" customFormat="1" ht="11.25">
      <c r="B308" s="150"/>
      <c r="D308" s="144" t="s">
        <v>171</v>
      </c>
      <c r="E308" s="151" t="s">
        <v>21</v>
      </c>
      <c r="F308" s="152" t="s">
        <v>440</v>
      </c>
      <c r="H308" s="151" t="s">
        <v>21</v>
      </c>
      <c r="I308" s="153"/>
      <c r="L308" s="150"/>
      <c r="M308" s="154"/>
      <c r="T308" s="155"/>
      <c r="AT308" s="151" t="s">
        <v>171</v>
      </c>
      <c r="AU308" s="151" t="s">
        <v>83</v>
      </c>
      <c r="AV308" s="12" t="s">
        <v>81</v>
      </c>
      <c r="AW308" s="12" t="s">
        <v>34</v>
      </c>
      <c r="AX308" s="12" t="s">
        <v>73</v>
      </c>
      <c r="AY308" s="151" t="s">
        <v>158</v>
      </c>
    </row>
    <row r="309" spans="2:65" s="13" customFormat="1" ht="11.25">
      <c r="B309" s="156"/>
      <c r="D309" s="144" t="s">
        <v>171</v>
      </c>
      <c r="E309" s="157" t="s">
        <v>21</v>
      </c>
      <c r="F309" s="158" t="s">
        <v>441</v>
      </c>
      <c r="H309" s="159">
        <v>4</v>
      </c>
      <c r="I309" s="160"/>
      <c r="L309" s="156"/>
      <c r="M309" s="161"/>
      <c r="T309" s="162"/>
      <c r="AT309" s="157" t="s">
        <v>171</v>
      </c>
      <c r="AU309" s="157" t="s">
        <v>83</v>
      </c>
      <c r="AV309" s="13" t="s">
        <v>83</v>
      </c>
      <c r="AW309" s="13" t="s">
        <v>34</v>
      </c>
      <c r="AX309" s="13" t="s">
        <v>81</v>
      </c>
      <c r="AY309" s="157" t="s">
        <v>158</v>
      </c>
    </row>
    <row r="310" spans="2:65" s="1" customFormat="1" ht="16.5" customHeight="1">
      <c r="B310" s="32"/>
      <c r="C310" s="131" t="s">
        <v>442</v>
      </c>
      <c r="D310" s="131" t="s">
        <v>160</v>
      </c>
      <c r="E310" s="132" t="s">
        <v>443</v>
      </c>
      <c r="F310" s="133" t="s">
        <v>444</v>
      </c>
      <c r="G310" s="134" t="s">
        <v>344</v>
      </c>
      <c r="H310" s="135">
        <v>4</v>
      </c>
      <c r="I310" s="136"/>
      <c r="J310" s="137">
        <f>ROUND(I310*H310,2)</f>
        <v>0</v>
      </c>
      <c r="K310" s="133" t="s">
        <v>164</v>
      </c>
      <c r="L310" s="32"/>
      <c r="M310" s="138" t="s">
        <v>21</v>
      </c>
      <c r="N310" s="139" t="s">
        <v>44</v>
      </c>
      <c r="P310" s="140">
        <f>O310*H310</f>
        <v>0</v>
      </c>
      <c r="Q310" s="140">
        <v>6.3547999999999993E-2</v>
      </c>
      <c r="R310" s="140">
        <f>Q310*H310</f>
        <v>0.25419199999999997</v>
      </c>
      <c r="S310" s="140">
        <v>0</v>
      </c>
      <c r="T310" s="141">
        <f>S310*H310</f>
        <v>0</v>
      </c>
      <c r="AR310" s="142" t="s">
        <v>165</v>
      </c>
      <c r="AT310" s="142" t="s">
        <v>160</v>
      </c>
      <c r="AU310" s="142" t="s">
        <v>83</v>
      </c>
      <c r="AY310" s="17" t="s">
        <v>158</v>
      </c>
      <c r="BE310" s="143">
        <f>IF(N310="základní",J310,0)</f>
        <v>0</v>
      </c>
      <c r="BF310" s="143">
        <f>IF(N310="snížená",J310,0)</f>
        <v>0</v>
      </c>
      <c r="BG310" s="143">
        <f>IF(N310="zákl. přenesená",J310,0)</f>
        <v>0</v>
      </c>
      <c r="BH310" s="143">
        <f>IF(N310="sníž. přenesená",J310,0)</f>
        <v>0</v>
      </c>
      <c r="BI310" s="143">
        <f>IF(N310="nulová",J310,0)</f>
        <v>0</v>
      </c>
      <c r="BJ310" s="17" t="s">
        <v>81</v>
      </c>
      <c r="BK310" s="143">
        <f>ROUND(I310*H310,2)</f>
        <v>0</v>
      </c>
      <c r="BL310" s="17" t="s">
        <v>165</v>
      </c>
      <c r="BM310" s="142" t="s">
        <v>445</v>
      </c>
    </row>
    <row r="311" spans="2:65" s="1" customFormat="1" ht="11.25">
      <c r="B311" s="32"/>
      <c r="D311" s="144" t="s">
        <v>167</v>
      </c>
      <c r="F311" s="145" t="s">
        <v>446</v>
      </c>
      <c r="I311" s="146"/>
      <c r="L311" s="32"/>
      <c r="M311" s="147"/>
      <c r="T311" s="53"/>
      <c r="AT311" s="17" t="s">
        <v>167</v>
      </c>
      <c r="AU311" s="17" t="s">
        <v>83</v>
      </c>
    </row>
    <row r="312" spans="2:65" s="1" customFormat="1" ht="11.25">
      <c r="B312" s="32"/>
      <c r="D312" s="148" t="s">
        <v>169</v>
      </c>
      <c r="F312" s="149" t="s">
        <v>447</v>
      </c>
      <c r="I312" s="146"/>
      <c r="L312" s="32"/>
      <c r="M312" s="147"/>
      <c r="T312" s="53"/>
      <c r="AT312" s="17" t="s">
        <v>169</v>
      </c>
      <c r="AU312" s="17" t="s">
        <v>83</v>
      </c>
    </row>
    <row r="313" spans="2:65" s="12" customFormat="1" ht="11.25">
      <c r="B313" s="150"/>
      <c r="D313" s="144" t="s">
        <v>171</v>
      </c>
      <c r="E313" s="151" t="s">
        <v>21</v>
      </c>
      <c r="F313" s="152" t="s">
        <v>448</v>
      </c>
      <c r="H313" s="151" t="s">
        <v>21</v>
      </c>
      <c r="I313" s="153"/>
      <c r="L313" s="150"/>
      <c r="M313" s="154"/>
      <c r="T313" s="155"/>
      <c r="AT313" s="151" t="s">
        <v>171</v>
      </c>
      <c r="AU313" s="151" t="s">
        <v>83</v>
      </c>
      <c r="AV313" s="12" t="s">
        <v>81</v>
      </c>
      <c r="AW313" s="12" t="s">
        <v>34</v>
      </c>
      <c r="AX313" s="12" t="s">
        <v>73</v>
      </c>
      <c r="AY313" s="151" t="s">
        <v>158</v>
      </c>
    </row>
    <row r="314" spans="2:65" s="13" customFormat="1" ht="11.25">
      <c r="B314" s="156"/>
      <c r="D314" s="144" t="s">
        <v>171</v>
      </c>
      <c r="E314" s="157" t="s">
        <v>21</v>
      </c>
      <c r="F314" s="158" t="s">
        <v>441</v>
      </c>
      <c r="H314" s="159">
        <v>4</v>
      </c>
      <c r="I314" s="160"/>
      <c r="L314" s="156"/>
      <c r="M314" s="161"/>
      <c r="T314" s="162"/>
      <c r="AT314" s="157" t="s">
        <v>171</v>
      </c>
      <c r="AU314" s="157" t="s">
        <v>83</v>
      </c>
      <c r="AV314" s="13" t="s">
        <v>83</v>
      </c>
      <c r="AW314" s="13" t="s">
        <v>34</v>
      </c>
      <c r="AX314" s="13" t="s">
        <v>81</v>
      </c>
      <c r="AY314" s="157" t="s">
        <v>158</v>
      </c>
    </row>
    <row r="315" spans="2:65" s="1" customFormat="1" ht="16.5" customHeight="1">
      <c r="B315" s="32"/>
      <c r="C315" s="131" t="s">
        <v>449</v>
      </c>
      <c r="D315" s="131" t="s">
        <v>160</v>
      </c>
      <c r="E315" s="132" t="s">
        <v>450</v>
      </c>
      <c r="F315" s="133" t="s">
        <v>451</v>
      </c>
      <c r="G315" s="134" t="s">
        <v>344</v>
      </c>
      <c r="H315" s="135">
        <v>8</v>
      </c>
      <c r="I315" s="136"/>
      <c r="J315" s="137">
        <f>ROUND(I315*H315,2)</f>
        <v>0</v>
      </c>
      <c r="K315" s="133" t="s">
        <v>164</v>
      </c>
      <c r="L315" s="32"/>
      <c r="M315" s="138" t="s">
        <v>21</v>
      </c>
      <c r="N315" s="139" t="s">
        <v>44</v>
      </c>
      <c r="P315" s="140">
        <f>O315*H315</f>
        <v>0</v>
      </c>
      <c r="Q315" s="140">
        <v>9.1048000000000004E-2</v>
      </c>
      <c r="R315" s="140">
        <f>Q315*H315</f>
        <v>0.72838400000000003</v>
      </c>
      <c r="S315" s="140">
        <v>0</v>
      </c>
      <c r="T315" s="141">
        <f>S315*H315</f>
        <v>0</v>
      </c>
      <c r="AR315" s="142" t="s">
        <v>165</v>
      </c>
      <c r="AT315" s="142" t="s">
        <v>160</v>
      </c>
      <c r="AU315" s="142" t="s">
        <v>83</v>
      </c>
      <c r="AY315" s="17" t="s">
        <v>158</v>
      </c>
      <c r="BE315" s="143">
        <f>IF(N315="základní",J315,0)</f>
        <v>0</v>
      </c>
      <c r="BF315" s="143">
        <f>IF(N315="snížená",J315,0)</f>
        <v>0</v>
      </c>
      <c r="BG315" s="143">
        <f>IF(N315="zákl. přenesená",J315,0)</f>
        <v>0</v>
      </c>
      <c r="BH315" s="143">
        <f>IF(N315="sníž. přenesená",J315,0)</f>
        <v>0</v>
      </c>
      <c r="BI315" s="143">
        <f>IF(N315="nulová",J315,0)</f>
        <v>0</v>
      </c>
      <c r="BJ315" s="17" t="s">
        <v>81</v>
      </c>
      <c r="BK315" s="143">
        <f>ROUND(I315*H315,2)</f>
        <v>0</v>
      </c>
      <c r="BL315" s="17" t="s">
        <v>165</v>
      </c>
      <c r="BM315" s="142" t="s">
        <v>452</v>
      </c>
    </row>
    <row r="316" spans="2:65" s="1" customFormat="1" ht="11.25">
      <c r="B316" s="32"/>
      <c r="D316" s="144" t="s">
        <v>167</v>
      </c>
      <c r="F316" s="145" t="s">
        <v>453</v>
      </c>
      <c r="I316" s="146"/>
      <c r="L316" s="32"/>
      <c r="M316" s="147"/>
      <c r="T316" s="53"/>
      <c r="AT316" s="17" t="s">
        <v>167</v>
      </c>
      <c r="AU316" s="17" t="s">
        <v>83</v>
      </c>
    </row>
    <row r="317" spans="2:65" s="1" customFormat="1" ht="11.25">
      <c r="B317" s="32"/>
      <c r="D317" s="148" t="s">
        <v>169</v>
      </c>
      <c r="F317" s="149" t="s">
        <v>454</v>
      </c>
      <c r="I317" s="146"/>
      <c r="L317" s="32"/>
      <c r="M317" s="147"/>
      <c r="T317" s="53"/>
      <c r="AT317" s="17" t="s">
        <v>169</v>
      </c>
      <c r="AU317" s="17" t="s">
        <v>83</v>
      </c>
    </row>
    <row r="318" spans="2:65" s="12" customFormat="1" ht="11.25">
      <c r="B318" s="150"/>
      <c r="D318" s="144" t="s">
        <v>171</v>
      </c>
      <c r="E318" s="151" t="s">
        <v>21</v>
      </c>
      <c r="F318" s="152" t="s">
        <v>455</v>
      </c>
      <c r="H318" s="151" t="s">
        <v>21</v>
      </c>
      <c r="I318" s="153"/>
      <c r="L318" s="150"/>
      <c r="M318" s="154"/>
      <c r="T318" s="155"/>
      <c r="AT318" s="151" t="s">
        <v>171</v>
      </c>
      <c r="AU318" s="151" t="s">
        <v>83</v>
      </c>
      <c r="AV318" s="12" t="s">
        <v>81</v>
      </c>
      <c r="AW318" s="12" t="s">
        <v>34</v>
      </c>
      <c r="AX318" s="12" t="s">
        <v>73</v>
      </c>
      <c r="AY318" s="151" t="s">
        <v>158</v>
      </c>
    </row>
    <row r="319" spans="2:65" s="13" customFormat="1" ht="11.25">
      <c r="B319" s="156"/>
      <c r="D319" s="144" t="s">
        <v>171</v>
      </c>
      <c r="E319" s="157" t="s">
        <v>21</v>
      </c>
      <c r="F319" s="158" t="s">
        <v>456</v>
      </c>
      <c r="H319" s="159">
        <v>8</v>
      </c>
      <c r="I319" s="160"/>
      <c r="L319" s="156"/>
      <c r="M319" s="161"/>
      <c r="T319" s="162"/>
      <c r="AT319" s="157" t="s">
        <v>171</v>
      </c>
      <c r="AU319" s="157" t="s">
        <v>83</v>
      </c>
      <c r="AV319" s="13" t="s">
        <v>83</v>
      </c>
      <c r="AW319" s="13" t="s">
        <v>34</v>
      </c>
      <c r="AX319" s="13" t="s">
        <v>81</v>
      </c>
      <c r="AY319" s="157" t="s">
        <v>158</v>
      </c>
    </row>
    <row r="320" spans="2:65" s="1" customFormat="1" ht="16.5" customHeight="1">
      <c r="B320" s="32"/>
      <c r="C320" s="131" t="s">
        <v>457</v>
      </c>
      <c r="D320" s="131" t="s">
        <v>160</v>
      </c>
      <c r="E320" s="132" t="s">
        <v>458</v>
      </c>
      <c r="F320" s="133" t="s">
        <v>459</v>
      </c>
      <c r="G320" s="134" t="s">
        <v>344</v>
      </c>
      <c r="H320" s="135">
        <v>4</v>
      </c>
      <c r="I320" s="136"/>
      <c r="J320" s="137">
        <f>ROUND(I320*H320,2)</f>
        <v>0</v>
      </c>
      <c r="K320" s="133" t="s">
        <v>164</v>
      </c>
      <c r="L320" s="32"/>
      <c r="M320" s="138" t="s">
        <v>21</v>
      </c>
      <c r="N320" s="139" t="s">
        <v>44</v>
      </c>
      <c r="P320" s="140">
        <f>O320*H320</f>
        <v>0</v>
      </c>
      <c r="Q320" s="140">
        <v>0.100048</v>
      </c>
      <c r="R320" s="140">
        <f>Q320*H320</f>
        <v>0.40019199999999999</v>
      </c>
      <c r="S320" s="140">
        <v>0</v>
      </c>
      <c r="T320" s="141">
        <f>S320*H320</f>
        <v>0</v>
      </c>
      <c r="AR320" s="142" t="s">
        <v>165</v>
      </c>
      <c r="AT320" s="142" t="s">
        <v>160</v>
      </c>
      <c r="AU320" s="142" t="s">
        <v>83</v>
      </c>
      <c r="AY320" s="17" t="s">
        <v>158</v>
      </c>
      <c r="BE320" s="143">
        <f>IF(N320="základní",J320,0)</f>
        <v>0</v>
      </c>
      <c r="BF320" s="143">
        <f>IF(N320="snížená",J320,0)</f>
        <v>0</v>
      </c>
      <c r="BG320" s="143">
        <f>IF(N320="zákl. přenesená",J320,0)</f>
        <v>0</v>
      </c>
      <c r="BH320" s="143">
        <f>IF(N320="sníž. přenesená",J320,0)</f>
        <v>0</v>
      </c>
      <c r="BI320" s="143">
        <f>IF(N320="nulová",J320,0)</f>
        <v>0</v>
      </c>
      <c r="BJ320" s="17" t="s">
        <v>81</v>
      </c>
      <c r="BK320" s="143">
        <f>ROUND(I320*H320,2)</f>
        <v>0</v>
      </c>
      <c r="BL320" s="17" t="s">
        <v>165</v>
      </c>
      <c r="BM320" s="142" t="s">
        <v>460</v>
      </c>
    </row>
    <row r="321" spans="2:65" s="1" customFormat="1" ht="11.25">
      <c r="B321" s="32"/>
      <c r="D321" s="144" t="s">
        <v>167</v>
      </c>
      <c r="F321" s="145" t="s">
        <v>461</v>
      </c>
      <c r="I321" s="146"/>
      <c r="L321" s="32"/>
      <c r="M321" s="147"/>
      <c r="T321" s="53"/>
      <c r="AT321" s="17" t="s">
        <v>167</v>
      </c>
      <c r="AU321" s="17" t="s">
        <v>83</v>
      </c>
    </row>
    <row r="322" spans="2:65" s="1" customFormat="1" ht="11.25">
      <c r="B322" s="32"/>
      <c r="D322" s="148" t="s">
        <v>169</v>
      </c>
      <c r="F322" s="149" t="s">
        <v>462</v>
      </c>
      <c r="I322" s="146"/>
      <c r="L322" s="32"/>
      <c r="M322" s="147"/>
      <c r="T322" s="53"/>
      <c r="AT322" s="17" t="s">
        <v>169</v>
      </c>
      <c r="AU322" s="17" t="s">
        <v>83</v>
      </c>
    </row>
    <row r="323" spans="2:65" s="12" customFormat="1" ht="11.25">
      <c r="B323" s="150"/>
      <c r="D323" s="144" t="s">
        <v>171</v>
      </c>
      <c r="E323" s="151" t="s">
        <v>21</v>
      </c>
      <c r="F323" s="152" t="s">
        <v>463</v>
      </c>
      <c r="H323" s="151" t="s">
        <v>21</v>
      </c>
      <c r="I323" s="153"/>
      <c r="L323" s="150"/>
      <c r="M323" s="154"/>
      <c r="T323" s="155"/>
      <c r="AT323" s="151" t="s">
        <v>171</v>
      </c>
      <c r="AU323" s="151" t="s">
        <v>83</v>
      </c>
      <c r="AV323" s="12" t="s">
        <v>81</v>
      </c>
      <c r="AW323" s="12" t="s">
        <v>34</v>
      </c>
      <c r="AX323" s="12" t="s">
        <v>73</v>
      </c>
      <c r="AY323" s="151" t="s">
        <v>158</v>
      </c>
    </row>
    <row r="324" spans="2:65" s="13" customFormat="1" ht="11.25">
      <c r="B324" s="156"/>
      <c r="D324" s="144" t="s">
        <v>171</v>
      </c>
      <c r="E324" s="157" t="s">
        <v>21</v>
      </c>
      <c r="F324" s="158" t="s">
        <v>441</v>
      </c>
      <c r="H324" s="159">
        <v>4</v>
      </c>
      <c r="I324" s="160"/>
      <c r="L324" s="156"/>
      <c r="M324" s="161"/>
      <c r="T324" s="162"/>
      <c r="AT324" s="157" t="s">
        <v>171</v>
      </c>
      <c r="AU324" s="157" t="s">
        <v>83</v>
      </c>
      <c r="AV324" s="13" t="s">
        <v>83</v>
      </c>
      <c r="AW324" s="13" t="s">
        <v>34</v>
      </c>
      <c r="AX324" s="13" t="s">
        <v>81</v>
      </c>
      <c r="AY324" s="157" t="s">
        <v>158</v>
      </c>
    </row>
    <row r="325" spans="2:65" s="1" customFormat="1" ht="16.5" customHeight="1">
      <c r="B325" s="32"/>
      <c r="C325" s="131" t="s">
        <v>464</v>
      </c>
      <c r="D325" s="131" t="s">
        <v>160</v>
      </c>
      <c r="E325" s="132" t="s">
        <v>465</v>
      </c>
      <c r="F325" s="133" t="s">
        <v>466</v>
      </c>
      <c r="G325" s="134" t="s">
        <v>344</v>
      </c>
      <c r="H325" s="135">
        <v>4</v>
      </c>
      <c r="I325" s="136"/>
      <c r="J325" s="137">
        <f>ROUND(I325*H325,2)</f>
        <v>0</v>
      </c>
      <c r="K325" s="133" t="s">
        <v>164</v>
      </c>
      <c r="L325" s="32"/>
      <c r="M325" s="138" t="s">
        <v>21</v>
      </c>
      <c r="N325" s="139" t="s">
        <v>44</v>
      </c>
      <c r="P325" s="140">
        <f>O325*H325</f>
        <v>0</v>
      </c>
      <c r="Q325" s="140">
        <v>0.10904800000000001</v>
      </c>
      <c r="R325" s="140">
        <f>Q325*H325</f>
        <v>0.43619200000000002</v>
      </c>
      <c r="S325" s="140">
        <v>0</v>
      </c>
      <c r="T325" s="141">
        <f>S325*H325</f>
        <v>0</v>
      </c>
      <c r="AR325" s="142" t="s">
        <v>165</v>
      </c>
      <c r="AT325" s="142" t="s">
        <v>160</v>
      </c>
      <c r="AU325" s="142" t="s">
        <v>83</v>
      </c>
      <c r="AY325" s="17" t="s">
        <v>158</v>
      </c>
      <c r="BE325" s="143">
        <f>IF(N325="základní",J325,0)</f>
        <v>0</v>
      </c>
      <c r="BF325" s="143">
        <f>IF(N325="snížená",J325,0)</f>
        <v>0</v>
      </c>
      <c r="BG325" s="143">
        <f>IF(N325="zákl. přenesená",J325,0)</f>
        <v>0</v>
      </c>
      <c r="BH325" s="143">
        <f>IF(N325="sníž. přenesená",J325,0)</f>
        <v>0</v>
      </c>
      <c r="BI325" s="143">
        <f>IF(N325="nulová",J325,0)</f>
        <v>0</v>
      </c>
      <c r="BJ325" s="17" t="s">
        <v>81</v>
      </c>
      <c r="BK325" s="143">
        <f>ROUND(I325*H325,2)</f>
        <v>0</v>
      </c>
      <c r="BL325" s="17" t="s">
        <v>165</v>
      </c>
      <c r="BM325" s="142" t="s">
        <v>467</v>
      </c>
    </row>
    <row r="326" spans="2:65" s="1" customFormat="1" ht="11.25">
      <c r="B326" s="32"/>
      <c r="D326" s="144" t="s">
        <v>167</v>
      </c>
      <c r="F326" s="145" t="s">
        <v>468</v>
      </c>
      <c r="I326" s="146"/>
      <c r="L326" s="32"/>
      <c r="M326" s="147"/>
      <c r="T326" s="53"/>
      <c r="AT326" s="17" t="s">
        <v>167</v>
      </c>
      <c r="AU326" s="17" t="s">
        <v>83</v>
      </c>
    </row>
    <row r="327" spans="2:65" s="1" customFormat="1" ht="11.25">
      <c r="B327" s="32"/>
      <c r="D327" s="148" t="s">
        <v>169</v>
      </c>
      <c r="F327" s="149" t="s">
        <v>469</v>
      </c>
      <c r="I327" s="146"/>
      <c r="L327" s="32"/>
      <c r="M327" s="147"/>
      <c r="T327" s="53"/>
      <c r="AT327" s="17" t="s">
        <v>169</v>
      </c>
      <c r="AU327" s="17" t="s">
        <v>83</v>
      </c>
    </row>
    <row r="328" spans="2:65" s="12" customFormat="1" ht="11.25">
      <c r="B328" s="150"/>
      <c r="D328" s="144" t="s">
        <v>171</v>
      </c>
      <c r="E328" s="151" t="s">
        <v>21</v>
      </c>
      <c r="F328" s="152" t="s">
        <v>470</v>
      </c>
      <c r="H328" s="151" t="s">
        <v>21</v>
      </c>
      <c r="I328" s="153"/>
      <c r="L328" s="150"/>
      <c r="M328" s="154"/>
      <c r="T328" s="155"/>
      <c r="AT328" s="151" t="s">
        <v>171</v>
      </c>
      <c r="AU328" s="151" t="s">
        <v>83</v>
      </c>
      <c r="AV328" s="12" t="s">
        <v>81</v>
      </c>
      <c r="AW328" s="12" t="s">
        <v>34</v>
      </c>
      <c r="AX328" s="12" t="s">
        <v>73</v>
      </c>
      <c r="AY328" s="151" t="s">
        <v>158</v>
      </c>
    </row>
    <row r="329" spans="2:65" s="13" customFormat="1" ht="11.25">
      <c r="B329" s="156"/>
      <c r="D329" s="144" t="s">
        <v>171</v>
      </c>
      <c r="E329" s="157" t="s">
        <v>21</v>
      </c>
      <c r="F329" s="158" t="s">
        <v>441</v>
      </c>
      <c r="H329" s="159">
        <v>4</v>
      </c>
      <c r="I329" s="160"/>
      <c r="L329" s="156"/>
      <c r="M329" s="161"/>
      <c r="T329" s="162"/>
      <c r="AT329" s="157" t="s">
        <v>171</v>
      </c>
      <c r="AU329" s="157" t="s">
        <v>83</v>
      </c>
      <c r="AV329" s="13" t="s">
        <v>83</v>
      </c>
      <c r="AW329" s="13" t="s">
        <v>34</v>
      </c>
      <c r="AX329" s="13" t="s">
        <v>81</v>
      </c>
      <c r="AY329" s="157" t="s">
        <v>158</v>
      </c>
    </row>
    <row r="330" spans="2:65" s="1" customFormat="1" ht="16.5" customHeight="1">
      <c r="B330" s="32"/>
      <c r="C330" s="131" t="s">
        <v>471</v>
      </c>
      <c r="D330" s="131" t="s">
        <v>160</v>
      </c>
      <c r="E330" s="132" t="s">
        <v>472</v>
      </c>
      <c r="F330" s="133" t="s">
        <v>473</v>
      </c>
      <c r="G330" s="134" t="s">
        <v>344</v>
      </c>
      <c r="H330" s="135">
        <v>4</v>
      </c>
      <c r="I330" s="136"/>
      <c r="J330" s="137">
        <f>ROUND(I330*H330,2)</f>
        <v>0</v>
      </c>
      <c r="K330" s="133" t="s">
        <v>164</v>
      </c>
      <c r="L330" s="32"/>
      <c r="M330" s="138" t="s">
        <v>21</v>
      </c>
      <c r="N330" s="139" t="s">
        <v>44</v>
      </c>
      <c r="P330" s="140">
        <f>O330*H330</f>
        <v>0</v>
      </c>
      <c r="Q330" s="140">
        <v>0.12704799999999999</v>
      </c>
      <c r="R330" s="140">
        <f>Q330*H330</f>
        <v>0.50819199999999998</v>
      </c>
      <c r="S330" s="140">
        <v>0</v>
      </c>
      <c r="T330" s="141">
        <f>S330*H330</f>
        <v>0</v>
      </c>
      <c r="AR330" s="142" t="s">
        <v>165</v>
      </c>
      <c r="AT330" s="142" t="s">
        <v>160</v>
      </c>
      <c r="AU330" s="142" t="s">
        <v>83</v>
      </c>
      <c r="AY330" s="17" t="s">
        <v>158</v>
      </c>
      <c r="BE330" s="143">
        <f>IF(N330="základní",J330,0)</f>
        <v>0</v>
      </c>
      <c r="BF330" s="143">
        <f>IF(N330="snížená",J330,0)</f>
        <v>0</v>
      </c>
      <c r="BG330" s="143">
        <f>IF(N330="zákl. přenesená",J330,0)</f>
        <v>0</v>
      </c>
      <c r="BH330" s="143">
        <f>IF(N330="sníž. přenesená",J330,0)</f>
        <v>0</v>
      </c>
      <c r="BI330" s="143">
        <f>IF(N330="nulová",J330,0)</f>
        <v>0</v>
      </c>
      <c r="BJ330" s="17" t="s">
        <v>81</v>
      </c>
      <c r="BK330" s="143">
        <f>ROUND(I330*H330,2)</f>
        <v>0</v>
      </c>
      <c r="BL330" s="17" t="s">
        <v>165</v>
      </c>
      <c r="BM330" s="142" t="s">
        <v>474</v>
      </c>
    </row>
    <row r="331" spans="2:65" s="1" customFormat="1" ht="11.25">
      <c r="B331" s="32"/>
      <c r="D331" s="144" t="s">
        <v>167</v>
      </c>
      <c r="F331" s="145" t="s">
        <v>475</v>
      </c>
      <c r="I331" s="146"/>
      <c r="L331" s="32"/>
      <c r="M331" s="147"/>
      <c r="T331" s="53"/>
      <c r="AT331" s="17" t="s">
        <v>167</v>
      </c>
      <c r="AU331" s="17" t="s">
        <v>83</v>
      </c>
    </row>
    <row r="332" spans="2:65" s="1" customFormat="1" ht="11.25">
      <c r="B332" s="32"/>
      <c r="D332" s="148" t="s">
        <v>169</v>
      </c>
      <c r="F332" s="149" t="s">
        <v>476</v>
      </c>
      <c r="I332" s="146"/>
      <c r="L332" s="32"/>
      <c r="M332" s="147"/>
      <c r="T332" s="53"/>
      <c r="AT332" s="17" t="s">
        <v>169</v>
      </c>
      <c r="AU332" s="17" t="s">
        <v>83</v>
      </c>
    </row>
    <row r="333" spans="2:65" s="12" customFormat="1" ht="11.25">
      <c r="B333" s="150"/>
      <c r="D333" s="144" t="s">
        <v>171</v>
      </c>
      <c r="E333" s="151" t="s">
        <v>21</v>
      </c>
      <c r="F333" s="152" t="s">
        <v>477</v>
      </c>
      <c r="H333" s="151" t="s">
        <v>21</v>
      </c>
      <c r="I333" s="153"/>
      <c r="L333" s="150"/>
      <c r="M333" s="154"/>
      <c r="T333" s="155"/>
      <c r="AT333" s="151" t="s">
        <v>171</v>
      </c>
      <c r="AU333" s="151" t="s">
        <v>83</v>
      </c>
      <c r="AV333" s="12" t="s">
        <v>81</v>
      </c>
      <c r="AW333" s="12" t="s">
        <v>34</v>
      </c>
      <c r="AX333" s="12" t="s">
        <v>73</v>
      </c>
      <c r="AY333" s="151" t="s">
        <v>158</v>
      </c>
    </row>
    <row r="334" spans="2:65" s="13" customFormat="1" ht="11.25">
      <c r="B334" s="156"/>
      <c r="D334" s="144" t="s">
        <v>171</v>
      </c>
      <c r="E334" s="157" t="s">
        <v>21</v>
      </c>
      <c r="F334" s="158" t="s">
        <v>441</v>
      </c>
      <c r="H334" s="159">
        <v>4</v>
      </c>
      <c r="I334" s="160"/>
      <c r="L334" s="156"/>
      <c r="M334" s="161"/>
      <c r="T334" s="162"/>
      <c r="AT334" s="157" t="s">
        <v>171</v>
      </c>
      <c r="AU334" s="157" t="s">
        <v>83</v>
      </c>
      <c r="AV334" s="13" t="s">
        <v>83</v>
      </c>
      <c r="AW334" s="13" t="s">
        <v>34</v>
      </c>
      <c r="AX334" s="13" t="s">
        <v>81</v>
      </c>
      <c r="AY334" s="157" t="s">
        <v>158</v>
      </c>
    </row>
    <row r="335" spans="2:65" s="1" customFormat="1" ht="16.5" customHeight="1">
      <c r="B335" s="32"/>
      <c r="C335" s="131" t="s">
        <v>478</v>
      </c>
      <c r="D335" s="131" t="s">
        <v>160</v>
      </c>
      <c r="E335" s="132" t="s">
        <v>479</v>
      </c>
      <c r="F335" s="133" t="s">
        <v>480</v>
      </c>
      <c r="G335" s="134" t="s">
        <v>198</v>
      </c>
      <c r="H335" s="135">
        <v>2.2440000000000002</v>
      </c>
      <c r="I335" s="136"/>
      <c r="J335" s="137">
        <f>ROUND(I335*H335,2)</f>
        <v>0</v>
      </c>
      <c r="K335" s="133" t="s">
        <v>164</v>
      </c>
      <c r="L335" s="32"/>
      <c r="M335" s="138" t="s">
        <v>21</v>
      </c>
      <c r="N335" s="139" t="s">
        <v>44</v>
      </c>
      <c r="P335" s="140">
        <f>O335*H335</f>
        <v>0</v>
      </c>
      <c r="Q335" s="140">
        <v>1.94302</v>
      </c>
      <c r="R335" s="140">
        <f>Q335*H335</f>
        <v>4.3601368800000007</v>
      </c>
      <c r="S335" s="140">
        <v>0</v>
      </c>
      <c r="T335" s="141">
        <f>S335*H335</f>
        <v>0</v>
      </c>
      <c r="AR335" s="142" t="s">
        <v>165</v>
      </c>
      <c r="AT335" s="142" t="s">
        <v>160</v>
      </c>
      <c r="AU335" s="142" t="s">
        <v>83</v>
      </c>
      <c r="AY335" s="17" t="s">
        <v>158</v>
      </c>
      <c r="BE335" s="143">
        <f>IF(N335="základní",J335,0)</f>
        <v>0</v>
      </c>
      <c r="BF335" s="143">
        <f>IF(N335="snížená",J335,0)</f>
        <v>0</v>
      </c>
      <c r="BG335" s="143">
        <f>IF(N335="zákl. přenesená",J335,0)</f>
        <v>0</v>
      </c>
      <c r="BH335" s="143">
        <f>IF(N335="sníž. přenesená",J335,0)</f>
        <v>0</v>
      </c>
      <c r="BI335" s="143">
        <f>IF(N335="nulová",J335,0)</f>
        <v>0</v>
      </c>
      <c r="BJ335" s="17" t="s">
        <v>81</v>
      </c>
      <c r="BK335" s="143">
        <f>ROUND(I335*H335,2)</f>
        <v>0</v>
      </c>
      <c r="BL335" s="17" t="s">
        <v>165</v>
      </c>
      <c r="BM335" s="142" t="s">
        <v>481</v>
      </c>
    </row>
    <row r="336" spans="2:65" s="1" customFormat="1" ht="11.25">
      <c r="B336" s="32"/>
      <c r="D336" s="144" t="s">
        <v>167</v>
      </c>
      <c r="F336" s="145" t="s">
        <v>482</v>
      </c>
      <c r="I336" s="146"/>
      <c r="L336" s="32"/>
      <c r="M336" s="147"/>
      <c r="T336" s="53"/>
      <c r="AT336" s="17" t="s">
        <v>167</v>
      </c>
      <c r="AU336" s="17" t="s">
        <v>83</v>
      </c>
    </row>
    <row r="337" spans="2:65" s="1" customFormat="1" ht="11.25">
      <c r="B337" s="32"/>
      <c r="D337" s="148" t="s">
        <v>169</v>
      </c>
      <c r="F337" s="149" t="s">
        <v>483</v>
      </c>
      <c r="I337" s="146"/>
      <c r="L337" s="32"/>
      <c r="M337" s="147"/>
      <c r="T337" s="53"/>
      <c r="AT337" s="17" t="s">
        <v>169</v>
      </c>
      <c r="AU337" s="17" t="s">
        <v>83</v>
      </c>
    </row>
    <row r="338" spans="2:65" s="12" customFormat="1" ht="11.25">
      <c r="B338" s="150"/>
      <c r="D338" s="144" t="s">
        <v>171</v>
      </c>
      <c r="E338" s="151" t="s">
        <v>21</v>
      </c>
      <c r="F338" s="152" t="s">
        <v>484</v>
      </c>
      <c r="H338" s="151" t="s">
        <v>21</v>
      </c>
      <c r="I338" s="153"/>
      <c r="L338" s="150"/>
      <c r="M338" s="154"/>
      <c r="T338" s="155"/>
      <c r="AT338" s="151" t="s">
        <v>171</v>
      </c>
      <c r="AU338" s="151" t="s">
        <v>83</v>
      </c>
      <c r="AV338" s="12" t="s">
        <v>81</v>
      </c>
      <c r="AW338" s="12" t="s">
        <v>34</v>
      </c>
      <c r="AX338" s="12" t="s">
        <v>73</v>
      </c>
      <c r="AY338" s="151" t="s">
        <v>158</v>
      </c>
    </row>
    <row r="339" spans="2:65" s="13" customFormat="1" ht="11.25">
      <c r="B339" s="156"/>
      <c r="D339" s="144" t="s">
        <v>171</v>
      </c>
      <c r="E339" s="157" t="s">
        <v>21</v>
      </c>
      <c r="F339" s="158" t="s">
        <v>485</v>
      </c>
      <c r="H339" s="159">
        <v>7.1999999999999995E-2</v>
      </c>
      <c r="I339" s="160"/>
      <c r="L339" s="156"/>
      <c r="M339" s="161"/>
      <c r="T339" s="162"/>
      <c r="AT339" s="157" t="s">
        <v>171</v>
      </c>
      <c r="AU339" s="157" t="s">
        <v>83</v>
      </c>
      <c r="AV339" s="13" t="s">
        <v>83</v>
      </c>
      <c r="AW339" s="13" t="s">
        <v>34</v>
      </c>
      <c r="AX339" s="13" t="s">
        <v>73</v>
      </c>
      <c r="AY339" s="157" t="s">
        <v>158</v>
      </c>
    </row>
    <row r="340" spans="2:65" s="13" customFormat="1" ht="11.25">
      <c r="B340" s="156"/>
      <c r="D340" s="144" t="s">
        <v>171</v>
      </c>
      <c r="E340" s="157" t="s">
        <v>21</v>
      </c>
      <c r="F340" s="158" t="s">
        <v>486</v>
      </c>
      <c r="H340" s="159">
        <v>4.1000000000000002E-2</v>
      </c>
      <c r="I340" s="160"/>
      <c r="L340" s="156"/>
      <c r="M340" s="161"/>
      <c r="T340" s="162"/>
      <c r="AT340" s="157" t="s">
        <v>171</v>
      </c>
      <c r="AU340" s="157" t="s">
        <v>83</v>
      </c>
      <c r="AV340" s="13" t="s">
        <v>83</v>
      </c>
      <c r="AW340" s="13" t="s">
        <v>34</v>
      </c>
      <c r="AX340" s="13" t="s">
        <v>73</v>
      </c>
      <c r="AY340" s="157" t="s">
        <v>158</v>
      </c>
    </row>
    <row r="341" spans="2:65" s="13" customFormat="1" ht="11.25">
      <c r="B341" s="156"/>
      <c r="D341" s="144" t="s">
        <v>171</v>
      </c>
      <c r="E341" s="157" t="s">
        <v>21</v>
      </c>
      <c r="F341" s="158" t="s">
        <v>487</v>
      </c>
      <c r="H341" s="159">
        <v>4.8000000000000001E-2</v>
      </c>
      <c r="I341" s="160"/>
      <c r="L341" s="156"/>
      <c r="M341" s="161"/>
      <c r="T341" s="162"/>
      <c r="AT341" s="157" t="s">
        <v>171</v>
      </c>
      <c r="AU341" s="157" t="s">
        <v>83</v>
      </c>
      <c r="AV341" s="13" t="s">
        <v>83</v>
      </c>
      <c r="AW341" s="13" t="s">
        <v>34</v>
      </c>
      <c r="AX341" s="13" t="s">
        <v>73</v>
      </c>
      <c r="AY341" s="157" t="s">
        <v>158</v>
      </c>
    </row>
    <row r="342" spans="2:65" s="13" customFormat="1" ht="11.25">
      <c r="B342" s="156"/>
      <c r="D342" s="144" t="s">
        <v>171</v>
      </c>
      <c r="E342" s="157" t="s">
        <v>21</v>
      </c>
      <c r="F342" s="158" t="s">
        <v>488</v>
      </c>
      <c r="H342" s="159">
        <v>6.6000000000000003E-2</v>
      </c>
      <c r="I342" s="160"/>
      <c r="L342" s="156"/>
      <c r="M342" s="161"/>
      <c r="T342" s="162"/>
      <c r="AT342" s="157" t="s">
        <v>171</v>
      </c>
      <c r="AU342" s="157" t="s">
        <v>83</v>
      </c>
      <c r="AV342" s="13" t="s">
        <v>83</v>
      </c>
      <c r="AW342" s="13" t="s">
        <v>34</v>
      </c>
      <c r="AX342" s="13" t="s">
        <v>73</v>
      </c>
      <c r="AY342" s="157" t="s">
        <v>158</v>
      </c>
    </row>
    <row r="343" spans="2:65" s="13" customFormat="1" ht="11.25">
      <c r="B343" s="156"/>
      <c r="D343" s="144" t="s">
        <v>171</v>
      </c>
      <c r="E343" s="157" t="s">
        <v>21</v>
      </c>
      <c r="F343" s="158" t="s">
        <v>489</v>
      </c>
      <c r="H343" s="159">
        <v>0.04</v>
      </c>
      <c r="I343" s="160"/>
      <c r="L343" s="156"/>
      <c r="M343" s="161"/>
      <c r="T343" s="162"/>
      <c r="AT343" s="157" t="s">
        <v>171</v>
      </c>
      <c r="AU343" s="157" t="s">
        <v>83</v>
      </c>
      <c r="AV343" s="13" t="s">
        <v>83</v>
      </c>
      <c r="AW343" s="13" t="s">
        <v>34</v>
      </c>
      <c r="AX343" s="13" t="s">
        <v>73</v>
      </c>
      <c r="AY343" s="157" t="s">
        <v>158</v>
      </c>
    </row>
    <row r="344" spans="2:65" s="12" customFormat="1" ht="11.25">
      <c r="B344" s="150"/>
      <c r="D344" s="144" t="s">
        <v>171</v>
      </c>
      <c r="E344" s="151" t="s">
        <v>21</v>
      </c>
      <c r="F344" s="152" t="s">
        <v>490</v>
      </c>
      <c r="H344" s="151" t="s">
        <v>21</v>
      </c>
      <c r="I344" s="153"/>
      <c r="L344" s="150"/>
      <c r="M344" s="154"/>
      <c r="T344" s="155"/>
      <c r="AT344" s="151" t="s">
        <v>171</v>
      </c>
      <c r="AU344" s="151" t="s">
        <v>83</v>
      </c>
      <c r="AV344" s="12" t="s">
        <v>81</v>
      </c>
      <c r="AW344" s="12" t="s">
        <v>34</v>
      </c>
      <c r="AX344" s="12" t="s">
        <v>73</v>
      </c>
      <c r="AY344" s="151" t="s">
        <v>158</v>
      </c>
    </row>
    <row r="345" spans="2:65" s="13" customFormat="1" ht="11.25">
      <c r="B345" s="156"/>
      <c r="D345" s="144" t="s">
        <v>171</v>
      </c>
      <c r="E345" s="157" t="s">
        <v>21</v>
      </c>
      <c r="F345" s="158" t="s">
        <v>491</v>
      </c>
      <c r="H345" s="159">
        <v>0.42199999999999999</v>
      </c>
      <c r="I345" s="160"/>
      <c r="L345" s="156"/>
      <c r="M345" s="161"/>
      <c r="T345" s="162"/>
      <c r="AT345" s="157" t="s">
        <v>171</v>
      </c>
      <c r="AU345" s="157" t="s">
        <v>83</v>
      </c>
      <c r="AV345" s="13" t="s">
        <v>83</v>
      </c>
      <c r="AW345" s="13" t="s">
        <v>34</v>
      </c>
      <c r="AX345" s="13" t="s">
        <v>73</v>
      </c>
      <c r="AY345" s="157" t="s">
        <v>158</v>
      </c>
    </row>
    <row r="346" spans="2:65" s="13" customFormat="1" ht="11.25">
      <c r="B346" s="156"/>
      <c r="D346" s="144" t="s">
        <v>171</v>
      </c>
      <c r="E346" s="157" t="s">
        <v>21</v>
      </c>
      <c r="F346" s="158" t="s">
        <v>492</v>
      </c>
      <c r="H346" s="159">
        <v>1.0249999999999999</v>
      </c>
      <c r="I346" s="160"/>
      <c r="L346" s="156"/>
      <c r="M346" s="161"/>
      <c r="T346" s="162"/>
      <c r="AT346" s="157" t="s">
        <v>171</v>
      </c>
      <c r="AU346" s="157" t="s">
        <v>83</v>
      </c>
      <c r="AV346" s="13" t="s">
        <v>83</v>
      </c>
      <c r="AW346" s="13" t="s">
        <v>34</v>
      </c>
      <c r="AX346" s="13" t="s">
        <v>73</v>
      </c>
      <c r="AY346" s="157" t="s">
        <v>158</v>
      </c>
    </row>
    <row r="347" spans="2:65" s="13" customFormat="1" ht="11.25">
      <c r="B347" s="156"/>
      <c r="D347" s="144" t="s">
        <v>171</v>
      </c>
      <c r="E347" s="157" t="s">
        <v>21</v>
      </c>
      <c r="F347" s="158" t="s">
        <v>493</v>
      </c>
      <c r="H347" s="159">
        <v>0.53</v>
      </c>
      <c r="I347" s="160"/>
      <c r="L347" s="156"/>
      <c r="M347" s="161"/>
      <c r="T347" s="162"/>
      <c r="AT347" s="157" t="s">
        <v>171</v>
      </c>
      <c r="AU347" s="157" t="s">
        <v>83</v>
      </c>
      <c r="AV347" s="13" t="s">
        <v>83</v>
      </c>
      <c r="AW347" s="13" t="s">
        <v>34</v>
      </c>
      <c r="AX347" s="13" t="s">
        <v>73</v>
      </c>
      <c r="AY347" s="157" t="s">
        <v>158</v>
      </c>
    </row>
    <row r="348" spans="2:65" s="14" customFormat="1" ht="11.25">
      <c r="B348" s="163"/>
      <c r="D348" s="144" t="s">
        <v>171</v>
      </c>
      <c r="E348" s="164" t="s">
        <v>21</v>
      </c>
      <c r="F348" s="165" t="s">
        <v>215</v>
      </c>
      <c r="H348" s="166">
        <v>2.2440000000000002</v>
      </c>
      <c r="I348" s="167"/>
      <c r="L348" s="163"/>
      <c r="M348" s="168"/>
      <c r="T348" s="169"/>
      <c r="AT348" s="164" t="s">
        <v>171</v>
      </c>
      <c r="AU348" s="164" t="s">
        <v>83</v>
      </c>
      <c r="AV348" s="14" t="s">
        <v>165</v>
      </c>
      <c r="AW348" s="14" t="s">
        <v>34</v>
      </c>
      <c r="AX348" s="14" t="s">
        <v>81</v>
      </c>
      <c r="AY348" s="164" t="s">
        <v>158</v>
      </c>
    </row>
    <row r="349" spans="2:65" s="1" customFormat="1" ht="16.5" customHeight="1">
      <c r="B349" s="32"/>
      <c r="C349" s="131" t="s">
        <v>494</v>
      </c>
      <c r="D349" s="131" t="s">
        <v>160</v>
      </c>
      <c r="E349" s="132" t="s">
        <v>495</v>
      </c>
      <c r="F349" s="133" t="s">
        <v>496</v>
      </c>
      <c r="G349" s="134" t="s">
        <v>198</v>
      </c>
      <c r="H349" s="135">
        <v>2.016</v>
      </c>
      <c r="I349" s="136"/>
      <c r="J349" s="137">
        <f>ROUND(I349*H349,2)</f>
        <v>0</v>
      </c>
      <c r="K349" s="133" t="s">
        <v>164</v>
      </c>
      <c r="L349" s="32"/>
      <c r="M349" s="138" t="s">
        <v>21</v>
      </c>
      <c r="N349" s="139" t="s">
        <v>44</v>
      </c>
      <c r="P349" s="140">
        <f>O349*H349</f>
        <v>0</v>
      </c>
      <c r="Q349" s="140">
        <v>2.5018773520000002</v>
      </c>
      <c r="R349" s="140">
        <f>Q349*H349</f>
        <v>5.0437847416320007</v>
      </c>
      <c r="S349" s="140">
        <v>0</v>
      </c>
      <c r="T349" s="141">
        <f>S349*H349</f>
        <v>0</v>
      </c>
      <c r="AR349" s="142" t="s">
        <v>165</v>
      </c>
      <c r="AT349" s="142" t="s">
        <v>160</v>
      </c>
      <c r="AU349" s="142" t="s">
        <v>83</v>
      </c>
      <c r="AY349" s="17" t="s">
        <v>158</v>
      </c>
      <c r="BE349" s="143">
        <f>IF(N349="základní",J349,0)</f>
        <v>0</v>
      </c>
      <c r="BF349" s="143">
        <f>IF(N349="snížená",J349,0)</f>
        <v>0</v>
      </c>
      <c r="BG349" s="143">
        <f>IF(N349="zákl. přenesená",J349,0)</f>
        <v>0</v>
      </c>
      <c r="BH349" s="143">
        <f>IF(N349="sníž. přenesená",J349,0)</f>
        <v>0</v>
      </c>
      <c r="BI349" s="143">
        <f>IF(N349="nulová",J349,0)</f>
        <v>0</v>
      </c>
      <c r="BJ349" s="17" t="s">
        <v>81</v>
      </c>
      <c r="BK349" s="143">
        <f>ROUND(I349*H349,2)</f>
        <v>0</v>
      </c>
      <c r="BL349" s="17" t="s">
        <v>165</v>
      </c>
      <c r="BM349" s="142" t="s">
        <v>497</v>
      </c>
    </row>
    <row r="350" spans="2:65" s="1" customFormat="1" ht="11.25">
      <c r="B350" s="32"/>
      <c r="D350" s="144" t="s">
        <v>167</v>
      </c>
      <c r="F350" s="145" t="s">
        <v>498</v>
      </c>
      <c r="I350" s="146"/>
      <c r="L350" s="32"/>
      <c r="M350" s="147"/>
      <c r="T350" s="53"/>
      <c r="AT350" s="17" t="s">
        <v>167</v>
      </c>
      <c r="AU350" s="17" t="s">
        <v>83</v>
      </c>
    </row>
    <row r="351" spans="2:65" s="1" customFormat="1" ht="11.25">
      <c r="B351" s="32"/>
      <c r="D351" s="148" t="s">
        <v>169</v>
      </c>
      <c r="F351" s="149" t="s">
        <v>499</v>
      </c>
      <c r="I351" s="146"/>
      <c r="L351" s="32"/>
      <c r="M351" s="147"/>
      <c r="T351" s="53"/>
      <c r="AT351" s="17" t="s">
        <v>169</v>
      </c>
      <c r="AU351" s="17" t="s">
        <v>83</v>
      </c>
    </row>
    <row r="352" spans="2:65" s="12" customFormat="1" ht="11.25">
      <c r="B352" s="150"/>
      <c r="D352" s="144" t="s">
        <v>171</v>
      </c>
      <c r="E352" s="151" t="s">
        <v>21</v>
      </c>
      <c r="F352" s="152" t="s">
        <v>500</v>
      </c>
      <c r="H352" s="151" t="s">
        <v>21</v>
      </c>
      <c r="I352" s="153"/>
      <c r="L352" s="150"/>
      <c r="M352" s="154"/>
      <c r="T352" s="155"/>
      <c r="AT352" s="151" t="s">
        <v>171</v>
      </c>
      <c r="AU352" s="151" t="s">
        <v>83</v>
      </c>
      <c r="AV352" s="12" t="s">
        <v>81</v>
      </c>
      <c r="AW352" s="12" t="s">
        <v>34</v>
      </c>
      <c r="AX352" s="12" t="s">
        <v>73</v>
      </c>
      <c r="AY352" s="151" t="s">
        <v>158</v>
      </c>
    </row>
    <row r="353" spans="2:65" s="13" customFormat="1" ht="11.25">
      <c r="B353" s="156"/>
      <c r="D353" s="144" t="s">
        <v>171</v>
      </c>
      <c r="E353" s="157" t="s">
        <v>21</v>
      </c>
      <c r="F353" s="158" t="s">
        <v>501</v>
      </c>
      <c r="H353" s="159">
        <v>0.98</v>
      </c>
      <c r="I353" s="160"/>
      <c r="L353" s="156"/>
      <c r="M353" s="161"/>
      <c r="T353" s="162"/>
      <c r="AT353" s="157" t="s">
        <v>171</v>
      </c>
      <c r="AU353" s="157" t="s">
        <v>83</v>
      </c>
      <c r="AV353" s="13" t="s">
        <v>83</v>
      </c>
      <c r="AW353" s="13" t="s">
        <v>34</v>
      </c>
      <c r="AX353" s="13" t="s">
        <v>73</v>
      </c>
      <c r="AY353" s="157" t="s">
        <v>158</v>
      </c>
    </row>
    <row r="354" spans="2:65" s="12" customFormat="1" ht="11.25">
      <c r="B354" s="150"/>
      <c r="D354" s="144" t="s">
        <v>171</v>
      </c>
      <c r="E354" s="151" t="s">
        <v>21</v>
      </c>
      <c r="F354" s="152" t="s">
        <v>502</v>
      </c>
      <c r="H354" s="151" t="s">
        <v>21</v>
      </c>
      <c r="I354" s="153"/>
      <c r="L354" s="150"/>
      <c r="M354" s="154"/>
      <c r="T354" s="155"/>
      <c r="AT354" s="151" t="s">
        <v>171</v>
      </c>
      <c r="AU354" s="151" t="s">
        <v>83</v>
      </c>
      <c r="AV354" s="12" t="s">
        <v>81</v>
      </c>
      <c r="AW354" s="12" t="s">
        <v>34</v>
      </c>
      <c r="AX354" s="12" t="s">
        <v>73</v>
      </c>
      <c r="AY354" s="151" t="s">
        <v>158</v>
      </c>
    </row>
    <row r="355" spans="2:65" s="13" customFormat="1" ht="11.25">
      <c r="B355" s="156"/>
      <c r="D355" s="144" t="s">
        <v>171</v>
      </c>
      <c r="E355" s="157" t="s">
        <v>21</v>
      </c>
      <c r="F355" s="158" t="s">
        <v>503</v>
      </c>
      <c r="H355" s="159">
        <v>0.317</v>
      </c>
      <c r="I355" s="160"/>
      <c r="L355" s="156"/>
      <c r="M355" s="161"/>
      <c r="T355" s="162"/>
      <c r="AT355" s="157" t="s">
        <v>171</v>
      </c>
      <c r="AU355" s="157" t="s">
        <v>83</v>
      </c>
      <c r="AV355" s="13" t="s">
        <v>83</v>
      </c>
      <c r="AW355" s="13" t="s">
        <v>34</v>
      </c>
      <c r="AX355" s="13" t="s">
        <v>73</v>
      </c>
      <c r="AY355" s="157" t="s">
        <v>158</v>
      </c>
    </row>
    <row r="356" spans="2:65" s="12" customFormat="1" ht="11.25">
      <c r="B356" s="150"/>
      <c r="D356" s="144" t="s">
        <v>171</v>
      </c>
      <c r="E356" s="151" t="s">
        <v>21</v>
      </c>
      <c r="F356" s="152" t="s">
        <v>504</v>
      </c>
      <c r="H356" s="151" t="s">
        <v>21</v>
      </c>
      <c r="I356" s="153"/>
      <c r="L356" s="150"/>
      <c r="M356" s="154"/>
      <c r="T356" s="155"/>
      <c r="AT356" s="151" t="s">
        <v>171</v>
      </c>
      <c r="AU356" s="151" t="s">
        <v>83</v>
      </c>
      <c r="AV356" s="12" t="s">
        <v>81</v>
      </c>
      <c r="AW356" s="12" t="s">
        <v>34</v>
      </c>
      <c r="AX356" s="12" t="s">
        <v>73</v>
      </c>
      <c r="AY356" s="151" t="s">
        <v>158</v>
      </c>
    </row>
    <row r="357" spans="2:65" s="13" customFormat="1" ht="11.25">
      <c r="B357" s="156"/>
      <c r="D357" s="144" t="s">
        <v>171</v>
      </c>
      <c r="E357" s="157" t="s">
        <v>21</v>
      </c>
      <c r="F357" s="158" t="s">
        <v>505</v>
      </c>
      <c r="H357" s="159">
        <v>0.121</v>
      </c>
      <c r="I357" s="160"/>
      <c r="L357" s="156"/>
      <c r="M357" s="161"/>
      <c r="T357" s="162"/>
      <c r="AT357" s="157" t="s">
        <v>171</v>
      </c>
      <c r="AU357" s="157" t="s">
        <v>83</v>
      </c>
      <c r="AV357" s="13" t="s">
        <v>83</v>
      </c>
      <c r="AW357" s="13" t="s">
        <v>34</v>
      </c>
      <c r="AX357" s="13" t="s">
        <v>73</v>
      </c>
      <c r="AY357" s="157" t="s">
        <v>158</v>
      </c>
    </row>
    <row r="358" spans="2:65" s="12" customFormat="1" ht="11.25">
      <c r="B358" s="150"/>
      <c r="D358" s="144" t="s">
        <v>171</v>
      </c>
      <c r="E358" s="151" t="s">
        <v>21</v>
      </c>
      <c r="F358" s="152" t="s">
        <v>506</v>
      </c>
      <c r="H358" s="151" t="s">
        <v>21</v>
      </c>
      <c r="I358" s="153"/>
      <c r="L358" s="150"/>
      <c r="M358" s="154"/>
      <c r="T358" s="155"/>
      <c r="AT358" s="151" t="s">
        <v>171</v>
      </c>
      <c r="AU358" s="151" t="s">
        <v>83</v>
      </c>
      <c r="AV358" s="12" t="s">
        <v>81</v>
      </c>
      <c r="AW358" s="12" t="s">
        <v>34</v>
      </c>
      <c r="AX358" s="12" t="s">
        <v>73</v>
      </c>
      <c r="AY358" s="151" t="s">
        <v>158</v>
      </c>
    </row>
    <row r="359" spans="2:65" s="13" customFormat="1" ht="11.25">
      <c r="B359" s="156"/>
      <c r="D359" s="144" t="s">
        <v>171</v>
      </c>
      <c r="E359" s="157" t="s">
        <v>21</v>
      </c>
      <c r="F359" s="158" t="s">
        <v>507</v>
      </c>
      <c r="H359" s="159">
        <v>0.32400000000000001</v>
      </c>
      <c r="I359" s="160"/>
      <c r="L359" s="156"/>
      <c r="M359" s="161"/>
      <c r="T359" s="162"/>
      <c r="AT359" s="157" t="s">
        <v>171</v>
      </c>
      <c r="AU359" s="157" t="s">
        <v>83</v>
      </c>
      <c r="AV359" s="13" t="s">
        <v>83</v>
      </c>
      <c r="AW359" s="13" t="s">
        <v>34</v>
      </c>
      <c r="AX359" s="13" t="s">
        <v>73</v>
      </c>
      <c r="AY359" s="157" t="s">
        <v>158</v>
      </c>
    </row>
    <row r="360" spans="2:65" s="12" customFormat="1" ht="11.25">
      <c r="B360" s="150"/>
      <c r="D360" s="144" t="s">
        <v>171</v>
      </c>
      <c r="E360" s="151" t="s">
        <v>21</v>
      </c>
      <c r="F360" s="152" t="s">
        <v>508</v>
      </c>
      <c r="H360" s="151" t="s">
        <v>21</v>
      </c>
      <c r="I360" s="153"/>
      <c r="L360" s="150"/>
      <c r="M360" s="154"/>
      <c r="T360" s="155"/>
      <c r="AT360" s="151" t="s">
        <v>171</v>
      </c>
      <c r="AU360" s="151" t="s">
        <v>83</v>
      </c>
      <c r="AV360" s="12" t="s">
        <v>81</v>
      </c>
      <c r="AW360" s="12" t="s">
        <v>34</v>
      </c>
      <c r="AX360" s="12" t="s">
        <v>73</v>
      </c>
      <c r="AY360" s="151" t="s">
        <v>158</v>
      </c>
    </row>
    <row r="361" spans="2:65" s="13" customFormat="1" ht="11.25">
      <c r="B361" s="156"/>
      <c r="D361" s="144" t="s">
        <v>171</v>
      </c>
      <c r="E361" s="157" t="s">
        <v>21</v>
      </c>
      <c r="F361" s="158" t="s">
        <v>509</v>
      </c>
      <c r="H361" s="159">
        <v>0.153</v>
      </c>
      <c r="I361" s="160"/>
      <c r="L361" s="156"/>
      <c r="M361" s="161"/>
      <c r="T361" s="162"/>
      <c r="AT361" s="157" t="s">
        <v>171</v>
      </c>
      <c r="AU361" s="157" t="s">
        <v>83</v>
      </c>
      <c r="AV361" s="13" t="s">
        <v>83</v>
      </c>
      <c r="AW361" s="13" t="s">
        <v>34</v>
      </c>
      <c r="AX361" s="13" t="s">
        <v>73</v>
      </c>
      <c r="AY361" s="157" t="s">
        <v>158</v>
      </c>
    </row>
    <row r="362" spans="2:65" s="12" customFormat="1" ht="11.25">
      <c r="B362" s="150"/>
      <c r="D362" s="144" t="s">
        <v>171</v>
      </c>
      <c r="E362" s="151" t="s">
        <v>21</v>
      </c>
      <c r="F362" s="152" t="s">
        <v>510</v>
      </c>
      <c r="H362" s="151" t="s">
        <v>21</v>
      </c>
      <c r="I362" s="153"/>
      <c r="L362" s="150"/>
      <c r="M362" s="154"/>
      <c r="T362" s="155"/>
      <c r="AT362" s="151" t="s">
        <v>171</v>
      </c>
      <c r="AU362" s="151" t="s">
        <v>83</v>
      </c>
      <c r="AV362" s="12" t="s">
        <v>81</v>
      </c>
      <c r="AW362" s="12" t="s">
        <v>34</v>
      </c>
      <c r="AX362" s="12" t="s">
        <v>73</v>
      </c>
      <c r="AY362" s="151" t="s">
        <v>158</v>
      </c>
    </row>
    <row r="363" spans="2:65" s="13" customFormat="1" ht="11.25">
      <c r="B363" s="156"/>
      <c r="D363" s="144" t="s">
        <v>171</v>
      </c>
      <c r="E363" s="157" t="s">
        <v>21</v>
      </c>
      <c r="F363" s="158" t="s">
        <v>505</v>
      </c>
      <c r="H363" s="159">
        <v>0.121</v>
      </c>
      <c r="I363" s="160"/>
      <c r="L363" s="156"/>
      <c r="M363" s="161"/>
      <c r="T363" s="162"/>
      <c r="AT363" s="157" t="s">
        <v>171</v>
      </c>
      <c r="AU363" s="157" t="s">
        <v>83</v>
      </c>
      <c r="AV363" s="13" t="s">
        <v>83</v>
      </c>
      <c r="AW363" s="13" t="s">
        <v>34</v>
      </c>
      <c r="AX363" s="13" t="s">
        <v>73</v>
      </c>
      <c r="AY363" s="157" t="s">
        <v>158</v>
      </c>
    </row>
    <row r="364" spans="2:65" s="14" customFormat="1" ht="11.25">
      <c r="B364" s="163"/>
      <c r="D364" s="144" t="s">
        <v>171</v>
      </c>
      <c r="E364" s="164" t="s">
        <v>21</v>
      </c>
      <c r="F364" s="165" t="s">
        <v>215</v>
      </c>
      <c r="H364" s="166">
        <v>2.016</v>
      </c>
      <c r="I364" s="167"/>
      <c r="L364" s="163"/>
      <c r="M364" s="168"/>
      <c r="T364" s="169"/>
      <c r="AT364" s="164" t="s">
        <v>171</v>
      </c>
      <c r="AU364" s="164" t="s">
        <v>83</v>
      </c>
      <c r="AV364" s="14" t="s">
        <v>165</v>
      </c>
      <c r="AW364" s="14" t="s">
        <v>34</v>
      </c>
      <c r="AX364" s="14" t="s">
        <v>81</v>
      </c>
      <c r="AY364" s="164" t="s">
        <v>158</v>
      </c>
    </row>
    <row r="365" spans="2:65" s="1" customFormat="1" ht="16.5" customHeight="1">
      <c r="B365" s="32"/>
      <c r="C365" s="131" t="s">
        <v>511</v>
      </c>
      <c r="D365" s="131" t="s">
        <v>160</v>
      </c>
      <c r="E365" s="132" t="s">
        <v>512</v>
      </c>
      <c r="F365" s="133" t="s">
        <v>513</v>
      </c>
      <c r="G365" s="134" t="s">
        <v>163</v>
      </c>
      <c r="H365" s="135">
        <v>19.576000000000001</v>
      </c>
      <c r="I365" s="136"/>
      <c r="J365" s="137">
        <f>ROUND(I365*H365,2)</f>
        <v>0</v>
      </c>
      <c r="K365" s="133" t="s">
        <v>164</v>
      </c>
      <c r="L365" s="32"/>
      <c r="M365" s="138" t="s">
        <v>21</v>
      </c>
      <c r="N365" s="139" t="s">
        <v>44</v>
      </c>
      <c r="P365" s="140">
        <f>O365*H365</f>
        <v>0</v>
      </c>
      <c r="Q365" s="140">
        <v>1.0517179999999999E-2</v>
      </c>
      <c r="R365" s="140">
        <f>Q365*H365</f>
        <v>0.20588431567999999</v>
      </c>
      <c r="S365" s="140">
        <v>0</v>
      </c>
      <c r="T365" s="141">
        <f>S365*H365</f>
        <v>0</v>
      </c>
      <c r="AR365" s="142" t="s">
        <v>165</v>
      </c>
      <c r="AT365" s="142" t="s">
        <v>160</v>
      </c>
      <c r="AU365" s="142" t="s">
        <v>83</v>
      </c>
      <c r="AY365" s="17" t="s">
        <v>158</v>
      </c>
      <c r="BE365" s="143">
        <f>IF(N365="základní",J365,0)</f>
        <v>0</v>
      </c>
      <c r="BF365" s="143">
        <f>IF(N365="snížená",J365,0)</f>
        <v>0</v>
      </c>
      <c r="BG365" s="143">
        <f>IF(N365="zákl. přenesená",J365,0)</f>
        <v>0</v>
      </c>
      <c r="BH365" s="143">
        <f>IF(N365="sníž. přenesená",J365,0)</f>
        <v>0</v>
      </c>
      <c r="BI365" s="143">
        <f>IF(N365="nulová",J365,0)</f>
        <v>0</v>
      </c>
      <c r="BJ365" s="17" t="s">
        <v>81</v>
      </c>
      <c r="BK365" s="143">
        <f>ROUND(I365*H365,2)</f>
        <v>0</v>
      </c>
      <c r="BL365" s="17" t="s">
        <v>165</v>
      </c>
      <c r="BM365" s="142" t="s">
        <v>514</v>
      </c>
    </row>
    <row r="366" spans="2:65" s="1" customFormat="1" ht="19.5">
      <c r="B366" s="32"/>
      <c r="D366" s="144" t="s">
        <v>167</v>
      </c>
      <c r="F366" s="145" t="s">
        <v>515</v>
      </c>
      <c r="I366" s="146"/>
      <c r="L366" s="32"/>
      <c r="M366" s="147"/>
      <c r="T366" s="53"/>
      <c r="AT366" s="17" t="s">
        <v>167</v>
      </c>
      <c r="AU366" s="17" t="s">
        <v>83</v>
      </c>
    </row>
    <row r="367" spans="2:65" s="1" customFormat="1" ht="11.25">
      <c r="B367" s="32"/>
      <c r="D367" s="148" t="s">
        <v>169</v>
      </c>
      <c r="F367" s="149" t="s">
        <v>516</v>
      </c>
      <c r="I367" s="146"/>
      <c r="L367" s="32"/>
      <c r="M367" s="147"/>
      <c r="T367" s="53"/>
      <c r="AT367" s="17" t="s">
        <v>169</v>
      </c>
      <c r="AU367" s="17" t="s">
        <v>83</v>
      </c>
    </row>
    <row r="368" spans="2:65" s="12" customFormat="1" ht="11.25">
      <c r="B368" s="150"/>
      <c r="D368" s="144" t="s">
        <v>171</v>
      </c>
      <c r="E368" s="151" t="s">
        <v>21</v>
      </c>
      <c r="F368" s="152" t="s">
        <v>500</v>
      </c>
      <c r="H368" s="151" t="s">
        <v>21</v>
      </c>
      <c r="I368" s="153"/>
      <c r="L368" s="150"/>
      <c r="M368" s="154"/>
      <c r="T368" s="155"/>
      <c r="AT368" s="151" t="s">
        <v>171</v>
      </c>
      <c r="AU368" s="151" t="s">
        <v>83</v>
      </c>
      <c r="AV368" s="12" t="s">
        <v>81</v>
      </c>
      <c r="AW368" s="12" t="s">
        <v>34</v>
      </c>
      <c r="AX368" s="12" t="s">
        <v>73</v>
      </c>
      <c r="AY368" s="151" t="s">
        <v>158</v>
      </c>
    </row>
    <row r="369" spans="2:65" s="13" customFormat="1" ht="11.25">
      <c r="B369" s="156"/>
      <c r="D369" s="144" t="s">
        <v>171</v>
      </c>
      <c r="E369" s="157" t="s">
        <v>21</v>
      </c>
      <c r="F369" s="158" t="s">
        <v>517</v>
      </c>
      <c r="H369" s="159">
        <v>7.56</v>
      </c>
      <c r="I369" s="160"/>
      <c r="L369" s="156"/>
      <c r="M369" s="161"/>
      <c r="T369" s="162"/>
      <c r="AT369" s="157" t="s">
        <v>171</v>
      </c>
      <c r="AU369" s="157" t="s">
        <v>83</v>
      </c>
      <c r="AV369" s="13" t="s">
        <v>83</v>
      </c>
      <c r="AW369" s="13" t="s">
        <v>34</v>
      </c>
      <c r="AX369" s="13" t="s">
        <v>73</v>
      </c>
      <c r="AY369" s="157" t="s">
        <v>158</v>
      </c>
    </row>
    <row r="370" spans="2:65" s="12" customFormat="1" ht="11.25">
      <c r="B370" s="150"/>
      <c r="D370" s="144" t="s">
        <v>171</v>
      </c>
      <c r="E370" s="151" t="s">
        <v>21</v>
      </c>
      <c r="F370" s="152" t="s">
        <v>518</v>
      </c>
      <c r="H370" s="151" t="s">
        <v>21</v>
      </c>
      <c r="I370" s="153"/>
      <c r="L370" s="150"/>
      <c r="M370" s="154"/>
      <c r="T370" s="155"/>
      <c r="AT370" s="151" t="s">
        <v>171</v>
      </c>
      <c r="AU370" s="151" t="s">
        <v>83</v>
      </c>
      <c r="AV370" s="12" t="s">
        <v>81</v>
      </c>
      <c r="AW370" s="12" t="s">
        <v>34</v>
      </c>
      <c r="AX370" s="12" t="s">
        <v>73</v>
      </c>
      <c r="AY370" s="151" t="s">
        <v>158</v>
      </c>
    </row>
    <row r="371" spans="2:65" s="13" customFormat="1" ht="11.25">
      <c r="B371" s="156"/>
      <c r="D371" s="144" t="s">
        <v>171</v>
      </c>
      <c r="E371" s="157" t="s">
        <v>21</v>
      </c>
      <c r="F371" s="158" t="s">
        <v>519</v>
      </c>
      <c r="H371" s="159">
        <v>3.42</v>
      </c>
      <c r="I371" s="160"/>
      <c r="L371" s="156"/>
      <c r="M371" s="161"/>
      <c r="T371" s="162"/>
      <c r="AT371" s="157" t="s">
        <v>171</v>
      </c>
      <c r="AU371" s="157" t="s">
        <v>83</v>
      </c>
      <c r="AV371" s="13" t="s">
        <v>83</v>
      </c>
      <c r="AW371" s="13" t="s">
        <v>34</v>
      </c>
      <c r="AX371" s="13" t="s">
        <v>73</v>
      </c>
      <c r="AY371" s="157" t="s">
        <v>158</v>
      </c>
    </row>
    <row r="372" spans="2:65" s="13" customFormat="1" ht="11.25">
      <c r="B372" s="156"/>
      <c r="D372" s="144" t="s">
        <v>171</v>
      </c>
      <c r="E372" s="157" t="s">
        <v>21</v>
      </c>
      <c r="F372" s="158" t="s">
        <v>520</v>
      </c>
      <c r="H372" s="159">
        <v>1.5640000000000001</v>
      </c>
      <c r="I372" s="160"/>
      <c r="L372" s="156"/>
      <c r="M372" s="161"/>
      <c r="T372" s="162"/>
      <c r="AT372" s="157" t="s">
        <v>171</v>
      </c>
      <c r="AU372" s="157" t="s">
        <v>83</v>
      </c>
      <c r="AV372" s="13" t="s">
        <v>83</v>
      </c>
      <c r="AW372" s="13" t="s">
        <v>34</v>
      </c>
      <c r="AX372" s="13" t="s">
        <v>73</v>
      </c>
      <c r="AY372" s="157" t="s">
        <v>158</v>
      </c>
    </row>
    <row r="373" spans="2:65" s="13" customFormat="1" ht="11.25">
      <c r="B373" s="156"/>
      <c r="D373" s="144" t="s">
        <v>171</v>
      </c>
      <c r="E373" s="157" t="s">
        <v>21</v>
      </c>
      <c r="F373" s="158" t="s">
        <v>521</v>
      </c>
      <c r="H373" s="159">
        <v>3.496</v>
      </c>
      <c r="I373" s="160"/>
      <c r="L373" s="156"/>
      <c r="M373" s="161"/>
      <c r="T373" s="162"/>
      <c r="AT373" s="157" t="s">
        <v>171</v>
      </c>
      <c r="AU373" s="157" t="s">
        <v>83</v>
      </c>
      <c r="AV373" s="13" t="s">
        <v>83</v>
      </c>
      <c r="AW373" s="13" t="s">
        <v>34</v>
      </c>
      <c r="AX373" s="13" t="s">
        <v>73</v>
      </c>
      <c r="AY373" s="157" t="s">
        <v>158</v>
      </c>
    </row>
    <row r="374" spans="2:65" s="13" customFormat="1" ht="11.25">
      <c r="B374" s="156"/>
      <c r="D374" s="144" t="s">
        <v>171</v>
      </c>
      <c r="E374" s="157" t="s">
        <v>21</v>
      </c>
      <c r="F374" s="158" t="s">
        <v>522</v>
      </c>
      <c r="H374" s="159">
        <v>1.972</v>
      </c>
      <c r="I374" s="160"/>
      <c r="L374" s="156"/>
      <c r="M374" s="161"/>
      <c r="T374" s="162"/>
      <c r="AT374" s="157" t="s">
        <v>171</v>
      </c>
      <c r="AU374" s="157" t="s">
        <v>83</v>
      </c>
      <c r="AV374" s="13" t="s">
        <v>83</v>
      </c>
      <c r="AW374" s="13" t="s">
        <v>34</v>
      </c>
      <c r="AX374" s="13" t="s">
        <v>73</v>
      </c>
      <c r="AY374" s="157" t="s">
        <v>158</v>
      </c>
    </row>
    <row r="375" spans="2:65" s="13" customFormat="1" ht="11.25">
      <c r="B375" s="156"/>
      <c r="D375" s="144" t="s">
        <v>171</v>
      </c>
      <c r="E375" s="157" t="s">
        <v>21</v>
      </c>
      <c r="F375" s="158" t="s">
        <v>520</v>
      </c>
      <c r="H375" s="159">
        <v>1.5640000000000001</v>
      </c>
      <c r="I375" s="160"/>
      <c r="L375" s="156"/>
      <c r="M375" s="161"/>
      <c r="T375" s="162"/>
      <c r="AT375" s="157" t="s">
        <v>171</v>
      </c>
      <c r="AU375" s="157" t="s">
        <v>83</v>
      </c>
      <c r="AV375" s="13" t="s">
        <v>83</v>
      </c>
      <c r="AW375" s="13" t="s">
        <v>34</v>
      </c>
      <c r="AX375" s="13" t="s">
        <v>73</v>
      </c>
      <c r="AY375" s="157" t="s">
        <v>158</v>
      </c>
    </row>
    <row r="376" spans="2:65" s="14" customFormat="1" ht="11.25">
      <c r="B376" s="163"/>
      <c r="D376" s="144" t="s">
        <v>171</v>
      </c>
      <c r="E376" s="164" t="s">
        <v>21</v>
      </c>
      <c r="F376" s="165" t="s">
        <v>215</v>
      </c>
      <c r="H376" s="166">
        <v>19.576000000000001</v>
      </c>
      <c r="I376" s="167"/>
      <c r="L376" s="163"/>
      <c r="M376" s="168"/>
      <c r="T376" s="169"/>
      <c r="AT376" s="164" t="s">
        <v>171</v>
      </c>
      <c r="AU376" s="164" t="s">
        <v>83</v>
      </c>
      <c r="AV376" s="14" t="s">
        <v>165</v>
      </c>
      <c r="AW376" s="14" t="s">
        <v>34</v>
      </c>
      <c r="AX376" s="14" t="s">
        <v>81</v>
      </c>
      <c r="AY376" s="164" t="s">
        <v>158</v>
      </c>
    </row>
    <row r="377" spans="2:65" s="1" customFormat="1" ht="16.5" customHeight="1">
      <c r="B377" s="32"/>
      <c r="C377" s="131" t="s">
        <v>523</v>
      </c>
      <c r="D377" s="131" t="s">
        <v>160</v>
      </c>
      <c r="E377" s="132" t="s">
        <v>524</v>
      </c>
      <c r="F377" s="133" t="s">
        <v>525</v>
      </c>
      <c r="G377" s="134" t="s">
        <v>163</v>
      </c>
      <c r="H377" s="135">
        <v>19.576000000000001</v>
      </c>
      <c r="I377" s="136"/>
      <c r="J377" s="137">
        <f>ROUND(I377*H377,2)</f>
        <v>0</v>
      </c>
      <c r="K377" s="133" t="s">
        <v>164</v>
      </c>
      <c r="L377" s="32"/>
      <c r="M377" s="138" t="s">
        <v>21</v>
      </c>
      <c r="N377" s="139" t="s">
        <v>44</v>
      </c>
      <c r="P377" s="140">
        <f>O377*H377</f>
        <v>0</v>
      </c>
      <c r="Q377" s="140">
        <v>0</v>
      </c>
      <c r="R377" s="140">
        <f>Q377*H377</f>
        <v>0</v>
      </c>
      <c r="S377" s="140">
        <v>0</v>
      </c>
      <c r="T377" s="141">
        <f>S377*H377</f>
        <v>0</v>
      </c>
      <c r="AR377" s="142" t="s">
        <v>165</v>
      </c>
      <c r="AT377" s="142" t="s">
        <v>160</v>
      </c>
      <c r="AU377" s="142" t="s">
        <v>83</v>
      </c>
      <c r="AY377" s="17" t="s">
        <v>158</v>
      </c>
      <c r="BE377" s="143">
        <f>IF(N377="základní",J377,0)</f>
        <v>0</v>
      </c>
      <c r="BF377" s="143">
        <f>IF(N377="snížená",J377,0)</f>
        <v>0</v>
      </c>
      <c r="BG377" s="143">
        <f>IF(N377="zákl. přenesená",J377,0)</f>
        <v>0</v>
      </c>
      <c r="BH377" s="143">
        <f>IF(N377="sníž. přenesená",J377,0)</f>
        <v>0</v>
      </c>
      <c r="BI377" s="143">
        <f>IF(N377="nulová",J377,0)</f>
        <v>0</v>
      </c>
      <c r="BJ377" s="17" t="s">
        <v>81</v>
      </c>
      <c r="BK377" s="143">
        <f>ROUND(I377*H377,2)</f>
        <v>0</v>
      </c>
      <c r="BL377" s="17" t="s">
        <v>165</v>
      </c>
      <c r="BM377" s="142" t="s">
        <v>526</v>
      </c>
    </row>
    <row r="378" spans="2:65" s="1" customFormat="1" ht="19.5">
      <c r="B378" s="32"/>
      <c r="D378" s="144" t="s">
        <v>167</v>
      </c>
      <c r="F378" s="145" t="s">
        <v>527</v>
      </c>
      <c r="I378" s="146"/>
      <c r="L378" s="32"/>
      <c r="M378" s="147"/>
      <c r="T378" s="53"/>
      <c r="AT378" s="17" t="s">
        <v>167</v>
      </c>
      <c r="AU378" s="17" t="s">
        <v>83</v>
      </c>
    </row>
    <row r="379" spans="2:65" s="1" customFormat="1" ht="11.25">
      <c r="B379" s="32"/>
      <c r="D379" s="148" t="s">
        <v>169</v>
      </c>
      <c r="F379" s="149" t="s">
        <v>528</v>
      </c>
      <c r="I379" s="146"/>
      <c r="L379" s="32"/>
      <c r="M379" s="147"/>
      <c r="T379" s="53"/>
      <c r="AT379" s="17" t="s">
        <v>169</v>
      </c>
      <c r="AU379" s="17" t="s">
        <v>83</v>
      </c>
    </row>
    <row r="380" spans="2:65" s="1" customFormat="1" ht="16.5" customHeight="1">
      <c r="B380" s="32"/>
      <c r="C380" s="131" t="s">
        <v>529</v>
      </c>
      <c r="D380" s="131" t="s">
        <v>160</v>
      </c>
      <c r="E380" s="132" t="s">
        <v>530</v>
      </c>
      <c r="F380" s="133" t="s">
        <v>531</v>
      </c>
      <c r="G380" s="134" t="s">
        <v>322</v>
      </c>
      <c r="H380" s="135">
        <v>0.12</v>
      </c>
      <c r="I380" s="136"/>
      <c r="J380" s="137">
        <f>ROUND(I380*H380,2)</f>
        <v>0</v>
      </c>
      <c r="K380" s="133" t="s">
        <v>164</v>
      </c>
      <c r="L380" s="32"/>
      <c r="M380" s="138" t="s">
        <v>21</v>
      </c>
      <c r="N380" s="139" t="s">
        <v>44</v>
      </c>
      <c r="P380" s="140">
        <f>O380*H380</f>
        <v>0</v>
      </c>
      <c r="Q380" s="140">
        <v>1.04575178</v>
      </c>
      <c r="R380" s="140">
        <f>Q380*H380</f>
        <v>0.12549021360000001</v>
      </c>
      <c r="S380" s="140">
        <v>0</v>
      </c>
      <c r="T380" s="141">
        <f>S380*H380</f>
        <v>0</v>
      </c>
      <c r="AR380" s="142" t="s">
        <v>165</v>
      </c>
      <c r="AT380" s="142" t="s">
        <v>160</v>
      </c>
      <c r="AU380" s="142" t="s">
        <v>83</v>
      </c>
      <c r="AY380" s="17" t="s">
        <v>158</v>
      </c>
      <c r="BE380" s="143">
        <f>IF(N380="základní",J380,0)</f>
        <v>0</v>
      </c>
      <c r="BF380" s="143">
        <f>IF(N380="snížená",J380,0)</f>
        <v>0</v>
      </c>
      <c r="BG380" s="143">
        <f>IF(N380="zákl. přenesená",J380,0)</f>
        <v>0</v>
      </c>
      <c r="BH380" s="143">
        <f>IF(N380="sníž. přenesená",J380,0)</f>
        <v>0</v>
      </c>
      <c r="BI380" s="143">
        <f>IF(N380="nulová",J380,0)</f>
        <v>0</v>
      </c>
      <c r="BJ380" s="17" t="s">
        <v>81</v>
      </c>
      <c r="BK380" s="143">
        <f>ROUND(I380*H380,2)</f>
        <v>0</v>
      </c>
      <c r="BL380" s="17" t="s">
        <v>165</v>
      </c>
      <c r="BM380" s="142" t="s">
        <v>532</v>
      </c>
    </row>
    <row r="381" spans="2:65" s="1" customFormat="1" ht="11.25">
      <c r="B381" s="32"/>
      <c r="D381" s="144" t="s">
        <v>167</v>
      </c>
      <c r="F381" s="145" t="s">
        <v>533</v>
      </c>
      <c r="I381" s="146"/>
      <c r="L381" s="32"/>
      <c r="M381" s="147"/>
      <c r="T381" s="53"/>
      <c r="AT381" s="17" t="s">
        <v>167</v>
      </c>
      <c r="AU381" s="17" t="s">
        <v>83</v>
      </c>
    </row>
    <row r="382" spans="2:65" s="1" customFormat="1" ht="11.25">
      <c r="B382" s="32"/>
      <c r="D382" s="148" t="s">
        <v>169</v>
      </c>
      <c r="F382" s="149" t="s">
        <v>534</v>
      </c>
      <c r="I382" s="146"/>
      <c r="L382" s="32"/>
      <c r="M382" s="147"/>
      <c r="T382" s="53"/>
      <c r="AT382" s="17" t="s">
        <v>169</v>
      </c>
      <c r="AU382" s="17" t="s">
        <v>83</v>
      </c>
    </row>
    <row r="383" spans="2:65" s="12" customFormat="1" ht="11.25">
      <c r="B383" s="150"/>
      <c r="D383" s="144" t="s">
        <v>171</v>
      </c>
      <c r="E383" s="151" t="s">
        <v>21</v>
      </c>
      <c r="F383" s="152" t="s">
        <v>500</v>
      </c>
      <c r="H383" s="151" t="s">
        <v>21</v>
      </c>
      <c r="I383" s="153"/>
      <c r="L383" s="150"/>
      <c r="M383" s="154"/>
      <c r="T383" s="155"/>
      <c r="AT383" s="151" t="s">
        <v>171</v>
      </c>
      <c r="AU383" s="151" t="s">
        <v>83</v>
      </c>
      <c r="AV383" s="12" t="s">
        <v>81</v>
      </c>
      <c r="AW383" s="12" t="s">
        <v>34</v>
      </c>
      <c r="AX383" s="12" t="s">
        <v>73</v>
      </c>
      <c r="AY383" s="151" t="s">
        <v>158</v>
      </c>
    </row>
    <row r="384" spans="2:65" s="13" customFormat="1" ht="11.25">
      <c r="B384" s="156"/>
      <c r="D384" s="144" t="s">
        <v>171</v>
      </c>
      <c r="E384" s="157" t="s">
        <v>21</v>
      </c>
      <c r="F384" s="158" t="s">
        <v>535</v>
      </c>
      <c r="H384" s="159">
        <v>0.12</v>
      </c>
      <c r="I384" s="160"/>
      <c r="L384" s="156"/>
      <c r="M384" s="161"/>
      <c r="T384" s="162"/>
      <c r="AT384" s="157" t="s">
        <v>171</v>
      </c>
      <c r="AU384" s="157" t="s">
        <v>83</v>
      </c>
      <c r="AV384" s="13" t="s">
        <v>83</v>
      </c>
      <c r="AW384" s="13" t="s">
        <v>34</v>
      </c>
      <c r="AX384" s="13" t="s">
        <v>81</v>
      </c>
      <c r="AY384" s="157" t="s">
        <v>158</v>
      </c>
    </row>
    <row r="385" spans="2:65" s="1" customFormat="1" ht="21.75" customHeight="1">
      <c r="B385" s="32"/>
      <c r="C385" s="131" t="s">
        <v>536</v>
      </c>
      <c r="D385" s="131" t="s">
        <v>160</v>
      </c>
      <c r="E385" s="132" t="s">
        <v>537</v>
      </c>
      <c r="F385" s="133" t="s">
        <v>538</v>
      </c>
      <c r="G385" s="134" t="s">
        <v>322</v>
      </c>
      <c r="H385" s="135">
        <v>0.55400000000000005</v>
      </c>
      <c r="I385" s="136"/>
      <c r="J385" s="137">
        <f>ROUND(I385*H385,2)</f>
        <v>0</v>
      </c>
      <c r="K385" s="133" t="s">
        <v>164</v>
      </c>
      <c r="L385" s="32"/>
      <c r="M385" s="138" t="s">
        <v>21</v>
      </c>
      <c r="N385" s="139" t="s">
        <v>44</v>
      </c>
      <c r="P385" s="140">
        <f>O385*H385</f>
        <v>0</v>
      </c>
      <c r="Q385" s="140">
        <v>1.9536000000000001E-2</v>
      </c>
      <c r="R385" s="140">
        <f>Q385*H385</f>
        <v>1.0822944000000001E-2</v>
      </c>
      <c r="S385" s="140">
        <v>0</v>
      </c>
      <c r="T385" s="141">
        <f>S385*H385</f>
        <v>0</v>
      </c>
      <c r="AR385" s="142" t="s">
        <v>165</v>
      </c>
      <c r="AT385" s="142" t="s">
        <v>160</v>
      </c>
      <c r="AU385" s="142" t="s">
        <v>83</v>
      </c>
      <c r="AY385" s="17" t="s">
        <v>158</v>
      </c>
      <c r="BE385" s="143">
        <f>IF(N385="základní",J385,0)</f>
        <v>0</v>
      </c>
      <c r="BF385" s="143">
        <f>IF(N385="snížená",J385,0)</f>
        <v>0</v>
      </c>
      <c r="BG385" s="143">
        <f>IF(N385="zákl. přenesená",J385,0)</f>
        <v>0</v>
      </c>
      <c r="BH385" s="143">
        <f>IF(N385="sníž. přenesená",J385,0)</f>
        <v>0</v>
      </c>
      <c r="BI385" s="143">
        <f>IF(N385="nulová",J385,0)</f>
        <v>0</v>
      </c>
      <c r="BJ385" s="17" t="s">
        <v>81</v>
      </c>
      <c r="BK385" s="143">
        <f>ROUND(I385*H385,2)</f>
        <v>0</v>
      </c>
      <c r="BL385" s="17" t="s">
        <v>165</v>
      </c>
      <c r="BM385" s="142" t="s">
        <v>539</v>
      </c>
    </row>
    <row r="386" spans="2:65" s="1" customFormat="1" ht="11.25">
      <c r="B386" s="32"/>
      <c r="D386" s="144" t="s">
        <v>167</v>
      </c>
      <c r="F386" s="145" t="s">
        <v>540</v>
      </c>
      <c r="I386" s="146"/>
      <c r="L386" s="32"/>
      <c r="M386" s="147"/>
      <c r="T386" s="53"/>
      <c r="AT386" s="17" t="s">
        <v>167</v>
      </c>
      <c r="AU386" s="17" t="s">
        <v>83</v>
      </c>
    </row>
    <row r="387" spans="2:65" s="1" customFormat="1" ht="11.25">
      <c r="B387" s="32"/>
      <c r="D387" s="148" t="s">
        <v>169</v>
      </c>
      <c r="F387" s="149" t="s">
        <v>541</v>
      </c>
      <c r="I387" s="146"/>
      <c r="L387" s="32"/>
      <c r="M387" s="147"/>
      <c r="T387" s="53"/>
      <c r="AT387" s="17" t="s">
        <v>169</v>
      </c>
      <c r="AU387" s="17" t="s">
        <v>83</v>
      </c>
    </row>
    <row r="388" spans="2:65" s="12" customFormat="1" ht="11.25">
      <c r="B388" s="150"/>
      <c r="D388" s="144" t="s">
        <v>171</v>
      </c>
      <c r="E388" s="151" t="s">
        <v>21</v>
      </c>
      <c r="F388" s="152" t="s">
        <v>542</v>
      </c>
      <c r="H388" s="151" t="s">
        <v>21</v>
      </c>
      <c r="I388" s="153"/>
      <c r="L388" s="150"/>
      <c r="M388" s="154"/>
      <c r="T388" s="155"/>
      <c r="AT388" s="151" t="s">
        <v>171</v>
      </c>
      <c r="AU388" s="151" t="s">
        <v>83</v>
      </c>
      <c r="AV388" s="12" t="s">
        <v>81</v>
      </c>
      <c r="AW388" s="12" t="s">
        <v>34</v>
      </c>
      <c r="AX388" s="12" t="s">
        <v>73</v>
      </c>
      <c r="AY388" s="151" t="s">
        <v>158</v>
      </c>
    </row>
    <row r="389" spans="2:65" s="13" customFormat="1" ht="11.25">
      <c r="B389" s="156"/>
      <c r="D389" s="144" t="s">
        <v>171</v>
      </c>
      <c r="E389" s="157" t="s">
        <v>21</v>
      </c>
      <c r="F389" s="158" t="s">
        <v>543</v>
      </c>
      <c r="H389" s="159">
        <v>0.17199999999999999</v>
      </c>
      <c r="I389" s="160"/>
      <c r="L389" s="156"/>
      <c r="M389" s="161"/>
      <c r="T389" s="162"/>
      <c r="AT389" s="157" t="s">
        <v>171</v>
      </c>
      <c r="AU389" s="157" t="s">
        <v>83</v>
      </c>
      <c r="AV389" s="13" t="s">
        <v>83</v>
      </c>
      <c r="AW389" s="13" t="s">
        <v>34</v>
      </c>
      <c r="AX389" s="13" t="s">
        <v>73</v>
      </c>
      <c r="AY389" s="157" t="s">
        <v>158</v>
      </c>
    </row>
    <row r="390" spans="2:65" s="12" customFormat="1" ht="11.25">
      <c r="B390" s="150"/>
      <c r="D390" s="144" t="s">
        <v>171</v>
      </c>
      <c r="E390" s="151" t="s">
        <v>21</v>
      </c>
      <c r="F390" s="152" t="s">
        <v>544</v>
      </c>
      <c r="H390" s="151" t="s">
        <v>21</v>
      </c>
      <c r="I390" s="153"/>
      <c r="L390" s="150"/>
      <c r="M390" s="154"/>
      <c r="T390" s="155"/>
      <c r="AT390" s="151" t="s">
        <v>171</v>
      </c>
      <c r="AU390" s="151" t="s">
        <v>83</v>
      </c>
      <c r="AV390" s="12" t="s">
        <v>81</v>
      </c>
      <c r="AW390" s="12" t="s">
        <v>34</v>
      </c>
      <c r="AX390" s="12" t="s">
        <v>73</v>
      </c>
      <c r="AY390" s="151" t="s">
        <v>158</v>
      </c>
    </row>
    <row r="391" spans="2:65" s="13" customFormat="1" ht="11.25">
      <c r="B391" s="156"/>
      <c r="D391" s="144" t="s">
        <v>171</v>
      </c>
      <c r="E391" s="157" t="s">
        <v>21</v>
      </c>
      <c r="F391" s="158" t="s">
        <v>545</v>
      </c>
      <c r="H391" s="159">
        <v>1.7000000000000001E-2</v>
      </c>
      <c r="I391" s="160"/>
      <c r="L391" s="156"/>
      <c r="M391" s="161"/>
      <c r="T391" s="162"/>
      <c r="AT391" s="157" t="s">
        <v>171</v>
      </c>
      <c r="AU391" s="157" t="s">
        <v>83</v>
      </c>
      <c r="AV391" s="13" t="s">
        <v>83</v>
      </c>
      <c r="AW391" s="13" t="s">
        <v>34</v>
      </c>
      <c r="AX391" s="13" t="s">
        <v>73</v>
      </c>
      <c r="AY391" s="157" t="s">
        <v>158</v>
      </c>
    </row>
    <row r="392" spans="2:65" s="12" customFormat="1" ht="11.25">
      <c r="B392" s="150"/>
      <c r="D392" s="144" t="s">
        <v>171</v>
      </c>
      <c r="E392" s="151" t="s">
        <v>21</v>
      </c>
      <c r="F392" s="152" t="s">
        <v>546</v>
      </c>
      <c r="H392" s="151" t="s">
        <v>21</v>
      </c>
      <c r="I392" s="153"/>
      <c r="L392" s="150"/>
      <c r="M392" s="154"/>
      <c r="T392" s="155"/>
      <c r="AT392" s="151" t="s">
        <v>171</v>
      </c>
      <c r="AU392" s="151" t="s">
        <v>83</v>
      </c>
      <c r="AV392" s="12" t="s">
        <v>81</v>
      </c>
      <c r="AW392" s="12" t="s">
        <v>34</v>
      </c>
      <c r="AX392" s="12" t="s">
        <v>73</v>
      </c>
      <c r="AY392" s="151" t="s">
        <v>158</v>
      </c>
    </row>
    <row r="393" spans="2:65" s="13" customFormat="1" ht="11.25">
      <c r="B393" s="156"/>
      <c r="D393" s="144" t="s">
        <v>171</v>
      </c>
      <c r="E393" s="157" t="s">
        <v>21</v>
      </c>
      <c r="F393" s="158" t="s">
        <v>547</v>
      </c>
      <c r="H393" s="159">
        <v>6.3E-2</v>
      </c>
      <c r="I393" s="160"/>
      <c r="L393" s="156"/>
      <c r="M393" s="161"/>
      <c r="T393" s="162"/>
      <c r="AT393" s="157" t="s">
        <v>171</v>
      </c>
      <c r="AU393" s="157" t="s">
        <v>83</v>
      </c>
      <c r="AV393" s="13" t="s">
        <v>83</v>
      </c>
      <c r="AW393" s="13" t="s">
        <v>34</v>
      </c>
      <c r="AX393" s="13" t="s">
        <v>73</v>
      </c>
      <c r="AY393" s="157" t="s">
        <v>158</v>
      </c>
    </row>
    <row r="394" spans="2:65" s="13" customFormat="1" ht="11.25">
      <c r="B394" s="156"/>
      <c r="D394" s="144" t="s">
        <v>171</v>
      </c>
      <c r="E394" s="157" t="s">
        <v>21</v>
      </c>
      <c r="F394" s="158" t="s">
        <v>548</v>
      </c>
      <c r="H394" s="159">
        <v>5.0999999999999997E-2</v>
      </c>
      <c r="I394" s="160"/>
      <c r="L394" s="156"/>
      <c r="M394" s="161"/>
      <c r="T394" s="162"/>
      <c r="AT394" s="157" t="s">
        <v>171</v>
      </c>
      <c r="AU394" s="157" t="s">
        <v>83</v>
      </c>
      <c r="AV394" s="13" t="s">
        <v>83</v>
      </c>
      <c r="AW394" s="13" t="s">
        <v>34</v>
      </c>
      <c r="AX394" s="13" t="s">
        <v>73</v>
      </c>
      <c r="AY394" s="157" t="s">
        <v>158</v>
      </c>
    </row>
    <row r="395" spans="2:65" s="12" customFormat="1" ht="11.25">
      <c r="B395" s="150"/>
      <c r="D395" s="144" t="s">
        <v>171</v>
      </c>
      <c r="E395" s="151" t="s">
        <v>21</v>
      </c>
      <c r="F395" s="152" t="s">
        <v>549</v>
      </c>
      <c r="H395" s="151" t="s">
        <v>21</v>
      </c>
      <c r="I395" s="153"/>
      <c r="L395" s="150"/>
      <c r="M395" s="154"/>
      <c r="T395" s="155"/>
      <c r="AT395" s="151" t="s">
        <v>171</v>
      </c>
      <c r="AU395" s="151" t="s">
        <v>83</v>
      </c>
      <c r="AV395" s="12" t="s">
        <v>81</v>
      </c>
      <c r="AW395" s="12" t="s">
        <v>34</v>
      </c>
      <c r="AX395" s="12" t="s">
        <v>73</v>
      </c>
      <c r="AY395" s="151" t="s">
        <v>158</v>
      </c>
    </row>
    <row r="396" spans="2:65" s="13" customFormat="1" ht="11.25">
      <c r="B396" s="156"/>
      <c r="D396" s="144" t="s">
        <v>171</v>
      </c>
      <c r="E396" s="157" t="s">
        <v>21</v>
      </c>
      <c r="F396" s="158" t="s">
        <v>550</v>
      </c>
      <c r="H396" s="159">
        <v>7.3999999999999996E-2</v>
      </c>
      <c r="I396" s="160"/>
      <c r="L396" s="156"/>
      <c r="M396" s="161"/>
      <c r="T396" s="162"/>
      <c r="AT396" s="157" t="s">
        <v>171</v>
      </c>
      <c r="AU396" s="157" t="s">
        <v>83</v>
      </c>
      <c r="AV396" s="13" t="s">
        <v>83</v>
      </c>
      <c r="AW396" s="13" t="s">
        <v>34</v>
      </c>
      <c r="AX396" s="13" t="s">
        <v>73</v>
      </c>
      <c r="AY396" s="157" t="s">
        <v>158</v>
      </c>
    </row>
    <row r="397" spans="2:65" s="13" customFormat="1" ht="11.25">
      <c r="B397" s="156"/>
      <c r="D397" s="144" t="s">
        <v>171</v>
      </c>
      <c r="E397" s="157" t="s">
        <v>21</v>
      </c>
      <c r="F397" s="158" t="s">
        <v>551</v>
      </c>
      <c r="H397" s="159">
        <v>6.7000000000000004E-2</v>
      </c>
      <c r="I397" s="160"/>
      <c r="L397" s="156"/>
      <c r="M397" s="161"/>
      <c r="T397" s="162"/>
      <c r="AT397" s="157" t="s">
        <v>171</v>
      </c>
      <c r="AU397" s="157" t="s">
        <v>83</v>
      </c>
      <c r="AV397" s="13" t="s">
        <v>83</v>
      </c>
      <c r="AW397" s="13" t="s">
        <v>34</v>
      </c>
      <c r="AX397" s="13" t="s">
        <v>73</v>
      </c>
      <c r="AY397" s="157" t="s">
        <v>158</v>
      </c>
    </row>
    <row r="398" spans="2:65" s="12" customFormat="1" ht="11.25">
      <c r="B398" s="150"/>
      <c r="D398" s="144" t="s">
        <v>171</v>
      </c>
      <c r="E398" s="151" t="s">
        <v>21</v>
      </c>
      <c r="F398" s="152" t="s">
        <v>552</v>
      </c>
      <c r="H398" s="151" t="s">
        <v>21</v>
      </c>
      <c r="I398" s="153"/>
      <c r="L398" s="150"/>
      <c r="M398" s="154"/>
      <c r="T398" s="155"/>
      <c r="AT398" s="151" t="s">
        <v>171</v>
      </c>
      <c r="AU398" s="151" t="s">
        <v>83</v>
      </c>
      <c r="AV398" s="12" t="s">
        <v>81</v>
      </c>
      <c r="AW398" s="12" t="s">
        <v>34</v>
      </c>
      <c r="AX398" s="12" t="s">
        <v>73</v>
      </c>
      <c r="AY398" s="151" t="s">
        <v>158</v>
      </c>
    </row>
    <row r="399" spans="2:65" s="13" customFormat="1" ht="11.25">
      <c r="B399" s="156"/>
      <c r="D399" s="144" t="s">
        <v>171</v>
      </c>
      <c r="E399" s="157" t="s">
        <v>21</v>
      </c>
      <c r="F399" s="158" t="s">
        <v>553</v>
      </c>
      <c r="H399" s="159">
        <v>6.2E-2</v>
      </c>
      <c r="I399" s="160"/>
      <c r="L399" s="156"/>
      <c r="M399" s="161"/>
      <c r="T399" s="162"/>
      <c r="AT399" s="157" t="s">
        <v>171</v>
      </c>
      <c r="AU399" s="157" t="s">
        <v>83</v>
      </c>
      <c r="AV399" s="13" t="s">
        <v>83</v>
      </c>
      <c r="AW399" s="13" t="s">
        <v>34</v>
      </c>
      <c r="AX399" s="13" t="s">
        <v>73</v>
      </c>
      <c r="AY399" s="157" t="s">
        <v>158</v>
      </c>
    </row>
    <row r="400" spans="2:65" s="12" customFormat="1" ht="11.25">
      <c r="B400" s="150"/>
      <c r="D400" s="144" t="s">
        <v>171</v>
      </c>
      <c r="E400" s="151" t="s">
        <v>21</v>
      </c>
      <c r="F400" s="152" t="s">
        <v>554</v>
      </c>
      <c r="H400" s="151" t="s">
        <v>21</v>
      </c>
      <c r="I400" s="153"/>
      <c r="L400" s="150"/>
      <c r="M400" s="154"/>
      <c r="T400" s="155"/>
      <c r="AT400" s="151" t="s">
        <v>171</v>
      </c>
      <c r="AU400" s="151" t="s">
        <v>83</v>
      </c>
      <c r="AV400" s="12" t="s">
        <v>81</v>
      </c>
      <c r="AW400" s="12" t="s">
        <v>34</v>
      </c>
      <c r="AX400" s="12" t="s">
        <v>73</v>
      </c>
      <c r="AY400" s="151" t="s">
        <v>158</v>
      </c>
    </row>
    <row r="401" spans="2:65" s="13" customFormat="1" ht="11.25">
      <c r="B401" s="156"/>
      <c r="D401" s="144" t="s">
        <v>171</v>
      </c>
      <c r="E401" s="157" t="s">
        <v>21</v>
      </c>
      <c r="F401" s="158" t="s">
        <v>555</v>
      </c>
      <c r="H401" s="159">
        <v>0.01</v>
      </c>
      <c r="I401" s="160"/>
      <c r="L401" s="156"/>
      <c r="M401" s="161"/>
      <c r="T401" s="162"/>
      <c r="AT401" s="157" t="s">
        <v>171</v>
      </c>
      <c r="AU401" s="157" t="s">
        <v>83</v>
      </c>
      <c r="AV401" s="13" t="s">
        <v>83</v>
      </c>
      <c r="AW401" s="13" t="s">
        <v>34</v>
      </c>
      <c r="AX401" s="13" t="s">
        <v>73</v>
      </c>
      <c r="AY401" s="157" t="s">
        <v>158</v>
      </c>
    </row>
    <row r="402" spans="2:65" s="13" customFormat="1" ht="11.25">
      <c r="B402" s="156"/>
      <c r="D402" s="144" t="s">
        <v>171</v>
      </c>
      <c r="E402" s="157" t="s">
        <v>21</v>
      </c>
      <c r="F402" s="158" t="s">
        <v>556</v>
      </c>
      <c r="H402" s="159">
        <v>1.4E-2</v>
      </c>
      <c r="I402" s="160"/>
      <c r="L402" s="156"/>
      <c r="M402" s="161"/>
      <c r="T402" s="162"/>
      <c r="AT402" s="157" t="s">
        <v>171</v>
      </c>
      <c r="AU402" s="157" t="s">
        <v>83</v>
      </c>
      <c r="AV402" s="13" t="s">
        <v>83</v>
      </c>
      <c r="AW402" s="13" t="s">
        <v>34</v>
      </c>
      <c r="AX402" s="13" t="s">
        <v>73</v>
      </c>
      <c r="AY402" s="157" t="s">
        <v>158</v>
      </c>
    </row>
    <row r="403" spans="2:65" s="12" customFormat="1" ht="11.25">
      <c r="B403" s="150"/>
      <c r="D403" s="144" t="s">
        <v>171</v>
      </c>
      <c r="E403" s="151" t="s">
        <v>21</v>
      </c>
      <c r="F403" s="152" t="s">
        <v>557</v>
      </c>
      <c r="H403" s="151" t="s">
        <v>21</v>
      </c>
      <c r="I403" s="153"/>
      <c r="L403" s="150"/>
      <c r="M403" s="154"/>
      <c r="T403" s="155"/>
      <c r="AT403" s="151" t="s">
        <v>171</v>
      </c>
      <c r="AU403" s="151" t="s">
        <v>83</v>
      </c>
      <c r="AV403" s="12" t="s">
        <v>81</v>
      </c>
      <c r="AW403" s="12" t="s">
        <v>34</v>
      </c>
      <c r="AX403" s="12" t="s">
        <v>73</v>
      </c>
      <c r="AY403" s="151" t="s">
        <v>158</v>
      </c>
    </row>
    <row r="404" spans="2:65" s="13" customFormat="1" ht="11.25">
      <c r="B404" s="156"/>
      <c r="D404" s="144" t="s">
        <v>171</v>
      </c>
      <c r="E404" s="157" t="s">
        <v>21</v>
      </c>
      <c r="F404" s="158" t="s">
        <v>555</v>
      </c>
      <c r="H404" s="159">
        <v>0.01</v>
      </c>
      <c r="I404" s="160"/>
      <c r="L404" s="156"/>
      <c r="M404" s="161"/>
      <c r="T404" s="162"/>
      <c r="AT404" s="157" t="s">
        <v>171</v>
      </c>
      <c r="AU404" s="157" t="s">
        <v>83</v>
      </c>
      <c r="AV404" s="13" t="s">
        <v>83</v>
      </c>
      <c r="AW404" s="13" t="s">
        <v>34</v>
      </c>
      <c r="AX404" s="13" t="s">
        <v>73</v>
      </c>
      <c r="AY404" s="157" t="s">
        <v>158</v>
      </c>
    </row>
    <row r="405" spans="2:65" s="13" customFormat="1" ht="11.25">
      <c r="B405" s="156"/>
      <c r="D405" s="144" t="s">
        <v>171</v>
      </c>
      <c r="E405" s="157" t="s">
        <v>21</v>
      </c>
      <c r="F405" s="158" t="s">
        <v>556</v>
      </c>
      <c r="H405" s="159">
        <v>1.4E-2</v>
      </c>
      <c r="I405" s="160"/>
      <c r="L405" s="156"/>
      <c r="M405" s="161"/>
      <c r="T405" s="162"/>
      <c r="AT405" s="157" t="s">
        <v>171</v>
      </c>
      <c r="AU405" s="157" t="s">
        <v>83</v>
      </c>
      <c r="AV405" s="13" t="s">
        <v>83</v>
      </c>
      <c r="AW405" s="13" t="s">
        <v>34</v>
      </c>
      <c r="AX405" s="13" t="s">
        <v>73</v>
      </c>
      <c r="AY405" s="157" t="s">
        <v>158</v>
      </c>
    </row>
    <row r="406" spans="2:65" s="14" customFormat="1" ht="11.25">
      <c r="B406" s="163"/>
      <c r="D406" s="144" t="s">
        <v>171</v>
      </c>
      <c r="E406" s="164" t="s">
        <v>21</v>
      </c>
      <c r="F406" s="165" t="s">
        <v>215</v>
      </c>
      <c r="H406" s="166">
        <v>0.55400000000000005</v>
      </c>
      <c r="I406" s="167"/>
      <c r="L406" s="163"/>
      <c r="M406" s="168"/>
      <c r="T406" s="169"/>
      <c r="AT406" s="164" t="s">
        <v>171</v>
      </c>
      <c r="AU406" s="164" t="s">
        <v>83</v>
      </c>
      <c r="AV406" s="14" t="s">
        <v>165</v>
      </c>
      <c r="AW406" s="14" t="s">
        <v>34</v>
      </c>
      <c r="AX406" s="14" t="s">
        <v>81</v>
      </c>
      <c r="AY406" s="164" t="s">
        <v>158</v>
      </c>
    </row>
    <row r="407" spans="2:65" s="1" customFormat="1" ht="16.5" customHeight="1">
      <c r="B407" s="32"/>
      <c r="C407" s="170" t="s">
        <v>558</v>
      </c>
      <c r="D407" s="170" t="s">
        <v>264</v>
      </c>
      <c r="E407" s="171" t="s">
        <v>559</v>
      </c>
      <c r="F407" s="172" t="s">
        <v>560</v>
      </c>
      <c r="G407" s="173" t="s">
        <v>322</v>
      </c>
      <c r="H407" s="174">
        <v>0.186</v>
      </c>
      <c r="I407" s="175"/>
      <c r="J407" s="176">
        <f>ROUND(I407*H407,2)</f>
        <v>0</v>
      </c>
      <c r="K407" s="172" t="s">
        <v>21</v>
      </c>
      <c r="L407" s="177"/>
      <c r="M407" s="178" t="s">
        <v>21</v>
      </c>
      <c r="N407" s="179" t="s">
        <v>44</v>
      </c>
      <c r="P407" s="140">
        <f>O407*H407</f>
        <v>0</v>
      </c>
      <c r="Q407" s="140">
        <v>0</v>
      </c>
      <c r="R407" s="140">
        <f>Q407*H407</f>
        <v>0</v>
      </c>
      <c r="S407" s="140">
        <v>0</v>
      </c>
      <c r="T407" s="141">
        <f>S407*H407</f>
        <v>0</v>
      </c>
      <c r="AR407" s="142" t="s">
        <v>223</v>
      </c>
      <c r="AT407" s="142" t="s">
        <v>264</v>
      </c>
      <c r="AU407" s="142" t="s">
        <v>83</v>
      </c>
      <c r="AY407" s="17" t="s">
        <v>158</v>
      </c>
      <c r="BE407" s="143">
        <f>IF(N407="základní",J407,0)</f>
        <v>0</v>
      </c>
      <c r="BF407" s="143">
        <f>IF(N407="snížená",J407,0)</f>
        <v>0</v>
      </c>
      <c r="BG407" s="143">
        <f>IF(N407="zákl. přenesená",J407,0)</f>
        <v>0</v>
      </c>
      <c r="BH407" s="143">
        <f>IF(N407="sníž. přenesená",J407,0)</f>
        <v>0</v>
      </c>
      <c r="BI407" s="143">
        <f>IF(N407="nulová",J407,0)</f>
        <v>0</v>
      </c>
      <c r="BJ407" s="17" t="s">
        <v>81</v>
      </c>
      <c r="BK407" s="143">
        <f>ROUND(I407*H407,2)</f>
        <v>0</v>
      </c>
      <c r="BL407" s="17" t="s">
        <v>165</v>
      </c>
      <c r="BM407" s="142" t="s">
        <v>561</v>
      </c>
    </row>
    <row r="408" spans="2:65" s="1" customFormat="1" ht="11.25">
      <c r="B408" s="32"/>
      <c r="D408" s="144" t="s">
        <v>167</v>
      </c>
      <c r="F408" s="145" t="s">
        <v>560</v>
      </c>
      <c r="I408" s="146"/>
      <c r="L408" s="32"/>
      <c r="M408" s="147"/>
      <c r="T408" s="53"/>
      <c r="AT408" s="17" t="s">
        <v>167</v>
      </c>
      <c r="AU408" s="17" t="s">
        <v>83</v>
      </c>
    </row>
    <row r="409" spans="2:65" s="1" customFormat="1" ht="19.5">
      <c r="B409" s="32"/>
      <c r="D409" s="144" t="s">
        <v>562</v>
      </c>
      <c r="F409" s="180" t="s">
        <v>563</v>
      </c>
      <c r="I409" s="146"/>
      <c r="L409" s="32"/>
      <c r="M409" s="147"/>
      <c r="T409" s="53"/>
      <c r="AT409" s="17" t="s">
        <v>562</v>
      </c>
      <c r="AU409" s="17" t="s">
        <v>83</v>
      </c>
    </row>
    <row r="410" spans="2:65" s="12" customFormat="1" ht="11.25">
      <c r="B410" s="150"/>
      <c r="D410" s="144" t="s">
        <v>171</v>
      </c>
      <c r="E410" s="151" t="s">
        <v>21</v>
      </c>
      <c r="F410" s="152" t="s">
        <v>542</v>
      </c>
      <c r="H410" s="151" t="s">
        <v>21</v>
      </c>
      <c r="I410" s="153"/>
      <c r="L410" s="150"/>
      <c r="M410" s="154"/>
      <c r="T410" s="155"/>
      <c r="AT410" s="151" t="s">
        <v>171</v>
      </c>
      <c r="AU410" s="151" t="s">
        <v>83</v>
      </c>
      <c r="AV410" s="12" t="s">
        <v>81</v>
      </c>
      <c r="AW410" s="12" t="s">
        <v>34</v>
      </c>
      <c r="AX410" s="12" t="s">
        <v>73</v>
      </c>
      <c r="AY410" s="151" t="s">
        <v>158</v>
      </c>
    </row>
    <row r="411" spans="2:65" s="13" customFormat="1" ht="11.25">
      <c r="B411" s="156"/>
      <c r="D411" s="144" t="s">
        <v>171</v>
      </c>
      <c r="E411" s="157" t="s">
        <v>21</v>
      </c>
      <c r="F411" s="158" t="s">
        <v>564</v>
      </c>
      <c r="H411" s="159">
        <v>0.186</v>
      </c>
      <c r="I411" s="160"/>
      <c r="L411" s="156"/>
      <c r="M411" s="161"/>
      <c r="T411" s="162"/>
      <c r="AT411" s="157" t="s">
        <v>171</v>
      </c>
      <c r="AU411" s="157" t="s">
        <v>83</v>
      </c>
      <c r="AV411" s="13" t="s">
        <v>83</v>
      </c>
      <c r="AW411" s="13" t="s">
        <v>34</v>
      </c>
      <c r="AX411" s="13" t="s">
        <v>81</v>
      </c>
      <c r="AY411" s="157" t="s">
        <v>158</v>
      </c>
    </row>
    <row r="412" spans="2:65" s="1" customFormat="1" ht="16.5" customHeight="1">
      <c r="B412" s="32"/>
      <c r="C412" s="170" t="s">
        <v>565</v>
      </c>
      <c r="D412" s="170" t="s">
        <v>264</v>
      </c>
      <c r="E412" s="171" t="s">
        <v>566</v>
      </c>
      <c r="F412" s="172" t="s">
        <v>567</v>
      </c>
      <c r="G412" s="173" t="s">
        <v>322</v>
      </c>
      <c r="H412" s="174">
        <v>1.7999999999999999E-2</v>
      </c>
      <c r="I412" s="175"/>
      <c r="J412" s="176">
        <f>ROUND(I412*H412,2)</f>
        <v>0</v>
      </c>
      <c r="K412" s="172" t="s">
        <v>164</v>
      </c>
      <c r="L412" s="177"/>
      <c r="M412" s="178" t="s">
        <v>21</v>
      </c>
      <c r="N412" s="179" t="s">
        <v>44</v>
      </c>
      <c r="P412" s="140">
        <f>O412*H412</f>
        <v>0</v>
      </c>
      <c r="Q412" s="140">
        <v>1</v>
      </c>
      <c r="R412" s="140">
        <f>Q412*H412</f>
        <v>1.7999999999999999E-2</v>
      </c>
      <c r="S412" s="140">
        <v>0</v>
      </c>
      <c r="T412" s="141">
        <f>S412*H412</f>
        <v>0</v>
      </c>
      <c r="AR412" s="142" t="s">
        <v>223</v>
      </c>
      <c r="AT412" s="142" t="s">
        <v>264</v>
      </c>
      <c r="AU412" s="142" t="s">
        <v>83</v>
      </c>
      <c r="AY412" s="17" t="s">
        <v>158</v>
      </c>
      <c r="BE412" s="143">
        <f>IF(N412="základní",J412,0)</f>
        <v>0</v>
      </c>
      <c r="BF412" s="143">
        <f>IF(N412="snížená",J412,0)</f>
        <v>0</v>
      </c>
      <c r="BG412" s="143">
        <f>IF(N412="zákl. přenesená",J412,0)</f>
        <v>0</v>
      </c>
      <c r="BH412" s="143">
        <f>IF(N412="sníž. přenesená",J412,0)</f>
        <v>0</v>
      </c>
      <c r="BI412" s="143">
        <f>IF(N412="nulová",J412,0)</f>
        <v>0</v>
      </c>
      <c r="BJ412" s="17" t="s">
        <v>81</v>
      </c>
      <c r="BK412" s="143">
        <f>ROUND(I412*H412,2)</f>
        <v>0</v>
      </c>
      <c r="BL412" s="17" t="s">
        <v>165</v>
      </c>
      <c r="BM412" s="142" t="s">
        <v>568</v>
      </c>
    </row>
    <row r="413" spans="2:65" s="1" customFormat="1" ht="11.25">
      <c r="B413" s="32"/>
      <c r="D413" s="144" t="s">
        <v>167</v>
      </c>
      <c r="F413" s="145" t="s">
        <v>567</v>
      </c>
      <c r="I413" s="146"/>
      <c r="L413" s="32"/>
      <c r="M413" s="147"/>
      <c r="T413" s="53"/>
      <c r="AT413" s="17" t="s">
        <v>167</v>
      </c>
      <c r="AU413" s="17" t="s">
        <v>83</v>
      </c>
    </row>
    <row r="414" spans="2:65" s="12" customFormat="1" ht="11.25">
      <c r="B414" s="150"/>
      <c r="D414" s="144" t="s">
        <v>171</v>
      </c>
      <c r="E414" s="151" t="s">
        <v>21</v>
      </c>
      <c r="F414" s="152" t="s">
        <v>544</v>
      </c>
      <c r="H414" s="151" t="s">
        <v>21</v>
      </c>
      <c r="I414" s="153"/>
      <c r="L414" s="150"/>
      <c r="M414" s="154"/>
      <c r="T414" s="155"/>
      <c r="AT414" s="151" t="s">
        <v>171</v>
      </c>
      <c r="AU414" s="151" t="s">
        <v>83</v>
      </c>
      <c r="AV414" s="12" t="s">
        <v>81</v>
      </c>
      <c r="AW414" s="12" t="s">
        <v>34</v>
      </c>
      <c r="AX414" s="12" t="s">
        <v>73</v>
      </c>
      <c r="AY414" s="151" t="s">
        <v>158</v>
      </c>
    </row>
    <row r="415" spans="2:65" s="13" customFormat="1" ht="11.25">
      <c r="B415" s="156"/>
      <c r="D415" s="144" t="s">
        <v>171</v>
      </c>
      <c r="E415" s="157" t="s">
        <v>21</v>
      </c>
      <c r="F415" s="158" t="s">
        <v>569</v>
      </c>
      <c r="H415" s="159">
        <v>1.7999999999999999E-2</v>
      </c>
      <c r="I415" s="160"/>
      <c r="L415" s="156"/>
      <c r="M415" s="161"/>
      <c r="T415" s="162"/>
      <c r="AT415" s="157" t="s">
        <v>171</v>
      </c>
      <c r="AU415" s="157" t="s">
        <v>83</v>
      </c>
      <c r="AV415" s="13" t="s">
        <v>83</v>
      </c>
      <c r="AW415" s="13" t="s">
        <v>34</v>
      </c>
      <c r="AX415" s="13" t="s">
        <v>81</v>
      </c>
      <c r="AY415" s="157" t="s">
        <v>158</v>
      </c>
    </row>
    <row r="416" spans="2:65" s="1" customFormat="1" ht="16.5" customHeight="1">
      <c r="B416" s="32"/>
      <c r="C416" s="170" t="s">
        <v>570</v>
      </c>
      <c r="D416" s="170" t="s">
        <v>264</v>
      </c>
      <c r="E416" s="171" t="s">
        <v>571</v>
      </c>
      <c r="F416" s="172" t="s">
        <v>572</v>
      </c>
      <c r="G416" s="173" t="s">
        <v>322</v>
      </c>
      <c r="H416" s="174">
        <v>0.14799999999999999</v>
      </c>
      <c r="I416" s="175"/>
      <c r="J416" s="176">
        <f>ROUND(I416*H416,2)</f>
        <v>0</v>
      </c>
      <c r="K416" s="172" t="s">
        <v>164</v>
      </c>
      <c r="L416" s="177"/>
      <c r="M416" s="178" t="s">
        <v>21</v>
      </c>
      <c r="N416" s="179" t="s">
        <v>44</v>
      </c>
      <c r="P416" s="140">
        <f>O416*H416</f>
        <v>0</v>
      </c>
      <c r="Q416" s="140">
        <v>1</v>
      </c>
      <c r="R416" s="140">
        <f>Q416*H416</f>
        <v>0.14799999999999999</v>
      </c>
      <c r="S416" s="140">
        <v>0</v>
      </c>
      <c r="T416" s="141">
        <f>S416*H416</f>
        <v>0</v>
      </c>
      <c r="AR416" s="142" t="s">
        <v>223</v>
      </c>
      <c r="AT416" s="142" t="s">
        <v>264</v>
      </c>
      <c r="AU416" s="142" t="s">
        <v>83</v>
      </c>
      <c r="AY416" s="17" t="s">
        <v>158</v>
      </c>
      <c r="BE416" s="143">
        <f>IF(N416="základní",J416,0)</f>
        <v>0</v>
      </c>
      <c r="BF416" s="143">
        <f>IF(N416="snížená",J416,0)</f>
        <v>0</v>
      </c>
      <c r="BG416" s="143">
        <f>IF(N416="zákl. přenesená",J416,0)</f>
        <v>0</v>
      </c>
      <c r="BH416" s="143">
        <f>IF(N416="sníž. přenesená",J416,0)</f>
        <v>0</v>
      </c>
      <c r="BI416" s="143">
        <f>IF(N416="nulová",J416,0)</f>
        <v>0</v>
      </c>
      <c r="BJ416" s="17" t="s">
        <v>81</v>
      </c>
      <c r="BK416" s="143">
        <f>ROUND(I416*H416,2)</f>
        <v>0</v>
      </c>
      <c r="BL416" s="17" t="s">
        <v>165</v>
      </c>
      <c r="BM416" s="142" t="s">
        <v>573</v>
      </c>
    </row>
    <row r="417" spans="2:65" s="1" customFormat="1" ht="11.25">
      <c r="B417" s="32"/>
      <c r="D417" s="144" t="s">
        <v>167</v>
      </c>
      <c r="F417" s="145" t="s">
        <v>572</v>
      </c>
      <c r="I417" s="146"/>
      <c r="L417" s="32"/>
      <c r="M417" s="147"/>
      <c r="T417" s="53"/>
      <c r="AT417" s="17" t="s">
        <v>167</v>
      </c>
      <c r="AU417" s="17" t="s">
        <v>83</v>
      </c>
    </row>
    <row r="418" spans="2:65" s="12" customFormat="1" ht="11.25">
      <c r="B418" s="150"/>
      <c r="D418" s="144" t="s">
        <v>171</v>
      </c>
      <c r="E418" s="151" t="s">
        <v>21</v>
      </c>
      <c r="F418" s="152" t="s">
        <v>546</v>
      </c>
      <c r="H418" s="151" t="s">
        <v>21</v>
      </c>
      <c r="I418" s="153"/>
      <c r="L418" s="150"/>
      <c r="M418" s="154"/>
      <c r="T418" s="155"/>
      <c r="AT418" s="151" t="s">
        <v>171</v>
      </c>
      <c r="AU418" s="151" t="s">
        <v>83</v>
      </c>
      <c r="AV418" s="12" t="s">
        <v>81</v>
      </c>
      <c r="AW418" s="12" t="s">
        <v>34</v>
      </c>
      <c r="AX418" s="12" t="s">
        <v>73</v>
      </c>
      <c r="AY418" s="151" t="s">
        <v>158</v>
      </c>
    </row>
    <row r="419" spans="2:65" s="13" customFormat="1" ht="11.25">
      <c r="B419" s="156"/>
      <c r="D419" s="144" t="s">
        <v>171</v>
      </c>
      <c r="E419" s="157" t="s">
        <v>21</v>
      </c>
      <c r="F419" s="158" t="s">
        <v>574</v>
      </c>
      <c r="H419" s="159">
        <v>6.8000000000000005E-2</v>
      </c>
      <c r="I419" s="160"/>
      <c r="L419" s="156"/>
      <c r="M419" s="161"/>
      <c r="T419" s="162"/>
      <c r="AT419" s="157" t="s">
        <v>171</v>
      </c>
      <c r="AU419" s="157" t="s">
        <v>83</v>
      </c>
      <c r="AV419" s="13" t="s">
        <v>83</v>
      </c>
      <c r="AW419" s="13" t="s">
        <v>34</v>
      </c>
      <c r="AX419" s="13" t="s">
        <v>73</v>
      </c>
      <c r="AY419" s="157" t="s">
        <v>158</v>
      </c>
    </row>
    <row r="420" spans="2:65" s="12" customFormat="1" ht="11.25">
      <c r="B420" s="150"/>
      <c r="D420" s="144" t="s">
        <v>171</v>
      </c>
      <c r="E420" s="151" t="s">
        <v>21</v>
      </c>
      <c r="F420" s="152" t="s">
        <v>549</v>
      </c>
      <c r="H420" s="151" t="s">
        <v>21</v>
      </c>
      <c r="I420" s="153"/>
      <c r="L420" s="150"/>
      <c r="M420" s="154"/>
      <c r="T420" s="155"/>
      <c r="AT420" s="151" t="s">
        <v>171</v>
      </c>
      <c r="AU420" s="151" t="s">
        <v>83</v>
      </c>
      <c r="AV420" s="12" t="s">
        <v>81</v>
      </c>
      <c r="AW420" s="12" t="s">
        <v>34</v>
      </c>
      <c r="AX420" s="12" t="s">
        <v>73</v>
      </c>
      <c r="AY420" s="151" t="s">
        <v>158</v>
      </c>
    </row>
    <row r="421" spans="2:65" s="13" customFormat="1" ht="11.25">
      <c r="B421" s="156"/>
      <c r="D421" s="144" t="s">
        <v>171</v>
      </c>
      <c r="E421" s="157" t="s">
        <v>21</v>
      </c>
      <c r="F421" s="158" t="s">
        <v>575</v>
      </c>
      <c r="H421" s="159">
        <v>0.08</v>
      </c>
      <c r="I421" s="160"/>
      <c r="L421" s="156"/>
      <c r="M421" s="161"/>
      <c r="T421" s="162"/>
      <c r="AT421" s="157" t="s">
        <v>171</v>
      </c>
      <c r="AU421" s="157" t="s">
        <v>83</v>
      </c>
      <c r="AV421" s="13" t="s">
        <v>83</v>
      </c>
      <c r="AW421" s="13" t="s">
        <v>34</v>
      </c>
      <c r="AX421" s="13" t="s">
        <v>73</v>
      </c>
      <c r="AY421" s="157" t="s">
        <v>158</v>
      </c>
    </row>
    <row r="422" spans="2:65" s="14" customFormat="1" ht="11.25">
      <c r="B422" s="163"/>
      <c r="D422" s="144" t="s">
        <v>171</v>
      </c>
      <c r="E422" s="164" t="s">
        <v>21</v>
      </c>
      <c r="F422" s="165" t="s">
        <v>215</v>
      </c>
      <c r="H422" s="166">
        <v>0.14799999999999999</v>
      </c>
      <c r="I422" s="167"/>
      <c r="L422" s="163"/>
      <c r="M422" s="168"/>
      <c r="T422" s="169"/>
      <c r="AT422" s="164" t="s">
        <v>171</v>
      </c>
      <c r="AU422" s="164" t="s">
        <v>83</v>
      </c>
      <c r="AV422" s="14" t="s">
        <v>165</v>
      </c>
      <c r="AW422" s="14" t="s">
        <v>34</v>
      </c>
      <c r="AX422" s="14" t="s">
        <v>81</v>
      </c>
      <c r="AY422" s="164" t="s">
        <v>158</v>
      </c>
    </row>
    <row r="423" spans="2:65" s="1" customFormat="1" ht="16.5" customHeight="1">
      <c r="B423" s="32"/>
      <c r="C423" s="170" t="s">
        <v>576</v>
      </c>
      <c r="D423" s="170" t="s">
        <v>264</v>
      </c>
      <c r="E423" s="171" t="s">
        <v>577</v>
      </c>
      <c r="F423" s="172" t="s">
        <v>578</v>
      </c>
      <c r="G423" s="173" t="s">
        <v>322</v>
      </c>
      <c r="H423" s="174">
        <v>0.128</v>
      </c>
      <c r="I423" s="175"/>
      <c r="J423" s="176">
        <f>ROUND(I423*H423,2)</f>
        <v>0</v>
      </c>
      <c r="K423" s="172" t="s">
        <v>164</v>
      </c>
      <c r="L423" s="177"/>
      <c r="M423" s="178" t="s">
        <v>21</v>
      </c>
      <c r="N423" s="179" t="s">
        <v>44</v>
      </c>
      <c r="P423" s="140">
        <f>O423*H423</f>
        <v>0</v>
      </c>
      <c r="Q423" s="140">
        <v>1</v>
      </c>
      <c r="R423" s="140">
        <f>Q423*H423</f>
        <v>0.128</v>
      </c>
      <c r="S423" s="140">
        <v>0</v>
      </c>
      <c r="T423" s="141">
        <f>S423*H423</f>
        <v>0</v>
      </c>
      <c r="AR423" s="142" t="s">
        <v>223</v>
      </c>
      <c r="AT423" s="142" t="s">
        <v>264</v>
      </c>
      <c r="AU423" s="142" t="s">
        <v>83</v>
      </c>
      <c r="AY423" s="17" t="s">
        <v>158</v>
      </c>
      <c r="BE423" s="143">
        <f>IF(N423="základní",J423,0)</f>
        <v>0</v>
      </c>
      <c r="BF423" s="143">
        <f>IF(N423="snížená",J423,0)</f>
        <v>0</v>
      </c>
      <c r="BG423" s="143">
        <f>IF(N423="zákl. přenesená",J423,0)</f>
        <v>0</v>
      </c>
      <c r="BH423" s="143">
        <f>IF(N423="sníž. přenesená",J423,0)</f>
        <v>0</v>
      </c>
      <c r="BI423" s="143">
        <f>IF(N423="nulová",J423,0)</f>
        <v>0</v>
      </c>
      <c r="BJ423" s="17" t="s">
        <v>81</v>
      </c>
      <c r="BK423" s="143">
        <f>ROUND(I423*H423,2)</f>
        <v>0</v>
      </c>
      <c r="BL423" s="17" t="s">
        <v>165</v>
      </c>
      <c r="BM423" s="142" t="s">
        <v>579</v>
      </c>
    </row>
    <row r="424" spans="2:65" s="1" customFormat="1" ht="11.25">
      <c r="B424" s="32"/>
      <c r="D424" s="144" t="s">
        <v>167</v>
      </c>
      <c r="F424" s="145" t="s">
        <v>578</v>
      </c>
      <c r="I424" s="146"/>
      <c r="L424" s="32"/>
      <c r="M424" s="147"/>
      <c r="T424" s="53"/>
      <c r="AT424" s="17" t="s">
        <v>167</v>
      </c>
      <c r="AU424" s="17" t="s">
        <v>83</v>
      </c>
    </row>
    <row r="425" spans="2:65" s="12" customFormat="1" ht="11.25">
      <c r="B425" s="150"/>
      <c r="D425" s="144" t="s">
        <v>171</v>
      </c>
      <c r="E425" s="151" t="s">
        <v>21</v>
      </c>
      <c r="F425" s="152" t="s">
        <v>546</v>
      </c>
      <c r="H425" s="151" t="s">
        <v>21</v>
      </c>
      <c r="I425" s="153"/>
      <c r="L425" s="150"/>
      <c r="M425" s="154"/>
      <c r="T425" s="155"/>
      <c r="AT425" s="151" t="s">
        <v>171</v>
      </c>
      <c r="AU425" s="151" t="s">
        <v>83</v>
      </c>
      <c r="AV425" s="12" t="s">
        <v>81</v>
      </c>
      <c r="AW425" s="12" t="s">
        <v>34</v>
      </c>
      <c r="AX425" s="12" t="s">
        <v>73</v>
      </c>
      <c r="AY425" s="151" t="s">
        <v>158</v>
      </c>
    </row>
    <row r="426" spans="2:65" s="13" customFormat="1" ht="11.25">
      <c r="B426" s="156"/>
      <c r="D426" s="144" t="s">
        <v>171</v>
      </c>
      <c r="E426" s="157" t="s">
        <v>21</v>
      </c>
      <c r="F426" s="158" t="s">
        <v>580</v>
      </c>
      <c r="H426" s="159">
        <v>5.5E-2</v>
      </c>
      <c r="I426" s="160"/>
      <c r="L426" s="156"/>
      <c r="M426" s="161"/>
      <c r="T426" s="162"/>
      <c r="AT426" s="157" t="s">
        <v>171</v>
      </c>
      <c r="AU426" s="157" t="s">
        <v>83</v>
      </c>
      <c r="AV426" s="13" t="s">
        <v>83</v>
      </c>
      <c r="AW426" s="13" t="s">
        <v>34</v>
      </c>
      <c r="AX426" s="13" t="s">
        <v>73</v>
      </c>
      <c r="AY426" s="157" t="s">
        <v>158</v>
      </c>
    </row>
    <row r="427" spans="2:65" s="12" customFormat="1" ht="11.25">
      <c r="B427" s="150"/>
      <c r="D427" s="144" t="s">
        <v>171</v>
      </c>
      <c r="E427" s="151" t="s">
        <v>21</v>
      </c>
      <c r="F427" s="152" t="s">
        <v>549</v>
      </c>
      <c r="H427" s="151" t="s">
        <v>21</v>
      </c>
      <c r="I427" s="153"/>
      <c r="L427" s="150"/>
      <c r="M427" s="154"/>
      <c r="T427" s="155"/>
      <c r="AT427" s="151" t="s">
        <v>171</v>
      </c>
      <c r="AU427" s="151" t="s">
        <v>83</v>
      </c>
      <c r="AV427" s="12" t="s">
        <v>81</v>
      </c>
      <c r="AW427" s="12" t="s">
        <v>34</v>
      </c>
      <c r="AX427" s="12" t="s">
        <v>73</v>
      </c>
      <c r="AY427" s="151" t="s">
        <v>158</v>
      </c>
    </row>
    <row r="428" spans="2:65" s="13" customFormat="1" ht="11.25">
      <c r="B428" s="156"/>
      <c r="D428" s="144" t="s">
        <v>171</v>
      </c>
      <c r="E428" s="157" t="s">
        <v>21</v>
      </c>
      <c r="F428" s="158" t="s">
        <v>581</v>
      </c>
      <c r="H428" s="159">
        <v>7.2999999999999995E-2</v>
      </c>
      <c r="I428" s="160"/>
      <c r="L428" s="156"/>
      <c r="M428" s="161"/>
      <c r="T428" s="162"/>
      <c r="AT428" s="157" t="s">
        <v>171</v>
      </c>
      <c r="AU428" s="157" t="s">
        <v>83</v>
      </c>
      <c r="AV428" s="13" t="s">
        <v>83</v>
      </c>
      <c r="AW428" s="13" t="s">
        <v>34</v>
      </c>
      <c r="AX428" s="13" t="s">
        <v>73</v>
      </c>
      <c r="AY428" s="157" t="s">
        <v>158</v>
      </c>
    </row>
    <row r="429" spans="2:65" s="14" customFormat="1" ht="11.25">
      <c r="B429" s="163"/>
      <c r="D429" s="144" t="s">
        <v>171</v>
      </c>
      <c r="E429" s="164" t="s">
        <v>21</v>
      </c>
      <c r="F429" s="165" t="s">
        <v>215</v>
      </c>
      <c r="H429" s="166">
        <v>0.128</v>
      </c>
      <c r="I429" s="167"/>
      <c r="L429" s="163"/>
      <c r="M429" s="168"/>
      <c r="T429" s="169"/>
      <c r="AT429" s="164" t="s">
        <v>171</v>
      </c>
      <c r="AU429" s="164" t="s">
        <v>83</v>
      </c>
      <c r="AV429" s="14" t="s">
        <v>165</v>
      </c>
      <c r="AW429" s="14" t="s">
        <v>34</v>
      </c>
      <c r="AX429" s="14" t="s">
        <v>81</v>
      </c>
      <c r="AY429" s="164" t="s">
        <v>158</v>
      </c>
    </row>
    <row r="430" spans="2:65" s="1" customFormat="1" ht="16.5" customHeight="1">
      <c r="B430" s="32"/>
      <c r="C430" s="170" t="s">
        <v>582</v>
      </c>
      <c r="D430" s="170" t="s">
        <v>264</v>
      </c>
      <c r="E430" s="171" t="s">
        <v>583</v>
      </c>
      <c r="F430" s="172" t="s">
        <v>584</v>
      </c>
      <c r="G430" s="173" t="s">
        <v>322</v>
      </c>
      <c r="H430" s="174">
        <v>6.7000000000000004E-2</v>
      </c>
      <c r="I430" s="175"/>
      <c r="J430" s="176">
        <f>ROUND(I430*H430,2)</f>
        <v>0</v>
      </c>
      <c r="K430" s="172" t="s">
        <v>164</v>
      </c>
      <c r="L430" s="177"/>
      <c r="M430" s="178" t="s">
        <v>21</v>
      </c>
      <c r="N430" s="179" t="s">
        <v>44</v>
      </c>
      <c r="P430" s="140">
        <f>O430*H430</f>
        <v>0</v>
      </c>
      <c r="Q430" s="140">
        <v>1</v>
      </c>
      <c r="R430" s="140">
        <f>Q430*H430</f>
        <v>6.7000000000000004E-2</v>
      </c>
      <c r="S430" s="140">
        <v>0</v>
      </c>
      <c r="T430" s="141">
        <f>S430*H430</f>
        <v>0</v>
      </c>
      <c r="AR430" s="142" t="s">
        <v>223</v>
      </c>
      <c r="AT430" s="142" t="s">
        <v>264</v>
      </c>
      <c r="AU430" s="142" t="s">
        <v>83</v>
      </c>
      <c r="AY430" s="17" t="s">
        <v>158</v>
      </c>
      <c r="BE430" s="143">
        <f>IF(N430="základní",J430,0)</f>
        <v>0</v>
      </c>
      <c r="BF430" s="143">
        <f>IF(N430="snížená",J430,0)</f>
        <v>0</v>
      </c>
      <c r="BG430" s="143">
        <f>IF(N430="zákl. přenesená",J430,0)</f>
        <v>0</v>
      </c>
      <c r="BH430" s="143">
        <f>IF(N430="sníž. přenesená",J430,0)</f>
        <v>0</v>
      </c>
      <c r="BI430" s="143">
        <f>IF(N430="nulová",J430,0)</f>
        <v>0</v>
      </c>
      <c r="BJ430" s="17" t="s">
        <v>81</v>
      </c>
      <c r="BK430" s="143">
        <f>ROUND(I430*H430,2)</f>
        <v>0</v>
      </c>
      <c r="BL430" s="17" t="s">
        <v>165</v>
      </c>
      <c r="BM430" s="142" t="s">
        <v>585</v>
      </c>
    </row>
    <row r="431" spans="2:65" s="1" customFormat="1" ht="11.25">
      <c r="B431" s="32"/>
      <c r="D431" s="144" t="s">
        <v>167</v>
      </c>
      <c r="F431" s="145" t="s">
        <v>584</v>
      </c>
      <c r="I431" s="146"/>
      <c r="L431" s="32"/>
      <c r="M431" s="147"/>
      <c r="T431" s="53"/>
      <c r="AT431" s="17" t="s">
        <v>167</v>
      </c>
      <c r="AU431" s="17" t="s">
        <v>83</v>
      </c>
    </row>
    <row r="432" spans="2:65" s="12" customFormat="1" ht="11.25">
      <c r="B432" s="150"/>
      <c r="D432" s="144" t="s">
        <v>171</v>
      </c>
      <c r="E432" s="151" t="s">
        <v>21</v>
      </c>
      <c r="F432" s="152" t="s">
        <v>552</v>
      </c>
      <c r="H432" s="151" t="s">
        <v>21</v>
      </c>
      <c r="I432" s="153"/>
      <c r="L432" s="150"/>
      <c r="M432" s="154"/>
      <c r="T432" s="155"/>
      <c r="AT432" s="151" t="s">
        <v>171</v>
      </c>
      <c r="AU432" s="151" t="s">
        <v>83</v>
      </c>
      <c r="AV432" s="12" t="s">
        <v>81</v>
      </c>
      <c r="AW432" s="12" t="s">
        <v>34</v>
      </c>
      <c r="AX432" s="12" t="s">
        <v>73</v>
      </c>
      <c r="AY432" s="151" t="s">
        <v>158</v>
      </c>
    </row>
    <row r="433" spans="2:65" s="13" customFormat="1" ht="11.25">
      <c r="B433" s="156"/>
      <c r="D433" s="144" t="s">
        <v>171</v>
      </c>
      <c r="E433" s="157" t="s">
        <v>21</v>
      </c>
      <c r="F433" s="158" t="s">
        <v>586</v>
      </c>
      <c r="H433" s="159">
        <v>6.7000000000000004E-2</v>
      </c>
      <c r="I433" s="160"/>
      <c r="L433" s="156"/>
      <c r="M433" s="161"/>
      <c r="T433" s="162"/>
      <c r="AT433" s="157" t="s">
        <v>171</v>
      </c>
      <c r="AU433" s="157" t="s">
        <v>83</v>
      </c>
      <c r="AV433" s="13" t="s">
        <v>83</v>
      </c>
      <c r="AW433" s="13" t="s">
        <v>34</v>
      </c>
      <c r="AX433" s="13" t="s">
        <v>81</v>
      </c>
      <c r="AY433" s="157" t="s">
        <v>158</v>
      </c>
    </row>
    <row r="434" spans="2:65" s="1" customFormat="1" ht="16.5" customHeight="1">
      <c r="B434" s="32"/>
      <c r="C434" s="170" t="s">
        <v>587</v>
      </c>
      <c r="D434" s="170" t="s">
        <v>264</v>
      </c>
      <c r="E434" s="171" t="s">
        <v>588</v>
      </c>
      <c r="F434" s="172" t="s">
        <v>589</v>
      </c>
      <c r="G434" s="173" t="s">
        <v>322</v>
      </c>
      <c r="H434" s="174">
        <v>2.1999999999999999E-2</v>
      </c>
      <c r="I434" s="175"/>
      <c r="J434" s="176">
        <f>ROUND(I434*H434,2)</f>
        <v>0</v>
      </c>
      <c r="K434" s="172" t="s">
        <v>164</v>
      </c>
      <c r="L434" s="177"/>
      <c r="M434" s="178" t="s">
        <v>21</v>
      </c>
      <c r="N434" s="179" t="s">
        <v>44</v>
      </c>
      <c r="P434" s="140">
        <f>O434*H434</f>
        <v>0</v>
      </c>
      <c r="Q434" s="140">
        <v>1</v>
      </c>
      <c r="R434" s="140">
        <f>Q434*H434</f>
        <v>2.1999999999999999E-2</v>
      </c>
      <c r="S434" s="140">
        <v>0</v>
      </c>
      <c r="T434" s="141">
        <f>S434*H434</f>
        <v>0</v>
      </c>
      <c r="AR434" s="142" t="s">
        <v>223</v>
      </c>
      <c r="AT434" s="142" t="s">
        <v>264</v>
      </c>
      <c r="AU434" s="142" t="s">
        <v>83</v>
      </c>
      <c r="AY434" s="17" t="s">
        <v>158</v>
      </c>
      <c r="BE434" s="143">
        <f>IF(N434="základní",J434,0)</f>
        <v>0</v>
      </c>
      <c r="BF434" s="143">
        <f>IF(N434="snížená",J434,0)</f>
        <v>0</v>
      </c>
      <c r="BG434" s="143">
        <f>IF(N434="zákl. přenesená",J434,0)</f>
        <v>0</v>
      </c>
      <c r="BH434" s="143">
        <f>IF(N434="sníž. přenesená",J434,0)</f>
        <v>0</v>
      </c>
      <c r="BI434" s="143">
        <f>IF(N434="nulová",J434,0)</f>
        <v>0</v>
      </c>
      <c r="BJ434" s="17" t="s">
        <v>81</v>
      </c>
      <c r="BK434" s="143">
        <f>ROUND(I434*H434,2)</f>
        <v>0</v>
      </c>
      <c r="BL434" s="17" t="s">
        <v>165</v>
      </c>
      <c r="BM434" s="142" t="s">
        <v>590</v>
      </c>
    </row>
    <row r="435" spans="2:65" s="1" customFormat="1" ht="11.25">
      <c r="B435" s="32"/>
      <c r="D435" s="144" t="s">
        <v>167</v>
      </c>
      <c r="F435" s="145" t="s">
        <v>589</v>
      </c>
      <c r="I435" s="146"/>
      <c r="L435" s="32"/>
      <c r="M435" s="147"/>
      <c r="T435" s="53"/>
      <c r="AT435" s="17" t="s">
        <v>167</v>
      </c>
      <c r="AU435" s="17" t="s">
        <v>83</v>
      </c>
    </row>
    <row r="436" spans="2:65" s="12" customFormat="1" ht="11.25">
      <c r="B436" s="150"/>
      <c r="D436" s="144" t="s">
        <v>171</v>
      </c>
      <c r="E436" s="151" t="s">
        <v>21</v>
      </c>
      <c r="F436" s="152" t="s">
        <v>591</v>
      </c>
      <c r="H436" s="151" t="s">
        <v>21</v>
      </c>
      <c r="I436" s="153"/>
      <c r="L436" s="150"/>
      <c r="M436" s="154"/>
      <c r="T436" s="155"/>
      <c r="AT436" s="151" t="s">
        <v>171</v>
      </c>
      <c r="AU436" s="151" t="s">
        <v>83</v>
      </c>
      <c r="AV436" s="12" t="s">
        <v>81</v>
      </c>
      <c r="AW436" s="12" t="s">
        <v>34</v>
      </c>
      <c r="AX436" s="12" t="s">
        <v>73</v>
      </c>
      <c r="AY436" s="151" t="s">
        <v>158</v>
      </c>
    </row>
    <row r="437" spans="2:65" s="13" customFormat="1" ht="11.25">
      <c r="B437" s="156"/>
      <c r="D437" s="144" t="s">
        <v>171</v>
      </c>
      <c r="E437" s="157" t="s">
        <v>21</v>
      </c>
      <c r="F437" s="158" t="s">
        <v>592</v>
      </c>
      <c r="H437" s="159">
        <v>1.0999999999999999E-2</v>
      </c>
      <c r="I437" s="160"/>
      <c r="L437" s="156"/>
      <c r="M437" s="161"/>
      <c r="T437" s="162"/>
      <c r="AT437" s="157" t="s">
        <v>171</v>
      </c>
      <c r="AU437" s="157" t="s">
        <v>83</v>
      </c>
      <c r="AV437" s="13" t="s">
        <v>83</v>
      </c>
      <c r="AW437" s="13" t="s">
        <v>34</v>
      </c>
      <c r="AX437" s="13" t="s">
        <v>73</v>
      </c>
      <c r="AY437" s="157" t="s">
        <v>158</v>
      </c>
    </row>
    <row r="438" spans="2:65" s="12" customFormat="1" ht="11.25">
      <c r="B438" s="150"/>
      <c r="D438" s="144" t="s">
        <v>171</v>
      </c>
      <c r="E438" s="151" t="s">
        <v>21</v>
      </c>
      <c r="F438" s="152" t="s">
        <v>593</v>
      </c>
      <c r="H438" s="151" t="s">
        <v>21</v>
      </c>
      <c r="I438" s="153"/>
      <c r="L438" s="150"/>
      <c r="M438" s="154"/>
      <c r="T438" s="155"/>
      <c r="AT438" s="151" t="s">
        <v>171</v>
      </c>
      <c r="AU438" s="151" t="s">
        <v>83</v>
      </c>
      <c r="AV438" s="12" t="s">
        <v>81</v>
      </c>
      <c r="AW438" s="12" t="s">
        <v>34</v>
      </c>
      <c r="AX438" s="12" t="s">
        <v>73</v>
      </c>
      <c r="AY438" s="151" t="s">
        <v>158</v>
      </c>
    </row>
    <row r="439" spans="2:65" s="13" customFormat="1" ht="11.25">
      <c r="B439" s="156"/>
      <c r="D439" s="144" t="s">
        <v>171</v>
      </c>
      <c r="E439" s="157" t="s">
        <v>21</v>
      </c>
      <c r="F439" s="158" t="s">
        <v>592</v>
      </c>
      <c r="H439" s="159">
        <v>1.0999999999999999E-2</v>
      </c>
      <c r="I439" s="160"/>
      <c r="L439" s="156"/>
      <c r="M439" s="161"/>
      <c r="T439" s="162"/>
      <c r="AT439" s="157" t="s">
        <v>171</v>
      </c>
      <c r="AU439" s="157" t="s">
        <v>83</v>
      </c>
      <c r="AV439" s="13" t="s">
        <v>83</v>
      </c>
      <c r="AW439" s="13" t="s">
        <v>34</v>
      </c>
      <c r="AX439" s="13" t="s">
        <v>73</v>
      </c>
      <c r="AY439" s="157" t="s">
        <v>158</v>
      </c>
    </row>
    <row r="440" spans="2:65" s="14" customFormat="1" ht="11.25">
      <c r="B440" s="163"/>
      <c r="D440" s="144" t="s">
        <v>171</v>
      </c>
      <c r="E440" s="164" t="s">
        <v>21</v>
      </c>
      <c r="F440" s="165" t="s">
        <v>215</v>
      </c>
      <c r="H440" s="166">
        <v>2.1999999999999999E-2</v>
      </c>
      <c r="I440" s="167"/>
      <c r="L440" s="163"/>
      <c r="M440" s="168"/>
      <c r="T440" s="169"/>
      <c r="AT440" s="164" t="s">
        <v>171</v>
      </c>
      <c r="AU440" s="164" t="s">
        <v>83</v>
      </c>
      <c r="AV440" s="14" t="s">
        <v>165</v>
      </c>
      <c r="AW440" s="14" t="s">
        <v>34</v>
      </c>
      <c r="AX440" s="14" t="s">
        <v>81</v>
      </c>
      <c r="AY440" s="164" t="s">
        <v>158</v>
      </c>
    </row>
    <row r="441" spans="2:65" s="1" customFormat="1" ht="16.5" customHeight="1">
      <c r="B441" s="32"/>
      <c r="C441" s="170" t="s">
        <v>594</v>
      </c>
      <c r="D441" s="170" t="s">
        <v>264</v>
      </c>
      <c r="E441" s="171" t="s">
        <v>595</v>
      </c>
      <c r="F441" s="172" t="s">
        <v>596</v>
      </c>
      <c r="G441" s="173" t="s">
        <v>322</v>
      </c>
      <c r="H441" s="174">
        <v>3.2000000000000001E-2</v>
      </c>
      <c r="I441" s="175"/>
      <c r="J441" s="176">
        <f>ROUND(I441*H441,2)</f>
        <v>0</v>
      </c>
      <c r="K441" s="172" t="s">
        <v>164</v>
      </c>
      <c r="L441" s="177"/>
      <c r="M441" s="178" t="s">
        <v>21</v>
      </c>
      <c r="N441" s="179" t="s">
        <v>44</v>
      </c>
      <c r="P441" s="140">
        <f>O441*H441</f>
        <v>0</v>
      </c>
      <c r="Q441" s="140">
        <v>1</v>
      </c>
      <c r="R441" s="140">
        <f>Q441*H441</f>
        <v>3.2000000000000001E-2</v>
      </c>
      <c r="S441" s="140">
        <v>0</v>
      </c>
      <c r="T441" s="141">
        <f>S441*H441</f>
        <v>0</v>
      </c>
      <c r="AR441" s="142" t="s">
        <v>223</v>
      </c>
      <c r="AT441" s="142" t="s">
        <v>264</v>
      </c>
      <c r="AU441" s="142" t="s">
        <v>83</v>
      </c>
      <c r="AY441" s="17" t="s">
        <v>158</v>
      </c>
      <c r="BE441" s="143">
        <f>IF(N441="základní",J441,0)</f>
        <v>0</v>
      </c>
      <c r="BF441" s="143">
        <f>IF(N441="snížená",J441,0)</f>
        <v>0</v>
      </c>
      <c r="BG441" s="143">
        <f>IF(N441="zákl. přenesená",J441,0)</f>
        <v>0</v>
      </c>
      <c r="BH441" s="143">
        <f>IF(N441="sníž. přenesená",J441,0)</f>
        <v>0</v>
      </c>
      <c r="BI441" s="143">
        <f>IF(N441="nulová",J441,0)</f>
        <v>0</v>
      </c>
      <c r="BJ441" s="17" t="s">
        <v>81</v>
      </c>
      <c r="BK441" s="143">
        <f>ROUND(I441*H441,2)</f>
        <v>0</v>
      </c>
      <c r="BL441" s="17" t="s">
        <v>165</v>
      </c>
      <c r="BM441" s="142" t="s">
        <v>597</v>
      </c>
    </row>
    <row r="442" spans="2:65" s="1" customFormat="1" ht="11.25">
      <c r="B442" s="32"/>
      <c r="D442" s="144" t="s">
        <v>167</v>
      </c>
      <c r="F442" s="145" t="s">
        <v>596</v>
      </c>
      <c r="I442" s="146"/>
      <c r="L442" s="32"/>
      <c r="M442" s="147"/>
      <c r="T442" s="53"/>
      <c r="AT442" s="17" t="s">
        <v>167</v>
      </c>
      <c r="AU442" s="17" t="s">
        <v>83</v>
      </c>
    </row>
    <row r="443" spans="2:65" s="12" customFormat="1" ht="11.25">
      <c r="B443" s="150"/>
      <c r="D443" s="144" t="s">
        <v>171</v>
      </c>
      <c r="E443" s="151" t="s">
        <v>21</v>
      </c>
      <c r="F443" s="152" t="s">
        <v>598</v>
      </c>
      <c r="H443" s="151" t="s">
        <v>21</v>
      </c>
      <c r="I443" s="153"/>
      <c r="L443" s="150"/>
      <c r="M443" s="154"/>
      <c r="T443" s="155"/>
      <c r="AT443" s="151" t="s">
        <v>171</v>
      </c>
      <c r="AU443" s="151" t="s">
        <v>83</v>
      </c>
      <c r="AV443" s="12" t="s">
        <v>81</v>
      </c>
      <c r="AW443" s="12" t="s">
        <v>34</v>
      </c>
      <c r="AX443" s="12" t="s">
        <v>73</v>
      </c>
      <c r="AY443" s="151" t="s">
        <v>158</v>
      </c>
    </row>
    <row r="444" spans="2:65" s="13" customFormat="1" ht="11.25">
      <c r="B444" s="156"/>
      <c r="D444" s="144" t="s">
        <v>171</v>
      </c>
      <c r="E444" s="157" t="s">
        <v>21</v>
      </c>
      <c r="F444" s="158" t="s">
        <v>599</v>
      </c>
      <c r="H444" s="159">
        <v>1.6E-2</v>
      </c>
      <c r="I444" s="160"/>
      <c r="L444" s="156"/>
      <c r="M444" s="161"/>
      <c r="T444" s="162"/>
      <c r="AT444" s="157" t="s">
        <v>171</v>
      </c>
      <c r="AU444" s="157" t="s">
        <v>83</v>
      </c>
      <c r="AV444" s="13" t="s">
        <v>83</v>
      </c>
      <c r="AW444" s="13" t="s">
        <v>34</v>
      </c>
      <c r="AX444" s="13" t="s">
        <v>73</v>
      </c>
      <c r="AY444" s="157" t="s">
        <v>158</v>
      </c>
    </row>
    <row r="445" spans="2:65" s="12" customFormat="1" ht="11.25">
      <c r="B445" s="150"/>
      <c r="D445" s="144" t="s">
        <v>171</v>
      </c>
      <c r="E445" s="151" t="s">
        <v>21</v>
      </c>
      <c r="F445" s="152" t="s">
        <v>600</v>
      </c>
      <c r="H445" s="151" t="s">
        <v>21</v>
      </c>
      <c r="I445" s="153"/>
      <c r="L445" s="150"/>
      <c r="M445" s="154"/>
      <c r="T445" s="155"/>
      <c r="AT445" s="151" t="s">
        <v>171</v>
      </c>
      <c r="AU445" s="151" t="s">
        <v>83</v>
      </c>
      <c r="AV445" s="12" t="s">
        <v>81</v>
      </c>
      <c r="AW445" s="12" t="s">
        <v>34</v>
      </c>
      <c r="AX445" s="12" t="s">
        <v>73</v>
      </c>
      <c r="AY445" s="151" t="s">
        <v>158</v>
      </c>
    </row>
    <row r="446" spans="2:65" s="13" customFormat="1" ht="11.25">
      <c r="B446" s="156"/>
      <c r="D446" s="144" t="s">
        <v>171</v>
      </c>
      <c r="E446" s="157" t="s">
        <v>21</v>
      </c>
      <c r="F446" s="158" t="s">
        <v>599</v>
      </c>
      <c r="H446" s="159">
        <v>1.6E-2</v>
      </c>
      <c r="I446" s="160"/>
      <c r="L446" s="156"/>
      <c r="M446" s="161"/>
      <c r="T446" s="162"/>
      <c r="AT446" s="157" t="s">
        <v>171</v>
      </c>
      <c r="AU446" s="157" t="s">
        <v>83</v>
      </c>
      <c r="AV446" s="13" t="s">
        <v>83</v>
      </c>
      <c r="AW446" s="13" t="s">
        <v>34</v>
      </c>
      <c r="AX446" s="13" t="s">
        <v>73</v>
      </c>
      <c r="AY446" s="157" t="s">
        <v>158</v>
      </c>
    </row>
    <row r="447" spans="2:65" s="14" customFormat="1" ht="11.25">
      <c r="B447" s="163"/>
      <c r="D447" s="144" t="s">
        <v>171</v>
      </c>
      <c r="E447" s="164" t="s">
        <v>21</v>
      </c>
      <c r="F447" s="165" t="s">
        <v>215</v>
      </c>
      <c r="H447" s="166">
        <v>3.2000000000000001E-2</v>
      </c>
      <c r="I447" s="167"/>
      <c r="L447" s="163"/>
      <c r="M447" s="168"/>
      <c r="T447" s="169"/>
      <c r="AT447" s="164" t="s">
        <v>171</v>
      </c>
      <c r="AU447" s="164" t="s">
        <v>83</v>
      </c>
      <c r="AV447" s="14" t="s">
        <v>165</v>
      </c>
      <c r="AW447" s="14" t="s">
        <v>34</v>
      </c>
      <c r="AX447" s="14" t="s">
        <v>81</v>
      </c>
      <c r="AY447" s="164" t="s">
        <v>158</v>
      </c>
    </row>
    <row r="448" spans="2:65" s="1" customFormat="1" ht="24.2" customHeight="1">
      <c r="B448" s="32"/>
      <c r="C448" s="131" t="s">
        <v>601</v>
      </c>
      <c r="D448" s="131" t="s">
        <v>160</v>
      </c>
      <c r="E448" s="132" t="s">
        <v>602</v>
      </c>
      <c r="F448" s="133" t="s">
        <v>603</v>
      </c>
      <c r="G448" s="134" t="s">
        <v>322</v>
      </c>
      <c r="H448" s="135">
        <v>1.3009999999999999</v>
      </c>
      <c r="I448" s="136"/>
      <c r="J448" s="137">
        <f>ROUND(I448*H448,2)</f>
        <v>0</v>
      </c>
      <c r="K448" s="133" t="s">
        <v>164</v>
      </c>
      <c r="L448" s="32"/>
      <c r="M448" s="138" t="s">
        <v>21</v>
      </c>
      <c r="N448" s="139" t="s">
        <v>44</v>
      </c>
      <c r="P448" s="140">
        <f>O448*H448</f>
        <v>0</v>
      </c>
      <c r="Q448" s="140">
        <v>1.7094000000000002E-2</v>
      </c>
      <c r="R448" s="140">
        <f>Q448*H448</f>
        <v>2.2239294E-2</v>
      </c>
      <c r="S448" s="140">
        <v>0</v>
      </c>
      <c r="T448" s="141">
        <f>S448*H448</f>
        <v>0</v>
      </c>
      <c r="AR448" s="142" t="s">
        <v>165</v>
      </c>
      <c r="AT448" s="142" t="s">
        <v>160</v>
      </c>
      <c r="AU448" s="142" t="s">
        <v>83</v>
      </c>
      <c r="AY448" s="17" t="s">
        <v>158</v>
      </c>
      <c r="BE448" s="143">
        <f>IF(N448="základní",J448,0)</f>
        <v>0</v>
      </c>
      <c r="BF448" s="143">
        <f>IF(N448="snížená",J448,0)</f>
        <v>0</v>
      </c>
      <c r="BG448" s="143">
        <f>IF(N448="zákl. přenesená",J448,0)</f>
        <v>0</v>
      </c>
      <c r="BH448" s="143">
        <f>IF(N448="sníž. přenesená",J448,0)</f>
        <v>0</v>
      </c>
      <c r="BI448" s="143">
        <f>IF(N448="nulová",J448,0)</f>
        <v>0</v>
      </c>
      <c r="BJ448" s="17" t="s">
        <v>81</v>
      </c>
      <c r="BK448" s="143">
        <f>ROUND(I448*H448,2)</f>
        <v>0</v>
      </c>
      <c r="BL448" s="17" t="s">
        <v>165</v>
      </c>
      <c r="BM448" s="142" t="s">
        <v>604</v>
      </c>
    </row>
    <row r="449" spans="2:65" s="1" customFormat="1" ht="11.25">
      <c r="B449" s="32"/>
      <c r="D449" s="144" t="s">
        <v>167</v>
      </c>
      <c r="F449" s="145" t="s">
        <v>605</v>
      </c>
      <c r="I449" s="146"/>
      <c r="L449" s="32"/>
      <c r="M449" s="147"/>
      <c r="T449" s="53"/>
      <c r="AT449" s="17" t="s">
        <v>167</v>
      </c>
      <c r="AU449" s="17" t="s">
        <v>83</v>
      </c>
    </row>
    <row r="450" spans="2:65" s="1" customFormat="1" ht="11.25">
      <c r="B450" s="32"/>
      <c r="D450" s="148" t="s">
        <v>169</v>
      </c>
      <c r="F450" s="149" t="s">
        <v>606</v>
      </c>
      <c r="I450" s="146"/>
      <c r="L450" s="32"/>
      <c r="M450" s="147"/>
      <c r="T450" s="53"/>
      <c r="AT450" s="17" t="s">
        <v>169</v>
      </c>
      <c r="AU450" s="17" t="s">
        <v>83</v>
      </c>
    </row>
    <row r="451" spans="2:65" s="12" customFormat="1" ht="11.25">
      <c r="B451" s="150"/>
      <c r="D451" s="144" t="s">
        <v>171</v>
      </c>
      <c r="E451" s="151" t="s">
        <v>21</v>
      </c>
      <c r="F451" s="152" t="s">
        <v>607</v>
      </c>
      <c r="H451" s="151" t="s">
        <v>21</v>
      </c>
      <c r="I451" s="153"/>
      <c r="L451" s="150"/>
      <c r="M451" s="154"/>
      <c r="T451" s="155"/>
      <c r="AT451" s="151" t="s">
        <v>171</v>
      </c>
      <c r="AU451" s="151" t="s">
        <v>83</v>
      </c>
      <c r="AV451" s="12" t="s">
        <v>81</v>
      </c>
      <c r="AW451" s="12" t="s">
        <v>34</v>
      </c>
      <c r="AX451" s="12" t="s">
        <v>73</v>
      </c>
      <c r="AY451" s="151" t="s">
        <v>158</v>
      </c>
    </row>
    <row r="452" spans="2:65" s="13" customFormat="1" ht="11.25">
      <c r="B452" s="156"/>
      <c r="D452" s="144" t="s">
        <v>171</v>
      </c>
      <c r="E452" s="157" t="s">
        <v>21</v>
      </c>
      <c r="F452" s="158" t="s">
        <v>608</v>
      </c>
      <c r="H452" s="159">
        <v>0.17499999999999999</v>
      </c>
      <c r="I452" s="160"/>
      <c r="L452" s="156"/>
      <c r="M452" s="161"/>
      <c r="T452" s="162"/>
      <c r="AT452" s="157" t="s">
        <v>171</v>
      </c>
      <c r="AU452" s="157" t="s">
        <v>83</v>
      </c>
      <c r="AV452" s="13" t="s">
        <v>83</v>
      </c>
      <c r="AW452" s="13" t="s">
        <v>34</v>
      </c>
      <c r="AX452" s="13" t="s">
        <v>73</v>
      </c>
      <c r="AY452" s="157" t="s">
        <v>158</v>
      </c>
    </row>
    <row r="453" spans="2:65" s="12" customFormat="1" ht="11.25">
      <c r="B453" s="150"/>
      <c r="D453" s="144" t="s">
        <v>171</v>
      </c>
      <c r="E453" s="151" t="s">
        <v>21</v>
      </c>
      <c r="F453" s="152" t="s">
        <v>609</v>
      </c>
      <c r="H453" s="151" t="s">
        <v>21</v>
      </c>
      <c r="I453" s="153"/>
      <c r="L453" s="150"/>
      <c r="M453" s="154"/>
      <c r="T453" s="155"/>
      <c r="AT453" s="151" t="s">
        <v>171</v>
      </c>
      <c r="AU453" s="151" t="s">
        <v>83</v>
      </c>
      <c r="AV453" s="12" t="s">
        <v>81</v>
      </c>
      <c r="AW453" s="12" t="s">
        <v>34</v>
      </c>
      <c r="AX453" s="12" t="s">
        <v>73</v>
      </c>
      <c r="AY453" s="151" t="s">
        <v>158</v>
      </c>
    </row>
    <row r="454" spans="2:65" s="13" customFormat="1" ht="11.25">
      <c r="B454" s="156"/>
      <c r="D454" s="144" t="s">
        <v>171</v>
      </c>
      <c r="E454" s="157" t="s">
        <v>21</v>
      </c>
      <c r="F454" s="158" t="s">
        <v>610</v>
      </c>
      <c r="H454" s="159">
        <v>0.437</v>
      </c>
      <c r="I454" s="160"/>
      <c r="L454" s="156"/>
      <c r="M454" s="161"/>
      <c r="T454" s="162"/>
      <c r="AT454" s="157" t="s">
        <v>171</v>
      </c>
      <c r="AU454" s="157" t="s">
        <v>83</v>
      </c>
      <c r="AV454" s="13" t="s">
        <v>83</v>
      </c>
      <c r="AW454" s="13" t="s">
        <v>34</v>
      </c>
      <c r="AX454" s="13" t="s">
        <v>73</v>
      </c>
      <c r="AY454" s="157" t="s">
        <v>158</v>
      </c>
    </row>
    <row r="455" spans="2:65" s="12" customFormat="1" ht="11.25">
      <c r="B455" s="150"/>
      <c r="D455" s="144" t="s">
        <v>171</v>
      </c>
      <c r="E455" s="151" t="s">
        <v>21</v>
      </c>
      <c r="F455" s="152" t="s">
        <v>611</v>
      </c>
      <c r="H455" s="151" t="s">
        <v>21</v>
      </c>
      <c r="I455" s="153"/>
      <c r="L455" s="150"/>
      <c r="M455" s="154"/>
      <c r="T455" s="155"/>
      <c r="AT455" s="151" t="s">
        <v>171</v>
      </c>
      <c r="AU455" s="151" t="s">
        <v>83</v>
      </c>
      <c r="AV455" s="12" t="s">
        <v>81</v>
      </c>
      <c r="AW455" s="12" t="s">
        <v>34</v>
      </c>
      <c r="AX455" s="12" t="s">
        <v>73</v>
      </c>
      <c r="AY455" s="151" t="s">
        <v>158</v>
      </c>
    </row>
    <row r="456" spans="2:65" s="13" customFormat="1" ht="11.25">
      <c r="B456" s="156"/>
      <c r="D456" s="144" t="s">
        <v>171</v>
      </c>
      <c r="E456" s="157" t="s">
        <v>21</v>
      </c>
      <c r="F456" s="158" t="s">
        <v>612</v>
      </c>
      <c r="H456" s="159">
        <v>0.16200000000000001</v>
      </c>
      <c r="I456" s="160"/>
      <c r="L456" s="156"/>
      <c r="M456" s="161"/>
      <c r="T456" s="162"/>
      <c r="AT456" s="157" t="s">
        <v>171</v>
      </c>
      <c r="AU456" s="157" t="s">
        <v>83</v>
      </c>
      <c r="AV456" s="13" t="s">
        <v>83</v>
      </c>
      <c r="AW456" s="13" t="s">
        <v>34</v>
      </c>
      <c r="AX456" s="13" t="s">
        <v>73</v>
      </c>
      <c r="AY456" s="157" t="s">
        <v>158</v>
      </c>
    </row>
    <row r="457" spans="2:65" s="12" customFormat="1" ht="11.25">
      <c r="B457" s="150"/>
      <c r="D457" s="144" t="s">
        <v>171</v>
      </c>
      <c r="E457" s="151" t="s">
        <v>21</v>
      </c>
      <c r="F457" s="152" t="s">
        <v>613</v>
      </c>
      <c r="H457" s="151" t="s">
        <v>21</v>
      </c>
      <c r="I457" s="153"/>
      <c r="L457" s="150"/>
      <c r="M457" s="154"/>
      <c r="T457" s="155"/>
      <c r="AT457" s="151" t="s">
        <v>171</v>
      </c>
      <c r="AU457" s="151" t="s">
        <v>83</v>
      </c>
      <c r="AV457" s="12" t="s">
        <v>81</v>
      </c>
      <c r="AW457" s="12" t="s">
        <v>34</v>
      </c>
      <c r="AX457" s="12" t="s">
        <v>73</v>
      </c>
      <c r="AY457" s="151" t="s">
        <v>158</v>
      </c>
    </row>
    <row r="458" spans="2:65" s="13" customFormat="1" ht="11.25">
      <c r="B458" s="156"/>
      <c r="D458" s="144" t="s">
        <v>171</v>
      </c>
      <c r="E458" s="157" t="s">
        <v>21</v>
      </c>
      <c r="F458" s="158" t="s">
        <v>614</v>
      </c>
      <c r="H458" s="159">
        <v>0.17299999999999999</v>
      </c>
      <c r="I458" s="160"/>
      <c r="L458" s="156"/>
      <c r="M458" s="161"/>
      <c r="T458" s="162"/>
      <c r="AT458" s="157" t="s">
        <v>171</v>
      </c>
      <c r="AU458" s="157" t="s">
        <v>83</v>
      </c>
      <c r="AV458" s="13" t="s">
        <v>83</v>
      </c>
      <c r="AW458" s="13" t="s">
        <v>34</v>
      </c>
      <c r="AX458" s="13" t="s">
        <v>73</v>
      </c>
      <c r="AY458" s="157" t="s">
        <v>158</v>
      </c>
    </row>
    <row r="459" spans="2:65" s="12" customFormat="1" ht="11.25">
      <c r="B459" s="150"/>
      <c r="D459" s="144" t="s">
        <v>171</v>
      </c>
      <c r="E459" s="151" t="s">
        <v>21</v>
      </c>
      <c r="F459" s="152" t="s">
        <v>615</v>
      </c>
      <c r="H459" s="151" t="s">
        <v>21</v>
      </c>
      <c r="I459" s="153"/>
      <c r="L459" s="150"/>
      <c r="M459" s="154"/>
      <c r="T459" s="155"/>
      <c r="AT459" s="151" t="s">
        <v>171</v>
      </c>
      <c r="AU459" s="151" t="s">
        <v>83</v>
      </c>
      <c r="AV459" s="12" t="s">
        <v>81</v>
      </c>
      <c r="AW459" s="12" t="s">
        <v>34</v>
      </c>
      <c r="AX459" s="12" t="s">
        <v>73</v>
      </c>
      <c r="AY459" s="151" t="s">
        <v>158</v>
      </c>
    </row>
    <row r="460" spans="2:65" s="13" customFormat="1" ht="11.25">
      <c r="B460" s="156"/>
      <c r="D460" s="144" t="s">
        <v>171</v>
      </c>
      <c r="E460" s="157" t="s">
        <v>21</v>
      </c>
      <c r="F460" s="158" t="s">
        <v>616</v>
      </c>
      <c r="H460" s="159">
        <v>0.33100000000000002</v>
      </c>
      <c r="I460" s="160"/>
      <c r="L460" s="156"/>
      <c r="M460" s="161"/>
      <c r="T460" s="162"/>
      <c r="AT460" s="157" t="s">
        <v>171</v>
      </c>
      <c r="AU460" s="157" t="s">
        <v>83</v>
      </c>
      <c r="AV460" s="13" t="s">
        <v>83</v>
      </c>
      <c r="AW460" s="13" t="s">
        <v>34</v>
      </c>
      <c r="AX460" s="13" t="s">
        <v>73</v>
      </c>
      <c r="AY460" s="157" t="s">
        <v>158</v>
      </c>
    </row>
    <row r="461" spans="2:65" s="13" customFormat="1" ht="11.25">
      <c r="B461" s="156"/>
      <c r="D461" s="144" t="s">
        <v>171</v>
      </c>
      <c r="E461" s="157" t="s">
        <v>21</v>
      </c>
      <c r="F461" s="158" t="s">
        <v>617</v>
      </c>
      <c r="H461" s="159">
        <v>2.3E-2</v>
      </c>
      <c r="I461" s="160"/>
      <c r="L461" s="156"/>
      <c r="M461" s="161"/>
      <c r="T461" s="162"/>
      <c r="AT461" s="157" t="s">
        <v>171</v>
      </c>
      <c r="AU461" s="157" t="s">
        <v>83</v>
      </c>
      <c r="AV461" s="13" t="s">
        <v>83</v>
      </c>
      <c r="AW461" s="13" t="s">
        <v>34</v>
      </c>
      <c r="AX461" s="13" t="s">
        <v>73</v>
      </c>
      <c r="AY461" s="157" t="s">
        <v>158</v>
      </c>
    </row>
    <row r="462" spans="2:65" s="14" customFormat="1" ht="11.25">
      <c r="B462" s="163"/>
      <c r="D462" s="144" t="s">
        <v>171</v>
      </c>
      <c r="E462" s="164" t="s">
        <v>21</v>
      </c>
      <c r="F462" s="165" t="s">
        <v>215</v>
      </c>
      <c r="H462" s="166">
        <v>1.3009999999999999</v>
      </c>
      <c r="I462" s="167"/>
      <c r="L462" s="163"/>
      <c r="M462" s="168"/>
      <c r="T462" s="169"/>
      <c r="AT462" s="164" t="s">
        <v>171</v>
      </c>
      <c r="AU462" s="164" t="s">
        <v>83</v>
      </c>
      <c r="AV462" s="14" t="s">
        <v>165</v>
      </c>
      <c r="AW462" s="14" t="s">
        <v>34</v>
      </c>
      <c r="AX462" s="14" t="s">
        <v>81</v>
      </c>
      <c r="AY462" s="164" t="s">
        <v>158</v>
      </c>
    </row>
    <row r="463" spans="2:65" s="1" customFormat="1" ht="16.5" customHeight="1">
      <c r="B463" s="32"/>
      <c r="C463" s="170" t="s">
        <v>618</v>
      </c>
      <c r="D463" s="170" t="s">
        <v>264</v>
      </c>
      <c r="E463" s="171" t="s">
        <v>619</v>
      </c>
      <c r="F463" s="172" t="s">
        <v>620</v>
      </c>
      <c r="G463" s="173" t="s">
        <v>322</v>
      </c>
      <c r="H463" s="174">
        <v>0.189</v>
      </c>
      <c r="I463" s="175"/>
      <c r="J463" s="176">
        <f>ROUND(I463*H463,2)</f>
        <v>0</v>
      </c>
      <c r="K463" s="172" t="s">
        <v>164</v>
      </c>
      <c r="L463" s="177"/>
      <c r="M463" s="178" t="s">
        <v>21</v>
      </c>
      <c r="N463" s="179" t="s">
        <v>44</v>
      </c>
      <c r="P463" s="140">
        <f>O463*H463</f>
        <v>0</v>
      </c>
      <c r="Q463" s="140">
        <v>1</v>
      </c>
      <c r="R463" s="140">
        <f>Q463*H463</f>
        <v>0.189</v>
      </c>
      <c r="S463" s="140">
        <v>0</v>
      </c>
      <c r="T463" s="141">
        <f>S463*H463</f>
        <v>0</v>
      </c>
      <c r="AR463" s="142" t="s">
        <v>223</v>
      </c>
      <c r="AT463" s="142" t="s">
        <v>264</v>
      </c>
      <c r="AU463" s="142" t="s">
        <v>83</v>
      </c>
      <c r="AY463" s="17" t="s">
        <v>158</v>
      </c>
      <c r="BE463" s="143">
        <f>IF(N463="základní",J463,0)</f>
        <v>0</v>
      </c>
      <c r="BF463" s="143">
        <f>IF(N463="snížená",J463,0)</f>
        <v>0</v>
      </c>
      <c r="BG463" s="143">
        <f>IF(N463="zákl. přenesená",J463,0)</f>
        <v>0</v>
      </c>
      <c r="BH463" s="143">
        <f>IF(N463="sníž. přenesená",J463,0)</f>
        <v>0</v>
      </c>
      <c r="BI463" s="143">
        <f>IF(N463="nulová",J463,0)</f>
        <v>0</v>
      </c>
      <c r="BJ463" s="17" t="s">
        <v>81</v>
      </c>
      <c r="BK463" s="143">
        <f>ROUND(I463*H463,2)</f>
        <v>0</v>
      </c>
      <c r="BL463" s="17" t="s">
        <v>165</v>
      </c>
      <c r="BM463" s="142" t="s">
        <v>621</v>
      </c>
    </row>
    <row r="464" spans="2:65" s="1" customFormat="1" ht="11.25">
      <c r="B464" s="32"/>
      <c r="D464" s="144" t="s">
        <v>167</v>
      </c>
      <c r="F464" s="145" t="s">
        <v>620</v>
      </c>
      <c r="I464" s="146"/>
      <c r="L464" s="32"/>
      <c r="M464" s="147"/>
      <c r="T464" s="53"/>
      <c r="AT464" s="17" t="s">
        <v>167</v>
      </c>
      <c r="AU464" s="17" t="s">
        <v>83</v>
      </c>
    </row>
    <row r="465" spans="2:65" s="12" customFormat="1" ht="11.25">
      <c r="B465" s="150"/>
      <c r="D465" s="144" t="s">
        <v>171</v>
      </c>
      <c r="E465" s="151" t="s">
        <v>21</v>
      </c>
      <c r="F465" s="152" t="s">
        <v>607</v>
      </c>
      <c r="H465" s="151" t="s">
        <v>21</v>
      </c>
      <c r="I465" s="153"/>
      <c r="L465" s="150"/>
      <c r="M465" s="154"/>
      <c r="T465" s="155"/>
      <c r="AT465" s="151" t="s">
        <v>171</v>
      </c>
      <c r="AU465" s="151" t="s">
        <v>83</v>
      </c>
      <c r="AV465" s="12" t="s">
        <v>81</v>
      </c>
      <c r="AW465" s="12" t="s">
        <v>34</v>
      </c>
      <c r="AX465" s="12" t="s">
        <v>73</v>
      </c>
      <c r="AY465" s="151" t="s">
        <v>158</v>
      </c>
    </row>
    <row r="466" spans="2:65" s="13" customFormat="1" ht="11.25">
      <c r="B466" s="156"/>
      <c r="D466" s="144" t="s">
        <v>171</v>
      </c>
      <c r="E466" s="157" t="s">
        <v>21</v>
      </c>
      <c r="F466" s="158" t="s">
        <v>622</v>
      </c>
      <c r="H466" s="159">
        <v>0.189</v>
      </c>
      <c r="I466" s="160"/>
      <c r="L466" s="156"/>
      <c r="M466" s="161"/>
      <c r="T466" s="162"/>
      <c r="AT466" s="157" t="s">
        <v>171</v>
      </c>
      <c r="AU466" s="157" t="s">
        <v>83</v>
      </c>
      <c r="AV466" s="13" t="s">
        <v>83</v>
      </c>
      <c r="AW466" s="13" t="s">
        <v>34</v>
      </c>
      <c r="AX466" s="13" t="s">
        <v>81</v>
      </c>
      <c r="AY466" s="157" t="s">
        <v>158</v>
      </c>
    </row>
    <row r="467" spans="2:65" s="1" customFormat="1" ht="16.5" customHeight="1">
      <c r="B467" s="32"/>
      <c r="C467" s="170" t="s">
        <v>623</v>
      </c>
      <c r="D467" s="170" t="s">
        <v>264</v>
      </c>
      <c r="E467" s="171" t="s">
        <v>624</v>
      </c>
      <c r="F467" s="172" t="s">
        <v>625</v>
      </c>
      <c r="G467" s="173" t="s">
        <v>322</v>
      </c>
      <c r="H467" s="174">
        <v>0.47199999999999998</v>
      </c>
      <c r="I467" s="175"/>
      <c r="J467" s="176">
        <f>ROUND(I467*H467,2)</f>
        <v>0</v>
      </c>
      <c r="K467" s="172" t="s">
        <v>164</v>
      </c>
      <c r="L467" s="177"/>
      <c r="M467" s="178" t="s">
        <v>21</v>
      </c>
      <c r="N467" s="179" t="s">
        <v>44</v>
      </c>
      <c r="P467" s="140">
        <f>O467*H467</f>
        <v>0</v>
      </c>
      <c r="Q467" s="140">
        <v>1</v>
      </c>
      <c r="R467" s="140">
        <f>Q467*H467</f>
        <v>0.47199999999999998</v>
      </c>
      <c r="S467" s="140">
        <v>0</v>
      </c>
      <c r="T467" s="141">
        <f>S467*H467</f>
        <v>0</v>
      </c>
      <c r="AR467" s="142" t="s">
        <v>223</v>
      </c>
      <c r="AT467" s="142" t="s">
        <v>264</v>
      </c>
      <c r="AU467" s="142" t="s">
        <v>83</v>
      </c>
      <c r="AY467" s="17" t="s">
        <v>158</v>
      </c>
      <c r="BE467" s="143">
        <f>IF(N467="základní",J467,0)</f>
        <v>0</v>
      </c>
      <c r="BF467" s="143">
        <f>IF(N467="snížená",J467,0)</f>
        <v>0</v>
      </c>
      <c r="BG467" s="143">
        <f>IF(N467="zákl. přenesená",J467,0)</f>
        <v>0</v>
      </c>
      <c r="BH467" s="143">
        <f>IF(N467="sníž. přenesená",J467,0)</f>
        <v>0</v>
      </c>
      <c r="BI467" s="143">
        <f>IF(N467="nulová",J467,0)</f>
        <v>0</v>
      </c>
      <c r="BJ467" s="17" t="s">
        <v>81</v>
      </c>
      <c r="BK467" s="143">
        <f>ROUND(I467*H467,2)</f>
        <v>0</v>
      </c>
      <c r="BL467" s="17" t="s">
        <v>165</v>
      </c>
      <c r="BM467" s="142" t="s">
        <v>626</v>
      </c>
    </row>
    <row r="468" spans="2:65" s="1" customFormat="1" ht="11.25">
      <c r="B468" s="32"/>
      <c r="D468" s="144" t="s">
        <v>167</v>
      </c>
      <c r="F468" s="145" t="s">
        <v>625</v>
      </c>
      <c r="I468" s="146"/>
      <c r="L468" s="32"/>
      <c r="M468" s="147"/>
      <c r="T468" s="53"/>
      <c r="AT468" s="17" t="s">
        <v>167</v>
      </c>
      <c r="AU468" s="17" t="s">
        <v>83</v>
      </c>
    </row>
    <row r="469" spans="2:65" s="12" customFormat="1" ht="11.25">
      <c r="B469" s="150"/>
      <c r="D469" s="144" t="s">
        <v>171</v>
      </c>
      <c r="E469" s="151" t="s">
        <v>21</v>
      </c>
      <c r="F469" s="152" t="s">
        <v>609</v>
      </c>
      <c r="H469" s="151" t="s">
        <v>21</v>
      </c>
      <c r="I469" s="153"/>
      <c r="L469" s="150"/>
      <c r="M469" s="154"/>
      <c r="T469" s="155"/>
      <c r="AT469" s="151" t="s">
        <v>171</v>
      </c>
      <c r="AU469" s="151" t="s">
        <v>83</v>
      </c>
      <c r="AV469" s="12" t="s">
        <v>81</v>
      </c>
      <c r="AW469" s="12" t="s">
        <v>34</v>
      </c>
      <c r="AX469" s="12" t="s">
        <v>73</v>
      </c>
      <c r="AY469" s="151" t="s">
        <v>158</v>
      </c>
    </row>
    <row r="470" spans="2:65" s="13" customFormat="1" ht="11.25">
      <c r="B470" s="156"/>
      <c r="D470" s="144" t="s">
        <v>171</v>
      </c>
      <c r="E470" s="157" t="s">
        <v>21</v>
      </c>
      <c r="F470" s="158" t="s">
        <v>627</v>
      </c>
      <c r="H470" s="159">
        <v>0.47199999999999998</v>
      </c>
      <c r="I470" s="160"/>
      <c r="L470" s="156"/>
      <c r="M470" s="161"/>
      <c r="T470" s="162"/>
      <c r="AT470" s="157" t="s">
        <v>171</v>
      </c>
      <c r="AU470" s="157" t="s">
        <v>83</v>
      </c>
      <c r="AV470" s="13" t="s">
        <v>83</v>
      </c>
      <c r="AW470" s="13" t="s">
        <v>34</v>
      </c>
      <c r="AX470" s="13" t="s">
        <v>81</v>
      </c>
      <c r="AY470" s="157" t="s">
        <v>158</v>
      </c>
    </row>
    <row r="471" spans="2:65" s="1" customFormat="1" ht="16.5" customHeight="1">
      <c r="B471" s="32"/>
      <c r="C471" s="170" t="s">
        <v>628</v>
      </c>
      <c r="D471" s="170" t="s">
        <v>264</v>
      </c>
      <c r="E471" s="171" t="s">
        <v>629</v>
      </c>
      <c r="F471" s="172" t="s">
        <v>630</v>
      </c>
      <c r="G471" s="173" t="s">
        <v>322</v>
      </c>
      <c r="H471" s="174">
        <v>0.36199999999999999</v>
      </c>
      <c r="I471" s="175"/>
      <c r="J471" s="176">
        <f>ROUND(I471*H471,2)</f>
        <v>0</v>
      </c>
      <c r="K471" s="172" t="s">
        <v>164</v>
      </c>
      <c r="L471" s="177"/>
      <c r="M471" s="178" t="s">
        <v>21</v>
      </c>
      <c r="N471" s="179" t="s">
        <v>44</v>
      </c>
      <c r="P471" s="140">
        <f>O471*H471</f>
        <v>0</v>
      </c>
      <c r="Q471" s="140">
        <v>1</v>
      </c>
      <c r="R471" s="140">
        <f>Q471*H471</f>
        <v>0.36199999999999999</v>
      </c>
      <c r="S471" s="140">
        <v>0</v>
      </c>
      <c r="T471" s="141">
        <f>S471*H471</f>
        <v>0</v>
      </c>
      <c r="AR471" s="142" t="s">
        <v>223</v>
      </c>
      <c r="AT471" s="142" t="s">
        <v>264</v>
      </c>
      <c r="AU471" s="142" t="s">
        <v>83</v>
      </c>
      <c r="AY471" s="17" t="s">
        <v>158</v>
      </c>
      <c r="BE471" s="143">
        <f>IF(N471="základní",J471,0)</f>
        <v>0</v>
      </c>
      <c r="BF471" s="143">
        <f>IF(N471="snížená",J471,0)</f>
        <v>0</v>
      </c>
      <c r="BG471" s="143">
        <f>IF(N471="zákl. přenesená",J471,0)</f>
        <v>0</v>
      </c>
      <c r="BH471" s="143">
        <f>IF(N471="sníž. přenesená",J471,0)</f>
        <v>0</v>
      </c>
      <c r="BI471" s="143">
        <f>IF(N471="nulová",J471,0)</f>
        <v>0</v>
      </c>
      <c r="BJ471" s="17" t="s">
        <v>81</v>
      </c>
      <c r="BK471" s="143">
        <f>ROUND(I471*H471,2)</f>
        <v>0</v>
      </c>
      <c r="BL471" s="17" t="s">
        <v>165</v>
      </c>
      <c r="BM471" s="142" t="s">
        <v>631</v>
      </c>
    </row>
    <row r="472" spans="2:65" s="1" customFormat="1" ht="11.25">
      <c r="B472" s="32"/>
      <c r="D472" s="144" t="s">
        <v>167</v>
      </c>
      <c r="F472" s="145" t="s">
        <v>630</v>
      </c>
      <c r="I472" s="146"/>
      <c r="L472" s="32"/>
      <c r="M472" s="147"/>
      <c r="T472" s="53"/>
      <c r="AT472" s="17" t="s">
        <v>167</v>
      </c>
      <c r="AU472" s="17" t="s">
        <v>83</v>
      </c>
    </row>
    <row r="473" spans="2:65" s="12" customFormat="1" ht="11.25">
      <c r="B473" s="150"/>
      <c r="D473" s="144" t="s">
        <v>171</v>
      </c>
      <c r="E473" s="151" t="s">
        <v>21</v>
      </c>
      <c r="F473" s="152" t="s">
        <v>611</v>
      </c>
      <c r="H473" s="151" t="s">
        <v>21</v>
      </c>
      <c r="I473" s="153"/>
      <c r="L473" s="150"/>
      <c r="M473" s="154"/>
      <c r="T473" s="155"/>
      <c r="AT473" s="151" t="s">
        <v>171</v>
      </c>
      <c r="AU473" s="151" t="s">
        <v>83</v>
      </c>
      <c r="AV473" s="12" t="s">
        <v>81</v>
      </c>
      <c r="AW473" s="12" t="s">
        <v>34</v>
      </c>
      <c r="AX473" s="12" t="s">
        <v>73</v>
      </c>
      <c r="AY473" s="151" t="s">
        <v>158</v>
      </c>
    </row>
    <row r="474" spans="2:65" s="13" customFormat="1" ht="11.25">
      <c r="B474" s="156"/>
      <c r="D474" s="144" t="s">
        <v>171</v>
      </c>
      <c r="E474" s="157" t="s">
        <v>21</v>
      </c>
      <c r="F474" s="158" t="s">
        <v>632</v>
      </c>
      <c r="H474" s="159">
        <v>0.17499999999999999</v>
      </c>
      <c r="I474" s="160"/>
      <c r="L474" s="156"/>
      <c r="M474" s="161"/>
      <c r="T474" s="162"/>
      <c r="AT474" s="157" t="s">
        <v>171</v>
      </c>
      <c r="AU474" s="157" t="s">
        <v>83</v>
      </c>
      <c r="AV474" s="13" t="s">
        <v>83</v>
      </c>
      <c r="AW474" s="13" t="s">
        <v>34</v>
      </c>
      <c r="AX474" s="13" t="s">
        <v>73</v>
      </c>
      <c r="AY474" s="157" t="s">
        <v>158</v>
      </c>
    </row>
    <row r="475" spans="2:65" s="12" customFormat="1" ht="11.25">
      <c r="B475" s="150"/>
      <c r="D475" s="144" t="s">
        <v>171</v>
      </c>
      <c r="E475" s="151" t="s">
        <v>21</v>
      </c>
      <c r="F475" s="152" t="s">
        <v>613</v>
      </c>
      <c r="H475" s="151" t="s">
        <v>21</v>
      </c>
      <c r="I475" s="153"/>
      <c r="L475" s="150"/>
      <c r="M475" s="154"/>
      <c r="T475" s="155"/>
      <c r="AT475" s="151" t="s">
        <v>171</v>
      </c>
      <c r="AU475" s="151" t="s">
        <v>83</v>
      </c>
      <c r="AV475" s="12" t="s">
        <v>81</v>
      </c>
      <c r="AW475" s="12" t="s">
        <v>34</v>
      </c>
      <c r="AX475" s="12" t="s">
        <v>73</v>
      </c>
      <c r="AY475" s="151" t="s">
        <v>158</v>
      </c>
    </row>
    <row r="476" spans="2:65" s="13" customFormat="1" ht="11.25">
      <c r="B476" s="156"/>
      <c r="D476" s="144" t="s">
        <v>171</v>
      </c>
      <c r="E476" s="157" t="s">
        <v>21</v>
      </c>
      <c r="F476" s="158" t="s">
        <v>633</v>
      </c>
      <c r="H476" s="159">
        <v>0.187</v>
      </c>
      <c r="I476" s="160"/>
      <c r="L476" s="156"/>
      <c r="M476" s="161"/>
      <c r="T476" s="162"/>
      <c r="AT476" s="157" t="s">
        <v>171</v>
      </c>
      <c r="AU476" s="157" t="s">
        <v>83</v>
      </c>
      <c r="AV476" s="13" t="s">
        <v>83</v>
      </c>
      <c r="AW476" s="13" t="s">
        <v>34</v>
      </c>
      <c r="AX476" s="13" t="s">
        <v>73</v>
      </c>
      <c r="AY476" s="157" t="s">
        <v>158</v>
      </c>
    </row>
    <row r="477" spans="2:65" s="14" customFormat="1" ht="11.25">
      <c r="B477" s="163"/>
      <c r="D477" s="144" t="s">
        <v>171</v>
      </c>
      <c r="E477" s="164" t="s">
        <v>21</v>
      </c>
      <c r="F477" s="165" t="s">
        <v>215</v>
      </c>
      <c r="H477" s="166">
        <v>0.36199999999999999</v>
      </c>
      <c r="I477" s="167"/>
      <c r="L477" s="163"/>
      <c r="M477" s="168"/>
      <c r="T477" s="169"/>
      <c r="AT477" s="164" t="s">
        <v>171</v>
      </c>
      <c r="AU477" s="164" t="s">
        <v>83</v>
      </c>
      <c r="AV477" s="14" t="s">
        <v>165</v>
      </c>
      <c r="AW477" s="14" t="s">
        <v>34</v>
      </c>
      <c r="AX477" s="14" t="s">
        <v>81</v>
      </c>
      <c r="AY477" s="164" t="s">
        <v>158</v>
      </c>
    </row>
    <row r="478" spans="2:65" s="1" customFormat="1" ht="16.5" customHeight="1">
      <c r="B478" s="32"/>
      <c r="C478" s="170" t="s">
        <v>634</v>
      </c>
      <c r="D478" s="170" t="s">
        <v>264</v>
      </c>
      <c r="E478" s="171" t="s">
        <v>635</v>
      </c>
      <c r="F478" s="172" t="s">
        <v>636</v>
      </c>
      <c r="G478" s="173" t="s">
        <v>322</v>
      </c>
      <c r="H478" s="174">
        <v>0.35799999999999998</v>
      </c>
      <c r="I478" s="175"/>
      <c r="J478" s="176">
        <f>ROUND(I478*H478,2)</f>
        <v>0</v>
      </c>
      <c r="K478" s="172" t="s">
        <v>164</v>
      </c>
      <c r="L478" s="177"/>
      <c r="M478" s="178" t="s">
        <v>21</v>
      </c>
      <c r="N478" s="179" t="s">
        <v>44</v>
      </c>
      <c r="P478" s="140">
        <f>O478*H478</f>
        <v>0</v>
      </c>
      <c r="Q478" s="140">
        <v>1</v>
      </c>
      <c r="R478" s="140">
        <f>Q478*H478</f>
        <v>0.35799999999999998</v>
      </c>
      <c r="S478" s="140">
        <v>0</v>
      </c>
      <c r="T478" s="141">
        <f>S478*H478</f>
        <v>0</v>
      </c>
      <c r="AR478" s="142" t="s">
        <v>223</v>
      </c>
      <c r="AT478" s="142" t="s">
        <v>264</v>
      </c>
      <c r="AU478" s="142" t="s">
        <v>83</v>
      </c>
      <c r="AY478" s="17" t="s">
        <v>158</v>
      </c>
      <c r="BE478" s="143">
        <f>IF(N478="základní",J478,0)</f>
        <v>0</v>
      </c>
      <c r="BF478" s="143">
        <f>IF(N478="snížená",J478,0)</f>
        <v>0</v>
      </c>
      <c r="BG478" s="143">
        <f>IF(N478="zákl. přenesená",J478,0)</f>
        <v>0</v>
      </c>
      <c r="BH478" s="143">
        <f>IF(N478="sníž. přenesená",J478,0)</f>
        <v>0</v>
      </c>
      <c r="BI478" s="143">
        <f>IF(N478="nulová",J478,0)</f>
        <v>0</v>
      </c>
      <c r="BJ478" s="17" t="s">
        <v>81</v>
      </c>
      <c r="BK478" s="143">
        <f>ROUND(I478*H478,2)</f>
        <v>0</v>
      </c>
      <c r="BL478" s="17" t="s">
        <v>165</v>
      </c>
      <c r="BM478" s="142" t="s">
        <v>637</v>
      </c>
    </row>
    <row r="479" spans="2:65" s="1" customFormat="1" ht="11.25">
      <c r="B479" s="32"/>
      <c r="D479" s="144" t="s">
        <v>167</v>
      </c>
      <c r="F479" s="145" t="s">
        <v>636</v>
      </c>
      <c r="I479" s="146"/>
      <c r="L479" s="32"/>
      <c r="M479" s="147"/>
      <c r="T479" s="53"/>
      <c r="AT479" s="17" t="s">
        <v>167</v>
      </c>
      <c r="AU479" s="17" t="s">
        <v>83</v>
      </c>
    </row>
    <row r="480" spans="2:65" s="12" customFormat="1" ht="11.25">
      <c r="B480" s="150"/>
      <c r="D480" s="144" t="s">
        <v>171</v>
      </c>
      <c r="E480" s="151" t="s">
        <v>21</v>
      </c>
      <c r="F480" s="152" t="s">
        <v>638</v>
      </c>
      <c r="H480" s="151" t="s">
        <v>21</v>
      </c>
      <c r="I480" s="153"/>
      <c r="L480" s="150"/>
      <c r="M480" s="154"/>
      <c r="T480" s="155"/>
      <c r="AT480" s="151" t="s">
        <v>171</v>
      </c>
      <c r="AU480" s="151" t="s">
        <v>83</v>
      </c>
      <c r="AV480" s="12" t="s">
        <v>81</v>
      </c>
      <c r="AW480" s="12" t="s">
        <v>34</v>
      </c>
      <c r="AX480" s="12" t="s">
        <v>73</v>
      </c>
      <c r="AY480" s="151" t="s">
        <v>158</v>
      </c>
    </row>
    <row r="481" spans="2:65" s="13" customFormat="1" ht="11.25">
      <c r="B481" s="156"/>
      <c r="D481" s="144" t="s">
        <v>171</v>
      </c>
      <c r="E481" s="157" t="s">
        <v>21</v>
      </c>
      <c r="F481" s="158" t="s">
        <v>639</v>
      </c>
      <c r="H481" s="159">
        <v>0.35799999999999998</v>
      </c>
      <c r="I481" s="160"/>
      <c r="L481" s="156"/>
      <c r="M481" s="161"/>
      <c r="T481" s="162"/>
      <c r="AT481" s="157" t="s">
        <v>171</v>
      </c>
      <c r="AU481" s="157" t="s">
        <v>83</v>
      </c>
      <c r="AV481" s="13" t="s">
        <v>83</v>
      </c>
      <c r="AW481" s="13" t="s">
        <v>34</v>
      </c>
      <c r="AX481" s="13" t="s">
        <v>81</v>
      </c>
      <c r="AY481" s="157" t="s">
        <v>158</v>
      </c>
    </row>
    <row r="482" spans="2:65" s="1" customFormat="1" ht="16.5" customHeight="1">
      <c r="B482" s="32"/>
      <c r="C482" s="170" t="s">
        <v>640</v>
      </c>
      <c r="D482" s="170" t="s">
        <v>264</v>
      </c>
      <c r="E482" s="171" t="s">
        <v>641</v>
      </c>
      <c r="F482" s="172" t="s">
        <v>642</v>
      </c>
      <c r="G482" s="173" t="s">
        <v>322</v>
      </c>
      <c r="H482" s="174">
        <v>2.5000000000000001E-2</v>
      </c>
      <c r="I482" s="175"/>
      <c r="J482" s="176">
        <f>ROUND(I482*H482,2)</f>
        <v>0</v>
      </c>
      <c r="K482" s="172" t="s">
        <v>164</v>
      </c>
      <c r="L482" s="177"/>
      <c r="M482" s="178" t="s">
        <v>21</v>
      </c>
      <c r="N482" s="179" t="s">
        <v>44</v>
      </c>
      <c r="P482" s="140">
        <f>O482*H482</f>
        <v>0</v>
      </c>
      <c r="Q482" s="140">
        <v>1</v>
      </c>
      <c r="R482" s="140">
        <f>Q482*H482</f>
        <v>2.5000000000000001E-2</v>
      </c>
      <c r="S482" s="140">
        <v>0</v>
      </c>
      <c r="T482" s="141">
        <f>S482*H482</f>
        <v>0</v>
      </c>
      <c r="AR482" s="142" t="s">
        <v>223</v>
      </c>
      <c r="AT482" s="142" t="s">
        <v>264</v>
      </c>
      <c r="AU482" s="142" t="s">
        <v>83</v>
      </c>
      <c r="AY482" s="17" t="s">
        <v>158</v>
      </c>
      <c r="BE482" s="143">
        <f>IF(N482="základní",J482,0)</f>
        <v>0</v>
      </c>
      <c r="BF482" s="143">
        <f>IF(N482="snížená",J482,0)</f>
        <v>0</v>
      </c>
      <c r="BG482" s="143">
        <f>IF(N482="zákl. přenesená",J482,0)</f>
        <v>0</v>
      </c>
      <c r="BH482" s="143">
        <f>IF(N482="sníž. přenesená",J482,0)</f>
        <v>0</v>
      </c>
      <c r="BI482" s="143">
        <f>IF(N482="nulová",J482,0)</f>
        <v>0</v>
      </c>
      <c r="BJ482" s="17" t="s">
        <v>81</v>
      </c>
      <c r="BK482" s="143">
        <f>ROUND(I482*H482,2)</f>
        <v>0</v>
      </c>
      <c r="BL482" s="17" t="s">
        <v>165</v>
      </c>
      <c r="BM482" s="142" t="s">
        <v>643</v>
      </c>
    </row>
    <row r="483" spans="2:65" s="1" customFormat="1" ht="11.25">
      <c r="B483" s="32"/>
      <c r="D483" s="144" t="s">
        <v>167</v>
      </c>
      <c r="F483" s="145" t="s">
        <v>642</v>
      </c>
      <c r="I483" s="146"/>
      <c r="L483" s="32"/>
      <c r="M483" s="147"/>
      <c r="T483" s="53"/>
      <c r="AT483" s="17" t="s">
        <v>167</v>
      </c>
      <c r="AU483" s="17" t="s">
        <v>83</v>
      </c>
    </row>
    <row r="484" spans="2:65" s="12" customFormat="1" ht="11.25">
      <c r="B484" s="150"/>
      <c r="D484" s="144" t="s">
        <v>171</v>
      </c>
      <c r="E484" s="151" t="s">
        <v>21</v>
      </c>
      <c r="F484" s="152" t="s">
        <v>644</v>
      </c>
      <c r="H484" s="151" t="s">
        <v>21</v>
      </c>
      <c r="I484" s="153"/>
      <c r="L484" s="150"/>
      <c r="M484" s="154"/>
      <c r="T484" s="155"/>
      <c r="AT484" s="151" t="s">
        <v>171</v>
      </c>
      <c r="AU484" s="151" t="s">
        <v>83</v>
      </c>
      <c r="AV484" s="12" t="s">
        <v>81</v>
      </c>
      <c r="AW484" s="12" t="s">
        <v>34</v>
      </c>
      <c r="AX484" s="12" t="s">
        <v>73</v>
      </c>
      <c r="AY484" s="151" t="s">
        <v>158</v>
      </c>
    </row>
    <row r="485" spans="2:65" s="13" customFormat="1" ht="11.25">
      <c r="B485" s="156"/>
      <c r="D485" s="144" t="s">
        <v>171</v>
      </c>
      <c r="E485" s="157" t="s">
        <v>21</v>
      </c>
      <c r="F485" s="158" t="s">
        <v>645</v>
      </c>
      <c r="H485" s="159">
        <v>2.5000000000000001E-2</v>
      </c>
      <c r="I485" s="160"/>
      <c r="L485" s="156"/>
      <c r="M485" s="161"/>
      <c r="T485" s="162"/>
      <c r="AT485" s="157" t="s">
        <v>171</v>
      </c>
      <c r="AU485" s="157" t="s">
        <v>83</v>
      </c>
      <c r="AV485" s="13" t="s">
        <v>83</v>
      </c>
      <c r="AW485" s="13" t="s">
        <v>34</v>
      </c>
      <c r="AX485" s="13" t="s">
        <v>81</v>
      </c>
      <c r="AY485" s="157" t="s">
        <v>158</v>
      </c>
    </row>
    <row r="486" spans="2:65" s="1" customFormat="1" ht="16.5" customHeight="1">
      <c r="B486" s="32"/>
      <c r="C486" s="131" t="s">
        <v>646</v>
      </c>
      <c r="D486" s="131" t="s">
        <v>160</v>
      </c>
      <c r="E486" s="132" t="s">
        <v>647</v>
      </c>
      <c r="F486" s="133" t="s">
        <v>648</v>
      </c>
      <c r="G486" s="134" t="s">
        <v>322</v>
      </c>
      <c r="H486" s="135">
        <v>0.26700000000000002</v>
      </c>
      <c r="I486" s="136"/>
      <c r="J486" s="137">
        <f>ROUND(I486*H486,2)</f>
        <v>0</v>
      </c>
      <c r="K486" s="133" t="s">
        <v>164</v>
      </c>
      <c r="L486" s="32"/>
      <c r="M486" s="138" t="s">
        <v>21</v>
      </c>
      <c r="N486" s="139" t="s">
        <v>44</v>
      </c>
      <c r="P486" s="140">
        <f>O486*H486</f>
        <v>0</v>
      </c>
      <c r="Q486" s="140">
        <v>1.0900000000000001</v>
      </c>
      <c r="R486" s="140">
        <f>Q486*H486</f>
        <v>0.29103000000000001</v>
      </c>
      <c r="S486" s="140">
        <v>0</v>
      </c>
      <c r="T486" s="141">
        <f>S486*H486</f>
        <v>0</v>
      </c>
      <c r="AR486" s="142" t="s">
        <v>165</v>
      </c>
      <c r="AT486" s="142" t="s">
        <v>160</v>
      </c>
      <c r="AU486" s="142" t="s">
        <v>83</v>
      </c>
      <c r="AY486" s="17" t="s">
        <v>158</v>
      </c>
      <c r="BE486" s="143">
        <f>IF(N486="základní",J486,0)</f>
        <v>0</v>
      </c>
      <c r="BF486" s="143">
        <f>IF(N486="snížená",J486,0)</f>
        <v>0</v>
      </c>
      <c r="BG486" s="143">
        <f>IF(N486="zákl. přenesená",J486,0)</f>
        <v>0</v>
      </c>
      <c r="BH486" s="143">
        <f>IF(N486="sníž. přenesená",J486,0)</f>
        <v>0</v>
      </c>
      <c r="BI486" s="143">
        <f>IF(N486="nulová",J486,0)</f>
        <v>0</v>
      </c>
      <c r="BJ486" s="17" t="s">
        <v>81</v>
      </c>
      <c r="BK486" s="143">
        <f>ROUND(I486*H486,2)</f>
        <v>0</v>
      </c>
      <c r="BL486" s="17" t="s">
        <v>165</v>
      </c>
      <c r="BM486" s="142" t="s">
        <v>649</v>
      </c>
    </row>
    <row r="487" spans="2:65" s="1" customFormat="1" ht="11.25">
      <c r="B487" s="32"/>
      <c r="D487" s="144" t="s">
        <v>167</v>
      </c>
      <c r="F487" s="145" t="s">
        <v>650</v>
      </c>
      <c r="I487" s="146"/>
      <c r="L487" s="32"/>
      <c r="M487" s="147"/>
      <c r="T487" s="53"/>
      <c r="AT487" s="17" t="s">
        <v>167</v>
      </c>
      <c r="AU487" s="17" t="s">
        <v>83</v>
      </c>
    </row>
    <row r="488" spans="2:65" s="1" customFormat="1" ht="11.25">
      <c r="B488" s="32"/>
      <c r="D488" s="148" t="s">
        <v>169</v>
      </c>
      <c r="F488" s="149" t="s">
        <v>651</v>
      </c>
      <c r="I488" s="146"/>
      <c r="L488" s="32"/>
      <c r="M488" s="147"/>
      <c r="T488" s="53"/>
      <c r="AT488" s="17" t="s">
        <v>169</v>
      </c>
      <c r="AU488" s="17" t="s">
        <v>83</v>
      </c>
    </row>
    <row r="489" spans="2:65" s="12" customFormat="1" ht="11.25">
      <c r="B489" s="150"/>
      <c r="D489" s="144" t="s">
        <v>171</v>
      </c>
      <c r="E489" s="151" t="s">
        <v>21</v>
      </c>
      <c r="F489" s="152" t="s">
        <v>652</v>
      </c>
      <c r="H489" s="151" t="s">
        <v>21</v>
      </c>
      <c r="I489" s="153"/>
      <c r="L489" s="150"/>
      <c r="M489" s="154"/>
      <c r="T489" s="155"/>
      <c r="AT489" s="151" t="s">
        <v>171</v>
      </c>
      <c r="AU489" s="151" t="s">
        <v>83</v>
      </c>
      <c r="AV489" s="12" t="s">
        <v>81</v>
      </c>
      <c r="AW489" s="12" t="s">
        <v>34</v>
      </c>
      <c r="AX489" s="12" t="s">
        <v>73</v>
      </c>
      <c r="AY489" s="151" t="s">
        <v>158</v>
      </c>
    </row>
    <row r="490" spans="2:65" s="13" customFormat="1" ht="11.25">
      <c r="B490" s="156"/>
      <c r="D490" s="144" t="s">
        <v>171</v>
      </c>
      <c r="E490" s="157" t="s">
        <v>21</v>
      </c>
      <c r="F490" s="158" t="s">
        <v>653</v>
      </c>
      <c r="H490" s="159">
        <v>0.26700000000000002</v>
      </c>
      <c r="I490" s="160"/>
      <c r="L490" s="156"/>
      <c r="M490" s="161"/>
      <c r="T490" s="162"/>
      <c r="AT490" s="157" t="s">
        <v>171</v>
      </c>
      <c r="AU490" s="157" t="s">
        <v>83</v>
      </c>
      <c r="AV490" s="13" t="s">
        <v>83</v>
      </c>
      <c r="AW490" s="13" t="s">
        <v>34</v>
      </c>
      <c r="AX490" s="13" t="s">
        <v>81</v>
      </c>
      <c r="AY490" s="157" t="s">
        <v>158</v>
      </c>
    </row>
    <row r="491" spans="2:65" s="1" customFormat="1" ht="16.5" customHeight="1">
      <c r="B491" s="32"/>
      <c r="C491" s="131" t="s">
        <v>654</v>
      </c>
      <c r="D491" s="131" t="s">
        <v>160</v>
      </c>
      <c r="E491" s="132" t="s">
        <v>655</v>
      </c>
      <c r="F491" s="133" t="s">
        <v>656</v>
      </c>
      <c r="G491" s="134" t="s">
        <v>322</v>
      </c>
      <c r="H491" s="135">
        <v>0.38500000000000001</v>
      </c>
      <c r="I491" s="136"/>
      <c r="J491" s="137">
        <f>ROUND(I491*H491,2)</f>
        <v>0</v>
      </c>
      <c r="K491" s="133" t="s">
        <v>164</v>
      </c>
      <c r="L491" s="32"/>
      <c r="M491" s="138" t="s">
        <v>21</v>
      </c>
      <c r="N491" s="139" t="s">
        <v>44</v>
      </c>
      <c r="P491" s="140">
        <f>O491*H491</f>
        <v>0</v>
      </c>
      <c r="Q491" s="140">
        <v>1.0900000000000001</v>
      </c>
      <c r="R491" s="140">
        <f>Q491*H491</f>
        <v>0.41965000000000002</v>
      </c>
      <c r="S491" s="140">
        <v>0</v>
      </c>
      <c r="T491" s="141">
        <f>S491*H491</f>
        <v>0</v>
      </c>
      <c r="AR491" s="142" t="s">
        <v>165</v>
      </c>
      <c r="AT491" s="142" t="s">
        <v>160</v>
      </c>
      <c r="AU491" s="142" t="s">
        <v>83</v>
      </c>
      <c r="AY491" s="17" t="s">
        <v>158</v>
      </c>
      <c r="BE491" s="143">
        <f>IF(N491="základní",J491,0)</f>
        <v>0</v>
      </c>
      <c r="BF491" s="143">
        <f>IF(N491="snížená",J491,0)</f>
        <v>0</v>
      </c>
      <c r="BG491" s="143">
        <f>IF(N491="zákl. přenesená",J491,0)</f>
        <v>0</v>
      </c>
      <c r="BH491" s="143">
        <f>IF(N491="sníž. přenesená",J491,0)</f>
        <v>0</v>
      </c>
      <c r="BI491" s="143">
        <f>IF(N491="nulová",J491,0)</f>
        <v>0</v>
      </c>
      <c r="BJ491" s="17" t="s">
        <v>81</v>
      </c>
      <c r="BK491" s="143">
        <f>ROUND(I491*H491,2)</f>
        <v>0</v>
      </c>
      <c r="BL491" s="17" t="s">
        <v>165</v>
      </c>
      <c r="BM491" s="142" t="s">
        <v>657</v>
      </c>
    </row>
    <row r="492" spans="2:65" s="1" customFormat="1" ht="11.25">
      <c r="B492" s="32"/>
      <c r="D492" s="144" t="s">
        <v>167</v>
      </c>
      <c r="F492" s="145" t="s">
        <v>658</v>
      </c>
      <c r="I492" s="146"/>
      <c r="L492" s="32"/>
      <c r="M492" s="147"/>
      <c r="T492" s="53"/>
      <c r="AT492" s="17" t="s">
        <v>167</v>
      </c>
      <c r="AU492" s="17" t="s">
        <v>83</v>
      </c>
    </row>
    <row r="493" spans="2:65" s="1" customFormat="1" ht="11.25">
      <c r="B493" s="32"/>
      <c r="D493" s="148" t="s">
        <v>169</v>
      </c>
      <c r="F493" s="149" t="s">
        <v>659</v>
      </c>
      <c r="I493" s="146"/>
      <c r="L493" s="32"/>
      <c r="M493" s="147"/>
      <c r="T493" s="53"/>
      <c r="AT493" s="17" t="s">
        <v>169</v>
      </c>
      <c r="AU493" s="17" t="s">
        <v>83</v>
      </c>
    </row>
    <row r="494" spans="2:65" s="12" customFormat="1" ht="11.25">
      <c r="B494" s="150"/>
      <c r="D494" s="144" t="s">
        <v>171</v>
      </c>
      <c r="E494" s="151" t="s">
        <v>21</v>
      </c>
      <c r="F494" s="152" t="s">
        <v>660</v>
      </c>
      <c r="H494" s="151" t="s">
        <v>21</v>
      </c>
      <c r="I494" s="153"/>
      <c r="L494" s="150"/>
      <c r="M494" s="154"/>
      <c r="T494" s="155"/>
      <c r="AT494" s="151" t="s">
        <v>171</v>
      </c>
      <c r="AU494" s="151" t="s">
        <v>83</v>
      </c>
      <c r="AV494" s="12" t="s">
        <v>81</v>
      </c>
      <c r="AW494" s="12" t="s">
        <v>34</v>
      </c>
      <c r="AX494" s="12" t="s">
        <v>73</v>
      </c>
      <c r="AY494" s="151" t="s">
        <v>158</v>
      </c>
    </row>
    <row r="495" spans="2:65" s="13" customFormat="1" ht="11.25">
      <c r="B495" s="156"/>
      <c r="D495" s="144" t="s">
        <v>171</v>
      </c>
      <c r="E495" s="157" t="s">
        <v>21</v>
      </c>
      <c r="F495" s="158" t="s">
        <v>661</v>
      </c>
      <c r="H495" s="159">
        <v>0.313</v>
      </c>
      <c r="I495" s="160"/>
      <c r="L495" s="156"/>
      <c r="M495" s="161"/>
      <c r="T495" s="162"/>
      <c r="AT495" s="157" t="s">
        <v>171</v>
      </c>
      <c r="AU495" s="157" t="s">
        <v>83</v>
      </c>
      <c r="AV495" s="13" t="s">
        <v>83</v>
      </c>
      <c r="AW495" s="13" t="s">
        <v>34</v>
      </c>
      <c r="AX495" s="13" t="s">
        <v>73</v>
      </c>
      <c r="AY495" s="157" t="s">
        <v>158</v>
      </c>
    </row>
    <row r="496" spans="2:65" s="12" customFormat="1" ht="11.25">
      <c r="B496" s="150"/>
      <c r="D496" s="144" t="s">
        <v>171</v>
      </c>
      <c r="E496" s="151" t="s">
        <v>21</v>
      </c>
      <c r="F496" s="152" t="s">
        <v>662</v>
      </c>
      <c r="H496" s="151" t="s">
        <v>21</v>
      </c>
      <c r="I496" s="153"/>
      <c r="L496" s="150"/>
      <c r="M496" s="154"/>
      <c r="T496" s="155"/>
      <c r="AT496" s="151" t="s">
        <v>171</v>
      </c>
      <c r="AU496" s="151" t="s">
        <v>83</v>
      </c>
      <c r="AV496" s="12" t="s">
        <v>81</v>
      </c>
      <c r="AW496" s="12" t="s">
        <v>34</v>
      </c>
      <c r="AX496" s="12" t="s">
        <v>73</v>
      </c>
      <c r="AY496" s="151" t="s">
        <v>158</v>
      </c>
    </row>
    <row r="497" spans="2:65" s="13" customFormat="1" ht="11.25">
      <c r="B497" s="156"/>
      <c r="D497" s="144" t="s">
        <v>171</v>
      </c>
      <c r="E497" s="157" t="s">
        <v>21</v>
      </c>
      <c r="F497" s="158" t="s">
        <v>663</v>
      </c>
      <c r="H497" s="159">
        <v>7.1999999999999995E-2</v>
      </c>
      <c r="I497" s="160"/>
      <c r="L497" s="156"/>
      <c r="M497" s="161"/>
      <c r="T497" s="162"/>
      <c r="AT497" s="157" t="s">
        <v>171</v>
      </c>
      <c r="AU497" s="157" t="s">
        <v>83</v>
      </c>
      <c r="AV497" s="13" t="s">
        <v>83</v>
      </c>
      <c r="AW497" s="13" t="s">
        <v>34</v>
      </c>
      <c r="AX497" s="13" t="s">
        <v>73</v>
      </c>
      <c r="AY497" s="157" t="s">
        <v>158</v>
      </c>
    </row>
    <row r="498" spans="2:65" s="14" customFormat="1" ht="11.25">
      <c r="B498" s="163"/>
      <c r="D498" s="144" t="s">
        <v>171</v>
      </c>
      <c r="E498" s="164" t="s">
        <v>21</v>
      </c>
      <c r="F498" s="165" t="s">
        <v>215</v>
      </c>
      <c r="H498" s="166">
        <v>0.38500000000000001</v>
      </c>
      <c r="I498" s="167"/>
      <c r="L498" s="163"/>
      <c r="M498" s="168"/>
      <c r="T498" s="169"/>
      <c r="AT498" s="164" t="s">
        <v>171</v>
      </c>
      <c r="AU498" s="164" t="s">
        <v>83</v>
      </c>
      <c r="AV498" s="14" t="s">
        <v>165</v>
      </c>
      <c r="AW498" s="14" t="s">
        <v>34</v>
      </c>
      <c r="AX498" s="14" t="s">
        <v>81</v>
      </c>
      <c r="AY498" s="164" t="s">
        <v>158</v>
      </c>
    </row>
    <row r="499" spans="2:65" s="1" customFormat="1" ht="16.5" customHeight="1">
      <c r="B499" s="32"/>
      <c r="C499" s="131" t="s">
        <v>664</v>
      </c>
      <c r="D499" s="131" t="s">
        <v>160</v>
      </c>
      <c r="E499" s="132" t="s">
        <v>665</v>
      </c>
      <c r="F499" s="133" t="s">
        <v>666</v>
      </c>
      <c r="G499" s="134" t="s">
        <v>184</v>
      </c>
      <c r="H499" s="135">
        <v>11.75</v>
      </c>
      <c r="I499" s="136"/>
      <c r="J499" s="137">
        <f>ROUND(I499*H499,2)</f>
        <v>0</v>
      </c>
      <c r="K499" s="133" t="s">
        <v>164</v>
      </c>
      <c r="L499" s="32"/>
      <c r="M499" s="138" t="s">
        <v>21</v>
      </c>
      <c r="N499" s="139" t="s">
        <v>44</v>
      </c>
      <c r="P499" s="140">
        <f>O499*H499</f>
        <v>0</v>
      </c>
      <c r="Q499" s="140">
        <v>1.875E-4</v>
      </c>
      <c r="R499" s="140">
        <f>Q499*H499</f>
        <v>2.2031250000000002E-3</v>
      </c>
      <c r="S499" s="140">
        <v>0</v>
      </c>
      <c r="T499" s="141">
        <f>S499*H499</f>
        <v>0</v>
      </c>
      <c r="AR499" s="142" t="s">
        <v>165</v>
      </c>
      <c r="AT499" s="142" t="s">
        <v>160</v>
      </c>
      <c r="AU499" s="142" t="s">
        <v>83</v>
      </c>
      <c r="AY499" s="17" t="s">
        <v>158</v>
      </c>
      <c r="BE499" s="143">
        <f>IF(N499="základní",J499,0)</f>
        <v>0</v>
      </c>
      <c r="BF499" s="143">
        <f>IF(N499="snížená",J499,0)</f>
        <v>0</v>
      </c>
      <c r="BG499" s="143">
        <f>IF(N499="zákl. přenesená",J499,0)</f>
        <v>0</v>
      </c>
      <c r="BH499" s="143">
        <f>IF(N499="sníž. přenesená",J499,0)</f>
        <v>0</v>
      </c>
      <c r="BI499" s="143">
        <f>IF(N499="nulová",J499,0)</f>
        <v>0</v>
      </c>
      <c r="BJ499" s="17" t="s">
        <v>81</v>
      </c>
      <c r="BK499" s="143">
        <f>ROUND(I499*H499,2)</f>
        <v>0</v>
      </c>
      <c r="BL499" s="17" t="s">
        <v>165</v>
      </c>
      <c r="BM499" s="142" t="s">
        <v>667</v>
      </c>
    </row>
    <row r="500" spans="2:65" s="1" customFormat="1" ht="11.25">
      <c r="B500" s="32"/>
      <c r="D500" s="144" t="s">
        <v>167</v>
      </c>
      <c r="F500" s="145" t="s">
        <v>668</v>
      </c>
      <c r="I500" s="146"/>
      <c r="L500" s="32"/>
      <c r="M500" s="147"/>
      <c r="T500" s="53"/>
      <c r="AT500" s="17" t="s">
        <v>167</v>
      </c>
      <c r="AU500" s="17" t="s">
        <v>83</v>
      </c>
    </row>
    <row r="501" spans="2:65" s="1" customFormat="1" ht="11.25">
      <c r="B501" s="32"/>
      <c r="D501" s="148" t="s">
        <v>169</v>
      </c>
      <c r="F501" s="149" t="s">
        <v>669</v>
      </c>
      <c r="I501" s="146"/>
      <c r="L501" s="32"/>
      <c r="M501" s="147"/>
      <c r="T501" s="53"/>
      <c r="AT501" s="17" t="s">
        <v>169</v>
      </c>
      <c r="AU501" s="17" t="s">
        <v>83</v>
      </c>
    </row>
    <row r="502" spans="2:65" s="12" customFormat="1" ht="11.25">
      <c r="B502" s="150"/>
      <c r="D502" s="144" t="s">
        <v>171</v>
      </c>
      <c r="E502" s="151" t="s">
        <v>21</v>
      </c>
      <c r="F502" s="152" t="s">
        <v>670</v>
      </c>
      <c r="H502" s="151" t="s">
        <v>21</v>
      </c>
      <c r="I502" s="153"/>
      <c r="L502" s="150"/>
      <c r="M502" s="154"/>
      <c r="T502" s="155"/>
      <c r="AT502" s="151" t="s">
        <v>171</v>
      </c>
      <c r="AU502" s="151" t="s">
        <v>83</v>
      </c>
      <c r="AV502" s="12" t="s">
        <v>81</v>
      </c>
      <c r="AW502" s="12" t="s">
        <v>34</v>
      </c>
      <c r="AX502" s="12" t="s">
        <v>73</v>
      </c>
      <c r="AY502" s="151" t="s">
        <v>158</v>
      </c>
    </row>
    <row r="503" spans="2:65" s="13" customFormat="1" ht="11.25">
      <c r="B503" s="156"/>
      <c r="D503" s="144" t="s">
        <v>171</v>
      </c>
      <c r="E503" s="157" t="s">
        <v>21</v>
      </c>
      <c r="F503" s="158" t="s">
        <v>671</v>
      </c>
      <c r="H503" s="159">
        <v>11.75</v>
      </c>
      <c r="I503" s="160"/>
      <c r="L503" s="156"/>
      <c r="M503" s="161"/>
      <c r="T503" s="162"/>
      <c r="AT503" s="157" t="s">
        <v>171</v>
      </c>
      <c r="AU503" s="157" t="s">
        <v>83</v>
      </c>
      <c r="AV503" s="13" t="s">
        <v>83</v>
      </c>
      <c r="AW503" s="13" t="s">
        <v>34</v>
      </c>
      <c r="AX503" s="13" t="s">
        <v>81</v>
      </c>
      <c r="AY503" s="157" t="s">
        <v>158</v>
      </c>
    </row>
    <row r="504" spans="2:65" s="1" customFormat="1" ht="16.5" customHeight="1">
      <c r="B504" s="32"/>
      <c r="C504" s="131" t="s">
        <v>672</v>
      </c>
      <c r="D504" s="131" t="s">
        <v>160</v>
      </c>
      <c r="E504" s="132" t="s">
        <v>673</v>
      </c>
      <c r="F504" s="133" t="s">
        <v>674</v>
      </c>
      <c r="G504" s="134" t="s">
        <v>184</v>
      </c>
      <c r="H504" s="135">
        <v>11.75</v>
      </c>
      <c r="I504" s="136"/>
      <c r="J504" s="137">
        <f>ROUND(I504*H504,2)</f>
        <v>0</v>
      </c>
      <c r="K504" s="133" t="s">
        <v>164</v>
      </c>
      <c r="L504" s="32"/>
      <c r="M504" s="138" t="s">
        <v>21</v>
      </c>
      <c r="N504" s="139" t="s">
        <v>44</v>
      </c>
      <c r="P504" s="140">
        <f>O504*H504</f>
        <v>0</v>
      </c>
      <c r="Q504" s="140">
        <v>3.7500000000000001E-4</v>
      </c>
      <c r="R504" s="140">
        <f>Q504*H504</f>
        <v>4.4062500000000004E-3</v>
      </c>
      <c r="S504" s="140">
        <v>0</v>
      </c>
      <c r="T504" s="141">
        <f>S504*H504</f>
        <v>0</v>
      </c>
      <c r="AR504" s="142" t="s">
        <v>165</v>
      </c>
      <c r="AT504" s="142" t="s">
        <v>160</v>
      </c>
      <c r="AU504" s="142" t="s">
        <v>83</v>
      </c>
      <c r="AY504" s="17" t="s">
        <v>158</v>
      </c>
      <c r="BE504" s="143">
        <f>IF(N504="základní",J504,0)</f>
        <v>0</v>
      </c>
      <c r="BF504" s="143">
        <f>IF(N504="snížená",J504,0)</f>
        <v>0</v>
      </c>
      <c r="BG504" s="143">
        <f>IF(N504="zákl. přenesená",J504,0)</f>
        <v>0</v>
      </c>
      <c r="BH504" s="143">
        <f>IF(N504="sníž. přenesená",J504,0)</f>
        <v>0</v>
      </c>
      <c r="BI504" s="143">
        <f>IF(N504="nulová",J504,0)</f>
        <v>0</v>
      </c>
      <c r="BJ504" s="17" t="s">
        <v>81</v>
      </c>
      <c r="BK504" s="143">
        <f>ROUND(I504*H504,2)</f>
        <v>0</v>
      </c>
      <c r="BL504" s="17" t="s">
        <v>165</v>
      </c>
      <c r="BM504" s="142" t="s">
        <v>675</v>
      </c>
    </row>
    <row r="505" spans="2:65" s="1" customFormat="1" ht="11.25">
      <c r="B505" s="32"/>
      <c r="D505" s="144" t="s">
        <v>167</v>
      </c>
      <c r="F505" s="145" t="s">
        <v>676</v>
      </c>
      <c r="I505" s="146"/>
      <c r="L505" s="32"/>
      <c r="M505" s="147"/>
      <c r="T505" s="53"/>
      <c r="AT505" s="17" t="s">
        <v>167</v>
      </c>
      <c r="AU505" s="17" t="s">
        <v>83</v>
      </c>
    </row>
    <row r="506" spans="2:65" s="1" customFormat="1" ht="11.25">
      <c r="B506" s="32"/>
      <c r="D506" s="148" t="s">
        <v>169</v>
      </c>
      <c r="F506" s="149" t="s">
        <v>677</v>
      </c>
      <c r="I506" s="146"/>
      <c r="L506" s="32"/>
      <c r="M506" s="147"/>
      <c r="T506" s="53"/>
      <c r="AT506" s="17" t="s">
        <v>169</v>
      </c>
      <c r="AU506" s="17" t="s">
        <v>83</v>
      </c>
    </row>
    <row r="507" spans="2:65" s="12" customFormat="1" ht="11.25">
      <c r="B507" s="150"/>
      <c r="D507" s="144" t="s">
        <v>171</v>
      </c>
      <c r="E507" s="151" t="s">
        <v>21</v>
      </c>
      <c r="F507" s="152" t="s">
        <v>670</v>
      </c>
      <c r="H507" s="151" t="s">
        <v>21</v>
      </c>
      <c r="I507" s="153"/>
      <c r="L507" s="150"/>
      <c r="M507" s="154"/>
      <c r="T507" s="155"/>
      <c r="AT507" s="151" t="s">
        <v>171</v>
      </c>
      <c r="AU507" s="151" t="s">
        <v>83</v>
      </c>
      <c r="AV507" s="12" t="s">
        <v>81</v>
      </c>
      <c r="AW507" s="12" t="s">
        <v>34</v>
      </c>
      <c r="AX507" s="12" t="s">
        <v>73</v>
      </c>
      <c r="AY507" s="151" t="s">
        <v>158</v>
      </c>
    </row>
    <row r="508" spans="2:65" s="13" customFormat="1" ht="11.25">
      <c r="B508" s="156"/>
      <c r="D508" s="144" t="s">
        <v>171</v>
      </c>
      <c r="E508" s="157" t="s">
        <v>21</v>
      </c>
      <c r="F508" s="158" t="s">
        <v>671</v>
      </c>
      <c r="H508" s="159">
        <v>11.75</v>
      </c>
      <c r="I508" s="160"/>
      <c r="L508" s="156"/>
      <c r="M508" s="161"/>
      <c r="T508" s="162"/>
      <c r="AT508" s="157" t="s">
        <v>171</v>
      </c>
      <c r="AU508" s="157" t="s">
        <v>83</v>
      </c>
      <c r="AV508" s="13" t="s">
        <v>83</v>
      </c>
      <c r="AW508" s="13" t="s">
        <v>34</v>
      </c>
      <c r="AX508" s="13" t="s">
        <v>81</v>
      </c>
      <c r="AY508" s="157" t="s">
        <v>158</v>
      </c>
    </row>
    <row r="509" spans="2:65" s="1" customFormat="1" ht="16.5" customHeight="1">
      <c r="B509" s="32"/>
      <c r="C509" s="131" t="s">
        <v>678</v>
      </c>
      <c r="D509" s="131" t="s">
        <v>160</v>
      </c>
      <c r="E509" s="132" t="s">
        <v>679</v>
      </c>
      <c r="F509" s="133" t="s">
        <v>680</v>
      </c>
      <c r="G509" s="134" t="s">
        <v>163</v>
      </c>
      <c r="H509" s="135">
        <v>0.624</v>
      </c>
      <c r="I509" s="136"/>
      <c r="J509" s="137">
        <f>ROUND(I509*H509,2)</f>
        <v>0</v>
      </c>
      <c r="K509" s="133" t="s">
        <v>164</v>
      </c>
      <c r="L509" s="32"/>
      <c r="M509" s="138" t="s">
        <v>21</v>
      </c>
      <c r="N509" s="139" t="s">
        <v>44</v>
      </c>
      <c r="P509" s="140">
        <f>O509*H509</f>
        <v>0</v>
      </c>
      <c r="Q509" s="140">
        <v>1.575E-3</v>
      </c>
      <c r="R509" s="140">
        <f>Q509*H509</f>
        <v>9.8280000000000004E-4</v>
      </c>
      <c r="S509" s="140">
        <v>0</v>
      </c>
      <c r="T509" s="141">
        <f>S509*H509</f>
        <v>0</v>
      </c>
      <c r="AR509" s="142" t="s">
        <v>165</v>
      </c>
      <c r="AT509" s="142" t="s">
        <v>160</v>
      </c>
      <c r="AU509" s="142" t="s">
        <v>83</v>
      </c>
      <c r="AY509" s="17" t="s">
        <v>158</v>
      </c>
      <c r="BE509" s="143">
        <f>IF(N509="základní",J509,0)</f>
        <v>0</v>
      </c>
      <c r="BF509" s="143">
        <f>IF(N509="snížená",J509,0)</f>
        <v>0</v>
      </c>
      <c r="BG509" s="143">
        <f>IF(N509="zákl. přenesená",J509,0)</f>
        <v>0</v>
      </c>
      <c r="BH509" s="143">
        <f>IF(N509="sníž. přenesená",J509,0)</f>
        <v>0</v>
      </c>
      <c r="BI509" s="143">
        <f>IF(N509="nulová",J509,0)</f>
        <v>0</v>
      </c>
      <c r="BJ509" s="17" t="s">
        <v>81</v>
      </c>
      <c r="BK509" s="143">
        <f>ROUND(I509*H509,2)</f>
        <v>0</v>
      </c>
      <c r="BL509" s="17" t="s">
        <v>165</v>
      </c>
      <c r="BM509" s="142" t="s">
        <v>681</v>
      </c>
    </row>
    <row r="510" spans="2:65" s="1" customFormat="1" ht="11.25">
      <c r="B510" s="32"/>
      <c r="D510" s="144" t="s">
        <v>167</v>
      </c>
      <c r="F510" s="145" t="s">
        <v>682</v>
      </c>
      <c r="I510" s="146"/>
      <c r="L510" s="32"/>
      <c r="M510" s="147"/>
      <c r="T510" s="53"/>
      <c r="AT510" s="17" t="s">
        <v>167</v>
      </c>
      <c r="AU510" s="17" t="s">
        <v>83</v>
      </c>
    </row>
    <row r="511" spans="2:65" s="1" customFormat="1" ht="11.25">
      <c r="B511" s="32"/>
      <c r="D511" s="148" t="s">
        <v>169</v>
      </c>
      <c r="F511" s="149" t="s">
        <v>683</v>
      </c>
      <c r="I511" s="146"/>
      <c r="L511" s="32"/>
      <c r="M511" s="147"/>
      <c r="T511" s="53"/>
      <c r="AT511" s="17" t="s">
        <v>169</v>
      </c>
      <c r="AU511" s="17" t="s">
        <v>83</v>
      </c>
    </row>
    <row r="512" spans="2:65" s="12" customFormat="1" ht="11.25">
      <c r="B512" s="150"/>
      <c r="D512" s="144" t="s">
        <v>171</v>
      </c>
      <c r="E512" s="151" t="s">
        <v>21</v>
      </c>
      <c r="F512" s="152" t="s">
        <v>504</v>
      </c>
      <c r="H512" s="151" t="s">
        <v>21</v>
      </c>
      <c r="I512" s="153"/>
      <c r="L512" s="150"/>
      <c r="M512" s="154"/>
      <c r="T512" s="155"/>
      <c r="AT512" s="151" t="s">
        <v>171</v>
      </c>
      <c r="AU512" s="151" t="s">
        <v>83</v>
      </c>
      <c r="AV512" s="12" t="s">
        <v>81</v>
      </c>
      <c r="AW512" s="12" t="s">
        <v>34</v>
      </c>
      <c r="AX512" s="12" t="s">
        <v>73</v>
      </c>
      <c r="AY512" s="151" t="s">
        <v>158</v>
      </c>
    </row>
    <row r="513" spans="2:65" s="13" customFormat="1" ht="11.25">
      <c r="B513" s="156"/>
      <c r="D513" s="144" t="s">
        <v>171</v>
      </c>
      <c r="E513" s="157" t="s">
        <v>21</v>
      </c>
      <c r="F513" s="158" t="s">
        <v>684</v>
      </c>
      <c r="H513" s="159">
        <v>0.27600000000000002</v>
      </c>
      <c r="I513" s="160"/>
      <c r="L513" s="156"/>
      <c r="M513" s="161"/>
      <c r="T513" s="162"/>
      <c r="AT513" s="157" t="s">
        <v>171</v>
      </c>
      <c r="AU513" s="157" t="s">
        <v>83</v>
      </c>
      <c r="AV513" s="13" t="s">
        <v>83</v>
      </c>
      <c r="AW513" s="13" t="s">
        <v>34</v>
      </c>
      <c r="AX513" s="13" t="s">
        <v>73</v>
      </c>
      <c r="AY513" s="157" t="s">
        <v>158</v>
      </c>
    </row>
    <row r="514" spans="2:65" s="12" customFormat="1" ht="11.25">
      <c r="B514" s="150"/>
      <c r="D514" s="144" t="s">
        <v>171</v>
      </c>
      <c r="E514" s="151" t="s">
        <v>21</v>
      </c>
      <c r="F514" s="152" t="s">
        <v>508</v>
      </c>
      <c r="H514" s="151" t="s">
        <v>21</v>
      </c>
      <c r="I514" s="153"/>
      <c r="L514" s="150"/>
      <c r="M514" s="154"/>
      <c r="T514" s="155"/>
      <c r="AT514" s="151" t="s">
        <v>171</v>
      </c>
      <c r="AU514" s="151" t="s">
        <v>83</v>
      </c>
      <c r="AV514" s="12" t="s">
        <v>81</v>
      </c>
      <c r="AW514" s="12" t="s">
        <v>34</v>
      </c>
      <c r="AX514" s="12" t="s">
        <v>73</v>
      </c>
      <c r="AY514" s="151" t="s">
        <v>158</v>
      </c>
    </row>
    <row r="515" spans="2:65" s="13" customFormat="1" ht="11.25">
      <c r="B515" s="156"/>
      <c r="D515" s="144" t="s">
        <v>171</v>
      </c>
      <c r="E515" s="157" t="s">
        <v>21</v>
      </c>
      <c r="F515" s="158" t="s">
        <v>685</v>
      </c>
      <c r="H515" s="159">
        <v>0.34799999999999998</v>
      </c>
      <c r="I515" s="160"/>
      <c r="L515" s="156"/>
      <c r="M515" s="161"/>
      <c r="T515" s="162"/>
      <c r="AT515" s="157" t="s">
        <v>171</v>
      </c>
      <c r="AU515" s="157" t="s">
        <v>83</v>
      </c>
      <c r="AV515" s="13" t="s">
        <v>83</v>
      </c>
      <c r="AW515" s="13" t="s">
        <v>34</v>
      </c>
      <c r="AX515" s="13" t="s">
        <v>73</v>
      </c>
      <c r="AY515" s="157" t="s">
        <v>158</v>
      </c>
    </row>
    <row r="516" spans="2:65" s="14" customFormat="1" ht="11.25">
      <c r="B516" s="163"/>
      <c r="D516" s="144" t="s">
        <v>171</v>
      </c>
      <c r="E516" s="164" t="s">
        <v>21</v>
      </c>
      <c r="F516" s="165" t="s">
        <v>215</v>
      </c>
      <c r="H516" s="166">
        <v>0.624</v>
      </c>
      <c r="I516" s="167"/>
      <c r="L516" s="163"/>
      <c r="M516" s="168"/>
      <c r="T516" s="169"/>
      <c r="AT516" s="164" t="s">
        <v>171</v>
      </c>
      <c r="AU516" s="164" t="s">
        <v>83</v>
      </c>
      <c r="AV516" s="14" t="s">
        <v>165</v>
      </c>
      <c r="AW516" s="14" t="s">
        <v>34</v>
      </c>
      <c r="AX516" s="14" t="s">
        <v>81</v>
      </c>
      <c r="AY516" s="164" t="s">
        <v>158</v>
      </c>
    </row>
    <row r="517" spans="2:65" s="1" customFormat="1" ht="16.5" customHeight="1">
      <c r="B517" s="32"/>
      <c r="C517" s="131" t="s">
        <v>686</v>
      </c>
      <c r="D517" s="131" t="s">
        <v>160</v>
      </c>
      <c r="E517" s="132" t="s">
        <v>687</v>
      </c>
      <c r="F517" s="133" t="s">
        <v>688</v>
      </c>
      <c r="G517" s="134" t="s">
        <v>163</v>
      </c>
      <c r="H517" s="135">
        <v>18.161999999999999</v>
      </c>
      <c r="I517" s="136"/>
      <c r="J517" s="137">
        <f>ROUND(I517*H517,2)</f>
        <v>0</v>
      </c>
      <c r="K517" s="133" t="s">
        <v>164</v>
      </c>
      <c r="L517" s="32"/>
      <c r="M517" s="138" t="s">
        <v>21</v>
      </c>
      <c r="N517" s="139" t="s">
        <v>44</v>
      </c>
      <c r="P517" s="140">
        <f>O517*H517</f>
        <v>0</v>
      </c>
      <c r="Q517" s="140">
        <v>2.8570000000000002E-2</v>
      </c>
      <c r="R517" s="140">
        <f>Q517*H517</f>
        <v>0.51888833999999995</v>
      </c>
      <c r="S517" s="140">
        <v>0</v>
      </c>
      <c r="T517" s="141">
        <f>S517*H517</f>
        <v>0</v>
      </c>
      <c r="AR517" s="142" t="s">
        <v>165</v>
      </c>
      <c r="AT517" s="142" t="s">
        <v>160</v>
      </c>
      <c r="AU517" s="142" t="s">
        <v>83</v>
      </c>
      <c r="AY517" s="17" t="s">
        <v>158</v>
      </c>
      <c r="BE517" s="143">
        <f>IF(N517="základní",J517,0)</f>
        <v>0</v>
      </c>
      <c r="BF517" s="143">
        <f>IF(N517="snížená",J517,0)</f>
        <v>0</v>
      </c>
      <c r="BG517" s="143">
        <f>IF(N517="zákl. přenesená",J517,0)</f>
        <v>0</v>
      </c>
      <c r="BH517" s="143">
        <f>IF(N517="sníž. přenesená",J517,0)</f>
        <v>0</v>
      </c>
      <c r="BI517" s="143">
        <f>IF(N517="nulová",J517,0)</f>
        <v>0</v>
      </c>
      <c r="BJ517" s="17" t="s">
        <v>81</v>
      </c>
      <c r="BK517" s="143">
        <f>ROUND(I517*H517,2)</f>
        <v>0</v>
      </c>
      <c r="BL517" s="17" t="s">
        <v>165</v>
      </c>
      <c r="BM517" s="142" t="s">
        <v>689</v>
      </c>
    </row>
    <row r="518" spans="2:65" s="1" customFormat="1" ht="11.25">
      <c r="B518" s="32"/>
      <c r="D518" s="144" t="s">
        <v>167</v>
      </c>
      <c r="F518" s="145" t="s">
        <v>690</v>
      </c>
      <c r="I518" s="146"/>
      <c r="L518" s="32"/>
      <c r="M518" s="147"/>
      <c r="T518" s="53"/>
      <c r="AT518" s="17" t="s">
        <v>167</v>
      </c>
      <c r="AU518" s="17" t="s">
        <v>83</v>
      </c>
    </row>
    <row r="519" spans="2:65" s="1" customFormat="1" ht="11.25">
      <c r="B519" s="32"/>
      <c r="D519" s="148" t="s">
        <v>169</v>
      </c>
      <c r="F519" s="149" t="s">
        <v>691</v>
      </c>
      <c r="I519" s="146"/>
      <c r="L519" s="32"/>
      <c r="M519" s="147"/>
      <c r="T519" s="53"/>
      <c r="AT519" s="17" t="s">
        <v>169</v>
      </c>
      <c r="AU519" s="17" t="s">
        <v>83</v>
      </c>
    </row>
    <row r="520" spans="2:65" s="12" customFormat="1" ht="11.25">
      <c r="B520" s="150"/>
      <c r="D520" s="144" t="s">
        <v>171</v>
      </c>
      <c r="E520" s="151" t="s">
        <v>21</v>
      </c>
      <c r="F520" s="152" t="s">
        <v>692</v>
      </c>
      <c r="H520" s="151" t="s">
        <v>21</v>
      </c>
      <c r="I520" s="153"/>
      <c r="L520" s="150"/>
      <c r="M520" s="154"/>
      <c r="T520" s="155"/>
      <c r="AT520" s="151" t="s">
        <v>171</v>
      </c>
      <c r="AU520" s="151" t="s">
        <v>83</v>
      </c>
      <c r="AV520" s="12" t="s">
        <v>81</v>
      </c>
      <c r="AW520" s="12" t="s">
        <v>34</v>
      </c>
      <c r="AX520" s="12" t="s">
        <v>73</v>
      </c>
      <c r="AY520" s="151" t="s">
        <v>158</v>
      </c>
    </row>
    <row r="521" spans="2:65" s="13" customFormat="1" ht="11.25">
      <c r="B521" s="156"/>
      <c r="D521" s="144" t="s">
        <v>171</v>
      </c>
      <c r="E521" s="157" t="s">
        <v>21</v>
      </c>
      <c r="F521" s="158" t="s">
        <v>693</v>
      </c>
      <c r="H521" s="159">
        <v>3.49</v>
      </c>
      <c r="I521" s="160"/>
      <c r="L521" s="156"/>
      <c r="M521" s="161"/>
      <c r="T521" s="162"/>
      <c r="AT521" s="157" t="s">
        <v>171</v>
      </c>
      <c r="AU521" s="157" t="s">
        <v>83</v>
      </c>
      <c r="AV521" s="13" t="s">
        <v>83</v>
      </c>
      <c r="AW521" s="13" t="s">
        <v>34</v>
      </c>
      <c r="AX521" s="13" t="s">
        <v>73</v>
      </c>
      <c r="AY521" s="157" t="s">
        <v>158</v>
      </c>
    </row>
    <row r="522" spans="2:65" s="12" customFormat="1" ht="11.25">
      <c r="B522" s="150"/>
      <c r="D522" s="144" t="s">
        <v>171</v>
      </c>
      <c r="E522" s="151" t="s">
        <v>21</v>
      </c>
      <c r="F522" s="152" t="s">
        <v>694</v>
      </c>
      <c r="H522" s="151" t="s">
        <v>21</v>
      </c>
      <c r="I522" s="153"/>
      <c r="L522" s="150"/>
      <c r="M522" s="154"/>
      <c r="T522" s="155"/>
      <c r="AT522" s="151" t="s">
        <v>171</v>
      </c>
      <c r="AU522" s="151" t="s">
        <v>83</v>
      </c>
      <c r="AV522" s="12" t="s">
        <v>81</v>
      </c>
      <c r="AW522" s="12" t="s">
        <v>34</v>
      </c>
      <c r="AX522" s="12" t="s">
        <v>73</v>
      </c>
      <c r="AY522" s="151" t="s">
        <v>158</v>
      </c>
    </row>
    <row r="523" spans="2:65" s="13" customFormat="1" ht="11.25">
      <c r="B523" s="156"/>
      <c r="D523" s="144" t="s">
        <v>171</v>
      </c>
      <c r="E523" s="157" t="s">
        <v>21</v>
      </c>
      <c r="F523" s="158" t="s">
        <v>695</v>
      </c>
      <c r="H523" s="159">
        <v>4.0389999999999997</v>
      </c>
      <c r="I523" s="160"/>
      <c r="L523" s="156"/>
      <c r="M523" s="161"/>
      <c r="T523" s="162"/>
      <c r="AT523" s="157" t="s">
        <v>171</v>
      </c>
      <c r="AU523" s="157" t="s">
        <v>83</v>
      </c>
      <c r="AV523" s="13" t="s">
        <v>83</v>
      </c>
      <c r="AW523" s="13" t="s">
        <v>34</v>
      </c>
      <c r="AX523" s="13" t="s">
        <v>73</v>
      </c>
      <c r="AY523" s="157" t="s">
        <v>158</v>
      </c>
    </row>
    <row r="524" spans="2:65" s="13" customFormat="1" ht="11.25">
      <c r="B524" s="156"/>
      <c r="D524" s="144" t="s">
        <v>171</v>
      </c>
      <c r="E524" s="157" t="s">
        <v>21</v>
      </c>
      <c r="F524" s="158" t="s">
        <v>696</v>
      </c>
      <c r="H524" s="159">
        <v>6.3979999999999997</v>
      </c>
      <c r="I524" s="160"/>
      <c r="L524" s="156"/>
      <c r="M524" s="161"/>
      <c r="T524" s="162"/>
      <c r="AT524" s="157" t="s">
        <v>171</v>
      </c>
      <c r="AU524" s="157" t="s">
        <v>83</v>
      </c>
      <c r="AV524" s="13" t="s">
        <v>83</v>
      </c>
      <c r="AW524" s="13" t="s">
        <v>34</v>
      </c>
      <c r="AX524" s="13" t="s">
        <v>73</v>
      </c>
      <c r="AY524" s="157" t="s">
        <v>158</v>
      </c>
    </row>
    <row r="525" spans="2:65" s="13" customFormat="1" ht="11.25">
      <c r="B525" s="156"/>
      <c r="D525" s="144" t="s">
        <v>171</v>
      </c>
      <c r="E525" s="157" t="s">
        <v>21</v>
      </c>
      <c r="F525" s="158" t="s">
        <v>697</v>
      </c>
      <c r="H525" s="159">
        <v>1.79</v>
      </c>
      <c r="I525" s="160"/>
      <c r="L525" s="156"/>
      <c r="M525" s="161"/>
      <c r="T525" s="162"/>
      <c r="AT525" s="157" t="s">
        <v>171</v>
      </c>
      <c r="AU525" s="157" t="s">
        <v>83</v>
      </c>
      <c r="AV525" s="13" t="s">
        <v>83</v>
      </c>
      <c r="AW525" s="13" t="s">
        <v>34</v>
      </c>
      <c r="AX525" s="13" t="s">
        <v>73</v>
      </c>
      <c r="AY525" s="157" t="s">
        <v>158</v>
      </c>
    </row>
    <row r="526" spans="2:65" s="13" customFormat="1" ht="11.25">
      <c r="B526" s="156"/>
      <c r="D526" s="144" t="s">
        <v>171</v>
      </c>
      <c r="E526" s="157" t="s">
        <v>21</v>
      </c>
      <c r="F526" s="158" t="s">
        <v>698</v>
      </c>
      <c r="H526" s="159">
        <v>2.4449999999999998</v>
      </c>
      <c r="I526" s="160"/>
      <c r="L526" s="156"/>
      <c r="M526" s="161"/>
      <c r="T526" s="162"/>
      <c r="AT526" s="157" t="s">
        <v>171</v>
      </c>
      <c r="AU526" s="157" t="s">
        <v>83</v>
      </c>
      <c r="AV526" s="13" t="s">
        <v>83</v>
      </c>
      <c r="AW526" s="13" t="s">
        <v>34</v>
      </c>
      <c r="AX526" s="13" t="s">
        <v>73</v>
      </c>
      <c r="AY526" s="157" t="s">
        <v>158</v>
      </c>
    </row>
    <row r="527" spans="2:65" s="14" customFormat="1" ht="11.25">
      <c r="B527" s="163"/>
      <c r="D527" s="144" t="s">
        <v>171</v>
      </c>
      <c r="E527" s="164" t="s">
        <v>21</v>
      </c>
      <c r="F527" s="165" t="s">
        <v>215</v>
      </c>
      <c r="H527" s="166">
        <v>18.161999999999999</v>
      </c>
      <c r="I527" s="167"/>
      <c r="L527" s="163"/>
      <c r="M527" s="168"/>
      <c r="T527" s="169"/>
      <c r="AT527" s="164" t="s">
        <v>171</v>
      </c>
      <c r="AU527" s="164" t="s">
        <v>83</v>
      </c>
      <c r="AV527" s="14" t="s">
        <v>165</v>
      </c>
      <c r="AW527" s="14" t="s">
        <v>34</v>
      </c>
      <c r="AX527" s="14" t="s">
        <v>81</v>
      </c>
      <c r="AY527" s="164" t="s">
        <v>158</v>
      </c>
    </row>
    <row r="528" spans="2:65" s="1" customFormat="1" ht="16.5" customHeight="1">
      <c r="B528" s="32"/>
      <c r="C528" s="131" t="s">
        <v>699</v>
      </c>
      <c r="D528" s="131" t="s">
        <v>160</v>
      </c>
      <c r="E528" s="132" t="s">
        <v>700</v>
      </c>
      <c r="F528" s="133" t="s">
        <v>701</v>
      </c>
      <c r="G528" s="134" t="s">
        <v>344</v>
      </c>
      <c r="H528" s="135">
        <v>2</v>
      </c>
      <c r="I528" s="136"/>
      <c r="J528" s="137">
        <f>ROUND(I528*H528,2)</f>
        <v>0</v>
      </c>
      <c r="K528" s="133" t="s">
        <v>164</v>
      </c>
      <c r="L528" s="32"/>
      <c r="M528" s="138" t="s">
        <v>21</v>
      </c>
      <c r="N528" s="139" t="s">
        <v>44</v>
      </c>
      <c r="P528" s="140">
        <f>O528*H528</f>
        <v>0</v>
      </c>
      <c r="Q528" s="140">
        <v>4.6800000000000001E-3</v>
      </c>
      <c r="R528" s="140">
        <f>Q528*H528</f>
        <v>9.3600000000000003E-3</v>
      </c>
      <c r="S528" s="140">
        <v>0</v>
      </c>
      <c r="T528" s="141">
        <f>S528*H528</f>
        <v>0</v>
      </c>
      <c r="AR528" s="142" t="s">
        <v>165</v>
      </c>
      <c r="AT528" s="142" t="s">
        <v>160</v>
      </c>
      <c r="AU528" s="142" t="s">
        <v>83</v>
      </c>
      <c r="AY528" s="17" t="s">
        <v>158</v>
      </c>
      <c r="BE528" s="143">
        <f>IF(N528="základní",J528,0)</f>
        <v>0</v>
      </c>
      <c r="BF528" s="143">
        <f>IF(N528="snížená",J528,0)</f>
        <v>0</v>
      </c>
      <c r="BG528" s="143">
        <f>IF(N528="zákl. přenesená",J528,0)</f>
        <v>0</v>
      </c>
      <c r="BH528" s="143">
        <f>IF(N528="sníž. přenesená",J528,0)</f>
        <v>0</v>
      </c>
      <c r="BI528" s="143">
        <f>IF(N528="nulová",J528,0)</f>
        <v>0</v>
      </c>
      <c r="BJ528" s="17" t="s">
        <v>81</v>
      </c>
      <c r="BK528" s="143">
        <f>ROUND(I528*H528,2)</f>
        <v>0</v>
      </c>
      <c r="BL528" s="17" t="s">
        <v>165</v>
      </c>
      <c r="BM528" s="142" t="s">
        <v>702</v>
      </c>
    </row>
    <row r="529" spans="2:65" s="1" customFormat="1" ht="19.5">
      <c r="B529" s="32"/>
      <c r="D529" s="144" t="s">
        <v>167</v>
      </c>
      <c r="F529" s="145" t="s">
        <v>703</v>
      </c>
      <c r="I529" s="146"/>
      <c r="L529" s="32"/>
      <c r="M529" s="147"/>
      <c r="T529" s="53"/>
      <c r="AT529" s="17" t="s">
        <v>167</v>
      </c>
      <c r="AU529" s="17" t="s">
        <v>83</v>
      </c>
    </row>
    <row r="530" spans="2:65" s="1" customFormat="1" ht="11.25">
      <c r="B530" s="32"/>
      <c r="D530" s="148" t="s">
        <v>169</v>
      </c>
      <c r="F530" s="149" t="s">
        <v>704</v>
      </c>
      <c r="I530" s="146"/>
      <c r="L530" s="32"/>
      <c r="M530" s="147"/>
      <c r="T530" s="53"/>
      <c r="AT530" s="17" t="s">
        <v>169</v>
      </c>
      <c r="AU530" s="17" t="s">
        <v>83</v>
      </c>
    </row>
    <row r="531" spans="2:65" s="12" customFormat="1" ht="11.25">
      <c r="B531" s="150"/>
      <c r="D531" s="144" t="s">
        <v>171</v>
      </c>
      <c r="E531" s="151" t="s">
        <v>21</v>
      </c>
      <c r="F531" s="152" t="s">
        <v>705</v>
      </c>
      <c r="H531" s="151" t="s">
        <v>21</v>
      </c>
      <c r="I531" s="153"/>
      <c r="L531" s="150"/>
      <c r="M531" s="154"/>
      <c r="T531" s="155"/>
      <c r="AT531" s="151" t="s">
        <v>171</v>
      </c>
      <c r="AU531" s="151" t="s">
        <v>83</v>
      </c>
      <c r="AV531" s="12" t="s">
        <v>81</v>
      </c>
      <c r="AW531" s="12" t="s">
        <v>34</v>
      </c>
      <c r="AX531" s="12" t="s">
        <v>73</v>
      </c>
      <c r="AY531" s="151" t="s">
        <v>158</v>
      </c>
    </row>
    <row r="532" spans="2:65" s="13" customFormat="1" ht="11.25">
      <c r="B532" s="156"/>
      <c r="D532" s="144" t="s">
        <v>171</v>
      </c>
      <c r="E532" s="157" t="s">
        <v>21</v>
      </c>
      <c r="F532" s="158" t="s">
        <v>83</v>
      </c>
      <c r="H532" s="159">
        <v>2</v>
      </c>
      <c r="I532" s="160"/>
      <c r="L532" s="156"/>
      <c r="M532" s="161"/>
      <c r="T532" s="162"/>
      <c r="AT532" s="157" t="s">
        <v>171</v>
      </c>
      <c r="AU532" s="157" t="s">
        <v>83</v>
      </c>
      <c r="AV532" s="13" t="s">
        <v>83</v>
      </c>
      <c r="AW532" s="13" t="s">
        <v>34</v>
      </c>
      <c r="AX532" s="13" t="s">
        <v>81</v>
      </c>
      <c r="AY532" s="157" t="s">
        <v>158</v>
      </c>
    </row>
    <row r="533" spans="2:65" s="1" customFormat="1" ht="21.75" customHeight="1">
      <c r="B533" s="32"/>
      <c r="C533" s="131" t="s">
        <v>706</v>
      </c>
      <c r="D533" s="131" t="s">
        <v>160</v>
      </c>
      <c r="E533" s="132" t="s">
        <v>707</v>
      </c>
      <c r="F533" s="133" t="s">
        <v>708</v>
      </c>
      <c r="G533" s="134" t="s">
        <v>344</v>
      </c>
      <c r="H533" s="135">
        <v>4</v>
      </c>
      <c r="I533" s="136"/>
      <c r="J533" s="137">
        <f>ROUND(I533*H533,2)</f>
        <v>0</v>
      </c>
      <c r="K533" s="133" t="s">
        <v>164</v>
      </c>
      <c r="L533" s="32"/>
      <c r="M533" s="138" t="s">
        <v>21</v>
      </c>
      <c r="N533" s="139" t="s">
        <v>44</v>
      </c>
      <c r="P533" s="140">
        <f>O533*H533</f>
        <v>0</v>
      </c>
      <c r="Q533" s="140">
        <v>2.3914000000000001E-2</v>
      </c>
      <c r="R533" s="140">
        <f>Q533*H533</f>
        <v>9.5656000000000005E-2</v>
      </c>
      <c r="S533" s="140">
        <v>0</v>
      </c>
      <c r="T533" s="141">
        <f>S533*H533</f>
        <v>0</v>
      </c>
      <c r="AR533" s="142" t="s">
        <v>165</v>
      </c>
      <c r="AT533" s="142" t="s">
        <v>160</v>
      </c>
      <c r="AU533" s="142" t="s">
        <v>83</v>
      </c>
      <c r="AY533" s="17" t="s">
        <v>158</v>
      </c>
      <c r="BE533" s="143">
        <f>IF(N533="základní",J533,0)</f>
        <v>0</v>
      </c>
      <c r="BF533" s="143">
        <f>IF(N533="snížená",J533,0)</f>
        <v>0</v>
      </c>
      <c r="BG533" s="143">
        <f>IF(N533="zákl. přenesená",J533,0)</f>
        <v>0</v>
      </c>
      <c r="BH533" s="143">
        <f>IF(N533="sníž. přenesená",J533,0)</f>
        <v>0</v>
      </c>
      <c r="BI533" s="143">
        <f>IF(N533="nulová",J533,0)</f>
        <v>0</v>
      </c>
      <c r="BJ533" s="17" t="s">
        <v>81</v>
      </c>
      <c r="BK533" s="143">
        <f>ROUND(I533*H533,2)</f>
        <v>0</v>
      </c>
      <c r="BL533" s="17" t="s">
        <v>165</v>
      </c>
      <c r="BM533" s="142" t="s">
        <v>709</v>
      </c>
    </row>
    <row r="534" spans="2:65" s="1" customFormat="1" ht="11.25">
      <c r="B534" s="32"/>
      <c r="D534" s="144" t="s">
        <v>167</v>
      </c>
      <c r="F534" s="145" t="s">
        <v>710</v>
      </c>
      <c r="I534" s="146"/>
      <c r="L534" s="32"/>
      <c r="M534" s="147"/>
      <c r="T534" s="53"/>
      <c r="AT534" s="17" t="s">
        <v>167</v>
      </c>
      <c r="AU534" s="17" t="s">
        <v>83</v>
      </c>
    </row>
    <row r="535" spans="2:65" s="1" customFormat="1" ht="11.25">
      <c r="B535" s="32"/>
      <c r="D535" s="148" t="s">
        <v>169</v>
      </c>
      <c r="F535" s="149" t="s">
        <v>711</v>
      </c>
      <c r="I535" s="146"/>
      <c r="L535" s="32"/>
      <c r="M535" s="147"/>
      <c r="T535" s="53"/>
      <c r="AT535" s="17" t="s">
        <v>169</v>
      </c>
      <c r="AU535" s="17" t="s">
        <v>83</v>
      </c>
    </row>
    <row r="536" spans="2:65" s="12" customFormat="1" ht="11.25">
      <c r="B536" s="150"/>
      <c r="D536" s="144" t="s">
        <v>171</v>
      </c>
      <c r="E536" s="151" t="s">
        <v>21</v>
      </c>
      <c r="F536" s="152" t="s">
        <v>712</v>
      </c>
      <c r="H536" s="151" t="s">
        <v>21</v>
      </c>
      <c r="I536" s="153"/>
      <c r="L536" s="150"/>
      <c r="M536" s="154"/>
      <c r="T536" s="155"/>
      <c r="AT536" s="151" t="s">
        <v>171</v>
      </c>
      <c r="AU536" s="151" t="s">
        <v>83</v>
      </c>
      <c r="AV536" s="12" t="s">
        <v>81</v>
      </c>
      <c r="AW536" s="12" t="s">
        <v>34</v>
      </c>
      <c r="AX536" s="12" t="s">
        <v>73</v>
      </c>
      <c r="AY536" s="151" t="s">
        <v>158</v>
      </c>
    </row>
    <row r="537" spans="2:65" s="13" customFormat="1" ht="11.25">
      <c r="B537" s="156"/>
      <c r="D537" s="144" t="s">
        <v>171</v>
      </c>
      <c r="E537" s="157" t="s">
        <v>21</v>
      </c>
      <c r="F537" s="158" t="s">
        <v>356</v>
      </c>
      <c r="H537" s="159">
        <v>4</v>
      </c>
      <c r="I537" s="160"/>
      <c r="L537" s="156"/>
      <c r="M537" s="161"/>
      <c r="T537" s="162"/>
      <c r="AT537" s="157" t="s">
        <v>171</v>
      </c>
      <c r="AU537" s="157" t="s">
        <v>83</v>
      </c>
      <c r="AV537" s="13" t="s">
        <v>83</v>
      </c>
      <c r="AW537" s="13" t="s">
        <v>34</v>
      </c>
      <c r="AX537" s="13" t="s">
        <v>81</v>
      </c>
      <c r="AY537" s="157" t="s">
        <v>158</v>
      </c>
    </row>
    <row r="538" spans="2:65" s="1" customFormat="1" ht="16.5" customHeight="1">
      <c r="B538" s="32"/>
      <c r="C538" s="131" t="s">
        <v>713</v>
      </c>
      <c r="D538" s="131" t="s">
        <v>160</v>
      </c>
      <c r="E538" s="132" t="s">
        <v>714</v>
      </c>
      <c r="F538" s="133" t="s">
        <v>715</v>
      </c>
      <c r="G538" s="134" t="s">
        <v>163</v>
      </c>
      <c r="H538" s="135">
        <v>6.0910000000000002</v>
      </c>
      <c r="I538" s="136"/>
      <c r="J538" s="137">
        <f>ROUND(I538*H538,2)</f>
        <v>0</v>
      </c>
      <c r="K538" s="133" t="s">
        <v>164</v>
      </c>
      <c r="L538" s="32"/>
      <c r="M538" s="138" t="s">
        <v>21</v>
      </c>
      <c r="N538" s="139" t="s">
        <v>44</v>
      </c>
      <c r="P538" s="140">
        <f>O538*H538</f>
        <v>0</v>
      </c>
      <c r="Q538" s="140">
        <v>6.1719999999999997E-2</v>
      </c>
      <c r="R538" s="140">
        <f>Q538*H538</f>
        <v>0.37593652</v>
      </c>
      <c r="S538" s="140">
        <v>0</v>
      </c>
      <c r="T538" s="141">
        <f>S538*H538</f>
        <v>0</v>
      </c>
      <c r="AR538" s="142" t="s">
        <v>165</v>
      </c>
      <c r="AT538" s="142" t="s">
        <v>160</v>
      </c>
      <c r="AU538" s="142" t="s">
        <v>83</v>
      </c>
      <c r="AY538" s="17" t="s">
        <v>158</v>
      </c>
      <c r="BE538" s="143">
        <f>IF(N538="základní",J538,0)</f>
        <v>0</v>
      </c>
      <c r="BF538" s="143">
        <f>IF(N538="snížená",J538,0)</f>
        <v>0</v>
      </c>
      <c r="BG538" s="143">
        <f>IF(N538="zákl. přenesená",J538,0)</f>
        <v>0</v>
      </c>
      <c r="BH538" s="143">
        <f>IF(N538="sníž. přenesená",J538,0)</f>
        <v>0</v>
      </c>
      <c r="BI538" s="143">
        <f>IF(N538="nulová",J538,0)</f>
        <v>0</v>
      </c>
      <c r="BJ538" s="17" t="s">
        <v>81</v>
      </c>
      <c r="BK538" s="143">
        <f>ROUND(I538*H538,2)</f>
        <v>0</v>
      </c>
      <c r="BL538" s="17" t="s">
        <v>165</v>
      </c>
      <c r="BM538" s="142" t="s">
        <v>716</v>
      </c>
    </row>
    <row r="539" spans="2:65" s="1" customFormat="1" ht="11.25">
      <c r="B539" s="32"/>
      <c r="D539" s="144" t="s">
        <v>167</v>
      </c>
      <c r="F539" s="145" t="s">
        <v>717</v>
      </c>
      <c r="I539" s="146"/>
      <c r="L539" s="32"/>
      <c r="M539" s="147"/>
      <c r="T539" s="53"/>
      <c r="AT539" s="17" t="s">
        <v>167</v>
      </c>
      <c r="AU539" s="17" t="s">
        <v>83</v>
      </c>
    </row>
    <row r="540" spans="2:65" s="1" customFormat="1" ht="11.25">
      <c r="B540" s="32"/>
      <c r="D540" s="148" t="s">
        <v>169</v>
      </c>
      <c r="F540" s="149" t="s">
        <v>718</v>
      </c>
      <c r="I540" s="146"/>
      <c r="L540" s="32"/>
      <c r="M540" s="147"/>
      <c r="T540" s="53"/>
      <c r="AT540" s="17" t="s">
        <v>169</v>
      </c>
      <c r="AU540" s="17" t="s">
        <v>83</v>
      </c>
    </row>
    <row r="541" spans="2:65" s="12" customFormat="1" ht="11.25">
      <c r="B541" s="150"/>
      <c r="D541" s="144" t="s">
        <v>171</v>
      </c>
      <c r="E541" s="151" t="s">
        <v>21</v>
      </c>
      <c r="F541" s="152" t="s">
        <v>719</v>
      </c>
      <c r="H541" s="151" t="s">
        <v>21</v>
      </c>
      <c r="I541" s="153"/>
      <c r="L541" s="150"/>
      <c r="M541" s="154"/>
      <c r="T541" s="155"/>
      <c r="AT541" s="151" t="s">
        <v>171</v>
      </c>
      <c r="AU541" s="151" t="s">
        <v>83</v>
      </c>
      <c r="AV541" s="12" t="s">
        <v>81</v>
      </c>
      <c r="AW541" s="12" t="s">
        <v>34</v>
      </c>
      <c r="AX541" s="12" t="s">
        <v>73</v>
      </c>
      <c r="AY541" s="151" t="s">
        <v>158</v>
      </c>
    </row>
    <row r="542" spans="2:65" s="13" customFormat="1" ht="11.25">
      <c r="B542" s="156"/>
      <c r="D542" s="144" t="s">
        <v>171</v>
      </c>
      <c r="E542" s="157" t="s">
        <v>21</v>
      </c>
      <c r="F542" s="158" t="s">
        <v>720</v>
      </c>
      <c r="H542" s="159">
        <v>6.0910000000000002</v>
      </c>
      <c r="I542" s="160"/>
      <c r="L542" s="156"/>
      <c r="M542" s="161"/>
      <c r="T542" s="162"/>
      <c r="AT542" s="157" t="s">
        <v>171</v>
      </c>
      <c r="AU542" s="157" t="s">
        <v>83</v>
      </c>
      <c r="AV542" s="13" t="s">
        <v>83</v>
      </c>
      <c r="AW542" s="13" t="s">
        <v>34</v>
      </c>
      <c r="AX542" s="13" t="s">
        <v>81</v>
      </c>
      <c r="AY542" s="157" t="s">
        <v>158</v>
      </c>
    </row>
    <row r="543" spans="2:65" s="1" customFormat="1" ht="16.5" customHeight="1">
      <c r="B543" s="32"/>
      <c r="C543" s="131" t="s">
        <v>721</v>
      </c>
      <c r="D543" s="131" t="s">
        <v>160</v>
      </c>
      <c r="E543" s="132" t="s">
        <v>722</v>
      </c>
      <c r="F543" s="133" t="s">
        <v>723</v>
      </c>
      <c r="G543" s="134" t="s">
        <v>344</v>
      </c>
      <c r="H543" s="135">
        <v>1</v>
      </c>
      <c r="I543" s="136"/>
      <c r="J543" s="137">
        <f>ROUND(I543*H543,2)</f>
        <v>0</v>
      </c>
      <c r="K543" s="133" t="s">
        <v>164</v>
      </c>
      <c r="L543" s="32"/>
      <c r="M543" s="138" t="s">
        <v>21</v>
      </c>
      <c r="N543" s="139" t="s">
        <v>44</v>
      </c>
      <c r="P543" s="140">
        <f>O543*H543</f>
        <v>0</v>
      </c>
      <c r="Q543" s="140">
        <v>0</v>
      </c>
      <c r="R543" s="140">
        <f>Q543*H543</f>
        <v>0</v>
      </c>
      <c r="S543" s="140">
        <v>0</v>
      </c>
      <c r="T543" s="141">
        <f>S543*H543</f>
        <v>0</v>
      </c>
      <c r="AR543" s="142" t="s">
        <v>165</v>
      </c>
      <c r="AT543" s="142" t="s">
        <v>160</v>
      </c>
      <c r="AU543" s="142" t="s">
        <v>83</v>
      </c>
      <c r="AY543" s="17" t="s">
        <v>158</v>
      </c>
      <c r="BE543" s="143">
        <f>IF(N543="základní",J543,0)</f>
        <v>0</v>
      </c>
      <c r="BF543" s="143">
        <f>IF(N543="snížená",J543,0)</f>
        <v>0</v>
      </c>
      <c r="BG543" s="143">
        <f>IF(N543="zákl. přenesená",J543,0)</f>
        <v>0</v>
      </c>
      <c r="BH543" s="143">
        <f>IF(N543="sníž. přenesená",J543,0)</f>
        <v>0</v>
      </c>
      <c r="BI543" s="143">
        <f>IF(N543="nulová",J543,0)</f>
        <v>0</v>
      </c>
      <c r="BJ543" s="17" t="s">
        <v>81</v>
      </c>
      <c r="BK543" s="143">
        <f>ROUND(I543*H543,2)</f>
        <v>0</v>
      </c>
      <c r="BL543" s="17" t="s">
        <v>165</v>
      </c>
      <c r="BM543" s="142" t="s">
        <v>724</v>
      </c>
    </row>
    <row r="544" spans="2:65" s="1" customFormat="1" ht="11.25">
      <c r="B544" s="32"/>
      <c r="D544" s="144" t="s">
        <v>167</v>
      </c>
      <c r="F544" s="145" t="s">
        <v>725</v>
      </c>
      <c r="I544" s="146"/>
      <c r="L544" s="32"/>
      <c r="M544" s="147"/>
      <c r="T544" s="53"/>
      <c r="AT544" s="17" t="s">
        <v>167</v>
      </c>
      <c r="AU544" s="17" t="s">
        <v>83</v>
      </c>
    </row>
    <row r="545" spans="2:65" s="1" customFormat="1" ht="11.25">
      <c r="B545" s="32"/>
      <c r="D545" s="148" t="s">
        <v>169</v>
      </c>
      <c r="F545" s="149" t="s">
        <v>726</v>
      </c>
      <c r="I545" s="146"/>
      <c r="L545" s="32"/>
      <c r="M545" s="147"/>
      <c r="T545" s="53"/>
      <c r="AT545" s="17" t="s">
        <v>169</v>
      </c>
      <c r="AU545" s="17" t="s">
        <v>83</v>
      </c>
    </row>
    <row r="546" spans="2:65" s="12" customFormat="1" ht="11.25">
      <c r="B546" s="150"/>
      <c r="D546" s="144" t="s">
        <v>171</v>
      </c>
      <c r="E546" s="151" t="s">
        <v>21</v>
      </c>
      <c r="F546" s="152" t="s">
        <v>705</v>
      </c>
      <c r="H546" s="151" t="s">
        <v>21</v>
      </c>
      <c r="I546" s="153"/>
      <c r="L546" s="150"/>
      <c r="M546" s="154"/>
      <c r="T546" s="155"/>
      <c r="AT546" s="151" t="s">
        <v>171</v>
      </c>
      <c r="AU546" s="151" t="s">
        <v>83</v>
      </c>
      <c r="AV546" s="12" t="s">
        <v>81</v>
      </c>
      <c r="AW546" s="12" t="s">
        <v>34</v>
      </c>
      <c r="AX546" s="12" t="s">
        <v>73</v>
      </c>
      <c r="AY546" s="151" t="s">
        <v>158</v>
      </c>
    </row>
    <row r="547" spans="2:65" s="13" customFormat="1" ht="11.25">
      <c r="B547" s="156"/>
      <c r="D547" s="144" t="s">
        <v>171</v>
      </c>
      <c r="E547" s="157" t="s">
        <v>21</v>
      </c>
      <c r="F547" s="158" t="s">
        <v>81</v>
      </c>
      <c r="H547" s="159">
        <v>1</v>
      </c>
      <c r="I547" s="160"/>
      <c r="L547" s="156"/>
      <c r="M547" s="161"/>
      <c r="T547" s="162"/>
      <c r="AT547" s="157" t="s">
        <v>171</v>
      </c>
      <c r="AU547" s="157" t="s">
        <v>83</v>
      </c>
      <c r="AV547" s="13" t="s">
        <v>83</v>
      </c>
      <c r="AW547" s="13" t="s">
        <v>34</v>
      </c>
      <c r="AX547" s="13" t="s">
        <v>81</v>
      </c>
      <c r="AY547" s="157" t="s">
        <v>158</v>
      </c>
    </row>
    <row r="548" spans="2:65" s="1" customFormat="1" ht="16.5" customHeight="1">
      <c r="B548" s="32"/>
      <c r="C548" s="131" t="s">
        <v>727</v>
      </c>
      <c r="D548" s="131" t="s">
        <v>160</v>
      </c>
      <c r="E548" s="132" t="s">
        <v>728</v>
      </c>
      <c r="F548" s="133" t="s">
        <v>729</v>
      </c>
      <c r="G548" s="134" t="s">
        <v>184</v>
      </c>
      <c r="H548" s="135">
        <v>3.4</v>
      </c>
      <c r="I548" s="136"/>
      <c r="J548" s="137">
        <f>ROUND(I548*H548,2)</f>
        <v>0</v>
      </c>
      <c r="K548" s="133" t="s">
        <v>164</v>
      </c>
      <c r="L548" s="32"/>
      <c r="M548" s="138" t="s">
        <v>21</v>
      </c>
      <c r="N548" s="139" t="s">
        <v>44</v>
      </c>
      <c r="P548" s="140">
        <f>O548*H548</f>
        <v>0</v>
      </c>
      <c r="Q548" s="140">
        <v>4.5150000000000002E-4</v>
      </c>
      <c r="R548" s="140">
        <f>Q548*H548</f>
        <v>1.5351E-3</v>
      </c>
      <c r="S548" s="140">
        <v>0</v>
      </c>
      <c r="T548" s="141">
        <f>S548*H548</f>
        <v>0</v>
      </c>
      <c r="AR548" s="142" t="s">
        <v>165</v>
      </c>
      <c r="AT548" s="142" t="s">
        <v>160</v>
      </c>
      <c r="AU548" s="142" t="s">
        <v>83</v>
      </c>
      <c r="AY548" s="17" t="s">
        <v>158</v>
      </c>
      <c r="BE548" s="143">
        <f>IF(N548="základní",J548,0)</f>
        <v>0</v>
      </c>
      <c r="BF548" s="143">
        <f>IF(N548="snížená",J548,0)</f>
        <v>0</v>
      </c>
      <c r="BG548" s="143">
        <f>IF(N548="zákl. přenesená",J548,0)</f>
        <v>0</v>
      </c>
      <c r="BH548" s="143">
        <f>IF(N548="sníž. přenesená",J548,0)</f>
        <v>0</v>
      </c>
      <c r="BI548" s="143">
        <f>IF(N548="nulová",J548,0)</f>
        <v>0</v>
      </c>
      <c r="BJ548" s="17" t="s">
        <v>81</v>
      </c>
      <c r="BK548" s="143">
        <f>ROUND(I548*H548,2)</f>
        <v>0</v>
      </c>
      <c r="BL548" s="17" t="s">
        <v>165</v>
      </c>
      <c r="BM548" s="142" t="s">
        <v>730</v>
      </c>
    </row>
    <row r="549" spans="2:65" s="1" customFormat="1" ht="11.25">
      <c r="B549" s="32"/>
      <c r="D549" s="144" t="s">
        <v>167</v>
      </c>
      <c r="F549" s="145" t="s">
        <v>731</v>
      </c>
      <c r="I549" s="146"/>
      <c r="L549" s="32"/>
      <c r="M549" s="147"/>
      <c r="T549" s="53"/>
      <c r="AT549" s="17" t="s">
        <v>167</v>
      </c>
      <c r="AU549" s="17" t="s">
        <v>83</v>
      </c>
    </row>
    <row r="550" spans="2:65" s="1" customFormat="1" ht="11.25">
      <c r="B550" s="32"/>
      <c r="D550" s="148" t="s">
        <v>169</v>
      </c>
      <c r="F550" s="149" t="s">
        <v>732</v>
      </c>
      <c r="I550" s="146"/>
      <c r="L550" s="32"/>
      <c r="M550" s="147"/>
      <c r="T550" s="53"/>
      <c r="AT550" s="17" t="s">
        <v>169</v>
      </c>
      <c r="AU550" s="17" t="s">
        <v>83</v>
      </c>
    </row>
    <row r="551" spans="2:65" s="12" customFormat="1" ht="11.25">
      <c r="B551" s="150"/>
      <c r="D551" s="144" t="s">
        <v>171</v>
      </c>
      <c r="E551" s="151" t="s">
        <v>21</v>
      </c>
      <c r="F551" s="152" t="s">
        <v>733</v>
      </c>
      <c r="H551" s="151" t="s">
        <v>21</v>
      </c>
      <c r="I551" s="153"/>
      <c r="L551" s="150"/>
      <c r="M551" s="154"/>
      <c r="T551" s="155"/>
      <c r="AT551" s="151" t="s">
        <v>171</v>
      </c>
      <c r="AU551" s="151" t="s">
        <v>83</v>
      </c>
      <c r="AV551" s="12" t="s">
        <v>81</v>
      </c>
      <c r="AW551" s="12" t="s">
        <v>34</v>
      </c>
      <c r="AX551" s="12" t="s">
        <v>73</v>
      </c>
      <c r="AY551" s="151" t="s">
        <v>158</v>
      </c>
    </row>
    <row r="552" spans="2:65" s="13" customFormat="1" ht="11.25">
      <c r="B552" s="156"/>
      <c r="D552" s="144" t="s">
        <v>171</v>
      </c>
      <c r="E552" s="157" t="s">
        <v>21</v>
      </c>
      <c r="F552" s="158" t="s">
        <v>734</v>
      </c>
      <c r="H552" s="159">
        <v>0.7</v>
      </c>
      <c r="I552" s="160"/>
      <c r="L552" s="156"/>
      <c r="M552" s="161"/>
      <c r="T552" s="162"/>
      <c r="AT552" s="157" t="s">
        <v>171</v>
      </c>
      <c r="AU552" s="157" t="s">
        <v>83</v>
      </c>
      <c r="AV552" s="13" t="s">
        <v>83</v>
      </c>
      <c r="AW552" s="13" t="s">
        <v>34</v>
      </c>
      <c r="AX552" s="13" t="s">
        <v>73</v>
      </c>
      <c r="AY552" s="157" t="s">
        <v>158</v>
      </c>
    </row>
    <row r="553" spans="2:65" s="12" customFormat="1" ht="11.25">
      <c r="B553" s="150"/>
      <c r="D553" s="144" t="s">
        <v>171</v>
      </c>
      <c r="E553" s="151" t="s">
        <v>21</v>
      </c>
      <c r="F553" s="152" t="s">
        <v>202</v>
      </c>
      <c r="H553" s="151" t="s">
        <v>21</v>
      </c>
      <c r="I553" s="153"/>
      <c r="L553" s="150"/>
      <c r="M553" s="154"/>
      <c r="T553" s="155"/>
      <c r="AT553" s="151" t="s">
        <v>171</v>
      </c>
      <c r="AU553" s="151" t="s">
        <v>83</v>
      </c>
      <c r="AV553" s="12" t="s">
        <v>81</v>
      </c>
      <c r="AW553" s="12" t="s">
        <v>34</v>
      </c>
      <c r="AX553" s="12" t="s">
        <v>73</v>
      </c>
      <c r="AY553" s="151" t="s">
        <v>158</v>
      </c>
    </row>
    <row r="554" spans="2:65" s="13" customFormat="1" ht="11.25">
      <c r="B554" s="156"/>
      <c r="D554" s="144" t="s">
        <v>171</v>
      </c>
      <c r="E554" s="157" t="s">
        <v>21</v>
      </c>
      <c r="F554" s="158" t="s">
        <v>735</v>
      </c>
      <c r="H554" s="159">
        <v>2.7</v>
      </c>
      <c r="I554" s="160"/>
      <c r="L554" s="156"/>
      <c r="M554" s="161"/>
      <c r="T554" s="162"/>
      <c r="AT554" s="157" t="s">
        <v>171</v>
      </c>
      <c r="AU554" s="157" t="s">
        <v>83</v>
      </c>
      <c r="AV554" s="13" t="s">
        <v>83</v>
      </c>
      <c r="AW554" s="13" t="s">
        <v>34</v>
      </c>
      <c r="AX554" s="13" t="s">
        <v>73</v>
      </c>
      <c r="AY554" s="157" t="s">
        <v>158</v>
      </c>
    </row>
    <row r="555" spans="2:65" s="14" customFormat="1" ht="11.25">
      <c r="B555" s="163"/>
      <c r="D555" s="144" t="s">
        <v>171</v>
      </c>
      <c r="E555" s="164" t="s">
        <v>21</v>
      </c>
      <c r="F555" s="165" t="s">
        <v>215</v>
      </c>
      <c r="H555" s="166">
        <v>3.4</v>
      </c>
      <c r="I555" s="167"/>
      <c r="L555" s="163"/>
      <c r="M555" s="168"/>
      <c r="T555" s="169"/>
      <c r="AT555" s="164" t="s">
        <v>171</v>
      </c>
      <c r="AU555" s="164" t="s">
        <v>83</v>
      </c>
      <c r="AV555" s="14" t="s">
        <v>165</v>
      </c>
      <c r="AW555" s="14" t="s">
        <v>34</v>
      </c>
      <c r="AX555" s="14" t="s">
        <v>81</v>
      </c>
      <c r="AY555" s="164" t="s">
        <v>158</v>
      </c>
    </row>
    <row r="556" spans="2:65" s="11" customFormat="1" ht="22.9" customHeight="1">
      <c r="B556" s="119"/>
      <c r="D556" s="120" t="s">
        <v>72</v>
      </c>
      <c r="E556" s="129" t="s">
        <v>165</v>
      </c>
      <c r="F556" s="129" t="s">
        <v>736</v>
      </c>
      <c r="I556" s="122"/>
      <c r="J556" s="130">
        <f>BK556</f>
        <v>0</v>
      </c>
      <c r="L556" s="119"/>
      <c r="M556" s="124"/>
      <c r="P556" s="125">
        <f>SUM(P557:P644)</f>
        <v>0</v>
      </c>
      <c r="R556" s="125">
        <f>SUM(R557:R644)</f>
        <v>79.762339335650694</v>
      </c>
      <c r="T556" s="126">
        <f>SUM(T557:T644)</f>
        <v>0</v>
      </c>
      <c r="AR556" s="120" t="s">
        <v>81</v>
      </c>
      <c r="AT556" s="127" t="s">
        <v>72</v>
      </c>
      <c r="AU556" s="127" t="s">
        <v>81</v>
      </c>
      <c r="AY556" s="120" t="s">
        <v>158</v>
      </c>
      <c r="BK556" s="128">
        <f>SUM(BK557:BK644)</f>
        <v>0</v>
      </c>
    </row>
    <row r="557" spans="2:65" s="1" customFormat="1" ht="21.75" customHeight="1">
      <c r="B557" s="32"/>
      <c r="C557" s="131" t="s">
        <v>737</v>
      </c>
      <c r="D557" s="131" t="s">
        <v>160</v>
      </c>
      <c r="E557" s="132" t="s">
        <v>738</v>
      </c>
      <c r="F557" s="133" t="s">
        <v>739</v>
      </c>
      <c r="G557" s="134" t="s">
        <v>163</v>
      </c>
      <c r="H557" s="135">
        <v>93.45</v>
      </c>
      <c r="I557" s="136"/>
      <c r="J557" s="137">
        <f>ROUND(I557*H557,2)</f>
        <v>0</v>
      </c>
      <c r="K557" s="133" t="s">
        <v>164</v>
      </c>
      <c r="L557" s="32"/>
      <c r="M557" s="138" t="s">
        <v>21</v>
      </c>
      <c r="N557" s="139" t="s">
        <v>44</v>
      </c>
      <c r="P557" s="140">
        <f>O557*H557</f>
        <v>0</v>
      </c>
      <c r="Q557" s="140">
        <v>0.41807301540000003</v>
      </c>
      <c r="R557" s="140">
        <f>Q557*H557</f>
        <v>39.068923289130005</v>
      </c>
      <c r="S557" s="140">
        <v>0</v>
      </c>
      <c r="T557" s="141">
        <f>S557*H557</f>
        <v>0</v>
      </c>
      <c r="AR557" s="142" t="s">
        <v>165</v>
      </c>
      <c r="AT557" s="142" t="s">
        <v>160</v>
      </c>
      <c r="AU557" s="142" t="s">
        <v>83</v>
      </c>
      <c r="AY557" s="17" t="s">
        <v>158</v>
      </c>
      <c r="BE557" s="143">
        <f>IF(N557="základní",J557,0)</f>
        <v>0</v>
      </c>
      <c r="BF557" s="143">
        <f>IF(N557="snížená",J557,0)</f>
        <v>0</v>
      </c>
      <c r="BG557" s="143">
        <f>IF(N557="zákl. přenesená",J557,0)</f>
        <v>0</v>
      </c>
      <c r="BH557" s="143">
        <f>IF(N557="sníž. přenesená",J557,0)</f>
        <v>0</v>
      </c>
      <c r="BI557" s="143">
        <f>IF(N557="nulová",J557,0)</f>
        <v>0</v>
      </c>
      <c r="BJ557" s="17" t="s">
        <v>81</v>
      </c>
      <c r="BK557" s="143">
        <f>ROUND(I557*H557,2)</f>
        <v>0</v>
      </c>
      <c r="BL557" s="17" t="s">
        <v>165</v>
      </c>
      <c r="BM557" s="142" t="s">
        <v>740</v>
      </c>
    </row>
    <row r="558" spans="2:65" s="1" customFormat="1" ht="29.25">
      <c r="B558" s="32"/>
      <c r="D558" s="144" t="s">
        <v>167</v>
      </c>
      <c r="F558" s="145" t="s">
        <v>741</v>
      </c>
      <c r="I558" s="146"/>
      <c r="L558" s="32"/>
      <c r="M558" s="147"/>
      <c r="T558" s="53"/>
      <c r="AT558" s="17" t="s">
        <v>167</v>
      </c>
      <c r="AU558" s="17" t="s">
        <v>83</v>
      </c>
    </row>
    <row r="559" spans="2:65" s="1" customFormat="1" ht="11.25">
      <c r="B559" s="32"/>
      <c r="D559" s="148" t="s">
        <v>169</v>
      </c>
      <c r="F559" s="149" t="s">
        <v>742</v>
      </c>
      <c r="I559" s="146"/>
      <c r="L559" s="32"/>
      <c r="M559" s="147"/>
      <c r="T559" s="53"/>
      <c r="AT559" s="17" t="s">
        <v>169</v>
      </c>
      <c r="AU559" s="17" t="s">
        <v>83</v>
      </c>
    </row>
    <row r="560" spans="2:65" s="12" customFormat="1" ht="11.25">
      <c r="B560" s="150"/>
      <c r="D560" s="144" t="s">
        <v>171</v>
      </c>
      <c r="E560" s="151" t="s">
        <v>21</v>
      </c>
      <c r="F560" s="152" t="s">
        <v>743</v>
      </c>
      <c r="H560" s="151" t="s">
        <v>21</v>
      </c>
      <c r="I560" s="153"/>
      <c r="L560" s="150"/>
      <c r="M560" s="154"/>
      <c r="T560" s="155"/>
      <c r="AT560" s="151" t="s">
        <v>171</v>
      </c>
      <c r="AU560" s="151" t="s">
        <v>83</v>
      </c>
      <c r="AV560" s="12" t="s">
        <v>81</v>
      </c>
      <c r="AW560" s="12" t="s">
        <v>34</v>
      </c>
      <c r="AX560" s="12" t="s">
        <v>73</v>
      </c>
      <c r="AY560" s="151" t="s">
        <v>158</v>
      </c>
    </row>
    <row r="561" spans="2:65" s="13" customFormat="1" ht="11.25">
      <c r="B561" s="156"/>
      <c r="D561" s="144" t="s">
        <v>171</v>
      </c>
      <c r="E561" s="157" t="s">
        <v>21</v>
      </c>
      <c r="F561" s="158" t="s">
        <v>744</v>
      </c>
      <c r="H561" s="159">
        <v>93.45</v>
      </c>
      <c r="I561" s="160"/>
      <c r="L561" s="156"/>
      <c r="M561" s="161"/>
      <c r="T561" s="162"/>
      <c r="AT561" s="157" t="s">
        <v>171</v>
      </c>
      <c r="AU561" s="157" t="s">
        <v>83</v>
      </c>
      <c r="AV561" s="13" t="s">
        <v>83</v>
      </c>
      <c r="AW561" s="13" t="s">
        <v>34</v>
      </c>
      <c r="AX561" s="13" t="s">
        <v>81</v>
      </c>
      <c r="AY561" s="157" t="s">
        <v>158</v>
      </c>
    </row>
    <row r="562" spans="2:65" s="1" customFormat="1" ht="21.75" customHeight="1">
      <c r="B562" s="32"/>
      <c r="C562" s="131" t="s">
        <v>745</v>
      </c>
      <c r="D562" s="131" t="s">
        <v>160</v>
      </c>
      <c r="E562" s="132" t="s">
        <v>746</v>
      </c>
      <c r="F562" s="133" t="s">
        <v>747</v>
      </c>
      <c r="G562" s="134" t="s">
        <v>163</v>
      </c>
      <c r="H562" s="135">
        <v>32.76</v>
      </c>
      <c r="I562" s="136"/>
      <c r="J562" s="137">
        <f>ROUND(I562*H562,2)</f>
        <v>0</v>
      </c>
      <c r="K562" s="133" t="s">
        <v>164</v>
      </c>
      <c r="L562" s="32"/>
      <c r="M562" s="138" t="s">
        <v>21</v>
      </c>
      <c r="N562" s="139" t="s">
        <v>44</v>
      </c>
      <c r="P562" s="140">
        <f>O562*H562</f>
        <v>0</v>
      </c>
      <c r="Q562" s="140">
        <v>0.39798533539999997</v>
      </c>
      <c r="R562" s="140">
        <f>Q562*H562</f>
        <v>13.037999587703998</v>
      </c>
      <c r="S562" s="140">
        <v>0</v>
      </c>
      <c r="T562" s="141">
        <f>S562*H562</f>
        <v>0</v>
      </c>
      <c r="AR562" s="142" t="s">
        <v>165</v>
      </c>
      <c r="AT562" s="142" t="s">
        <v>160</v>
      </c>
      <c r="AU562" s="142" t="s">
        <v>83</v>
      </c>
      <c r="AY562" s="17" t="s">
        <v>158</v>
      </c>
      <c r="BE562" s="143">
        <f>IF(N562="základní",J562,0)</f>
        <v>0</v>
      </c>
      <c r="BF562" s="143">
        <f>IF(N562="snížená",J562,0)</f>
        <v>0</v>
      </c>
      <c r="BG562" s="143">
        <f>IF(N562="zákl. přenesená",J562,0)</f>
        <v>0</v>
      </c>
      <c r="BH562" s="143">
        <f>IF(N562="sníž. přenesená",J562,0)</f>
        <v>0</v>
      </c>
      <c r="BI562" s="143">
        <f>IF(N562="nulová",J562,0)</f>
        <v>0</v>
      </c>
      <c r="BJ562" s="17" t="s">
        <v>81</v>
      </c>
      <c r="BK562" s="143">
        <f>ROUND(I562*H562,2)</f>
        <v>0</v>
      </c>
      <c r="BL562" s="17" t="s">
        <v>165</v>
      </c>
      <c r="BM562" s="142" t="s">
        <v>748</v>
      </c>
    </row>
    <row r="563" spans="2:65" s="1" customFormat="1" ht="29.25">
      <c r="B563" s="32"/>
      <c r="D563" s="144" t="s">
        <v>167</v>
      </c>
      <c r="F563" s="145" t="s">
        <v>749</v>
      </c>
      <c r="I563" s="146"/>
      <c r="L563" s="32"/>
      <c r="M563" s="147"/>
      <c r="T563" s="53"/>
      <c r="AT563" s="17" t="s">
        <v>167</v>
      </c>
      <c r="AU563" s="17" t="s">
        <v>83</v>
      </c>
    </row>
    <row r="564" spans="2:65" s="1" customFormat="1" ht="11.25">
      <c r="B564" s="32"/>
      <c r="D564" s="148" t="s">
        <v>169</v>
      </c>
      <c r="F564" s="149" t="s">
        <v>750</v>
      </c>
      <c r="I564" s="146"/>
      <c r="L564" s="32"/>
      <c r="M564" s="147"/>
      <c r="T564" s="53"/>
      <c r="AT564" s="17" t="s">
        <v>169</v>
      </c>
      <c r="AU564" s="17" t="s">
        <v>83</v>
      </c>
    </row>
    <row r="565" spans="2:65" s="12" customFormat="1" ht="11.25">
      <c r="B565" s="150"/>
      <c r="D565" s="144" t="s">
        <v>171</v>
      </c>
      <c r="E565" s="151" t="s">
        <v>21</v>
      </c>
      <c r="F565" s="152" t="s">
        <v>751</v>
      </c>
      <c r="H565" s="151" t="s">
        <v>21</v>
      </c>
      <c r="I565" s="153"/>
      <c r="L565" s="150"/>
      <c r="M565" s="154"/>
      <c r="T565" s="155"/>
      <c r="AT565" s="151" t="s">
        <v>171</v>
      </c>
      <c r="AU565" s="151" t="s">
        <v>83</v>
      </c>
      <c r="AV565" s="12" t="s">
        <v>81</v>
      </c>
      <c r="AW565" s="12" t="s">
        <v>34</v>
      </c>
      <c r="AX565" s="12" t="s">
        <v>73</v>
      </c>
      <c r="AY565" s="151" t="s">
        <v>158</v>
      </c>
    </row>
    <row r="566" spans="2:65" s="13" customFormat="1" ht="11.25">
      <c r="B566" s="156"/>
      <c r="D566" s="144" t="s">
        <v>171</v>
      </c>
      <c r="E566" s="157" t="s">
        <v>21</v>
      </c>
      <c r="F566" s="158" t="s">
        <v>752</v>
      </c>
      <c r="H566" s="159">
        <v>32.76</v>
      </c>
      <c r="I566" s="160"/>
      <c r="L566" s="156"/>
      <c r="M566" s="161"/>
      <c r="T566" s="162"/>
      <c r="AT566" s="157" t="s">
        <v>171</v>
      </c>
      <c r="AU566" s="157" t="s">
        <v>83</v>
      </c>
      <c r="AV566" s="13" t="s">
        <v>83</v>
      </c>
      <c r="AW566" s="13" t="s">
        <v>34</v>
      </c>
      <c r="AX566" s="13" t="s">
        <v>81</v>
      </c>
      <c r="AY566" s="157" t="s">
        <v>158</v>
      </c>
    </row>
    <row r="567" spans="2:65" s="1" customFormat="1" ht="16.5" customHeight="1">
      <c r="B567" s="32"/>
      <c r="C567" s="131" t="s">
        <v>753</v>
      </c>
      <c r="D567" s="131" t="s">
        <v>160</v>
      </c>
      <c r="E567" s="132" t="s">
        <v>754</v>
      </c>
      <c r="F567" s="133" t="s">
        <v>755</v>
      </c>
      <c r="G567" s="134" t="s">
        <v>198</v>
      </c>
      <c r="H567" s="135">
        <v>1.3049999999999999</v>
      </c>
      <c r="I567" s="136"/>
      <c r="J567" s="137">
        <f>ROUND(I567*H567,2)</f>
        <v>0</v>
      </c>
      <c r="K567" s="133" t="s">
        <v>164</v>
      </c>
      <c r="L567" s="32"/>
      <c r="M567" s="138" t="s">
        <v>21</v>
      </c>
      <c r="N567" s="139" t="s">
        <v>44</v>
      </c>
      <c r="P567" s="140">
        <f>O567*H567</f>
        <v>0</v>
      </c>
      <c r="Q567" s="140">
        <v>2.5020099999999998</v>
      </c>
      <c r="R567" s="140">
        <f>Q567*H567</f>
        <v>3.2651230499999997</v>
      </c>
      <c r="S567" s="140">
        <v>0</v>
      </c>
      <c r="T567" s="141">
        <f>S567*H567</f>
        <v>0</v>
      </c>
      <c r="AR567" s="142" t="s">
        <v>165</v>
      </c>
      <c r="AT567" s="142" t="s">
        <v>160</v>
      </c>
      <c r="AU567" s="142" t="s">
        <v>83</v>
      </c>
      <c r="AY567" s="17" t="s">
        <v>158</v>
      </c>
      <c r="BE567" s="143">
        <f>IF(N567="základní",J567,0)</f>
        <v>0</v>
      </c>
      <c r="BF567" s="143">
        <f>IF(N567="snížená",J567,0)</f>
        <v>0</v>
      </c>
      <c r="BG567" s="143">
        <f>IF(N567="zákl. přenesená",J567,0)</f>
        <v>0</v>
      </c>
      <c r="BH567" s="143">
        <f>IF(N567="sníž. přenesená",J567,0)</f>
        <v>0</v>
      </c>
      <c r="BI567" s="143">
        <f>IF(N567="nulová",J567,0)</f>
        <v>0</v>
      </c>
      <c r="BJ567" s="17" t="s">
        <v>81</v>
      </c>
      <c r="BK567" s="143">
        <f>ROUND(I567*H567,2)</f>
        <v>0</v>
      </c>
      <c r="BL567" s="17" t="s">
        <v>165</v>
      </c>
      <c r="BM567" s="142" t="s">
        <v>756</v>
      </c>
    </row>
    <row r="568" spans="2:65" s="1" customFormat="1" ht="19.5">
      <c r="B568" s="32"/>
      <c r="D568" s="144" t="s">
        <v>167</v>
      </c>
      <c r="F568" s="145" t="s">
        <v>757</v>
      </c>
      <c r="I568" s="146"/>
      <c r="L568" s="32"/>
      <c r="M568" s="147"/>
      <c r="T568" s="53"/>
      <c r="AT568" s="17" t="s">
        <v>167</v>
      </c>
      <c r="AU568" s="17" t="s">
        <v>83</v>
      </c>
    </row>
    <row r="569" spans="2:65" s="1" customFormat="1" ht="11.25">
      <c r="B569" s="32"/>
      <c r="D569" s="148" t="s">
        <v>169</v>
      </c>
      <c r="F569" s="149" t="s">
        <v>758</v>
      </c>
      <c r="I569" s="146"/>
      <c r="L569" s="32"/>
      <c r="M569" s="147"/>
      <c r="T569" s="53"/>
      <c r="AT569" s="17" t="s">
        <v>169</v>
      </c>
      <c r="AU569" s="17" t="s">
        <v>83</v>
      </c>
    </row>
    <row r="570" spans="2:65" s="12" customFormat="1" ht="11.25">
      <c r="B570" s="150"/>
      <c r="D570" s="144" t="s">
        <v>171</v>
      </c>
      <c r="E570" s="151" t="s">
        <v>21</v>
      </c>
      <c r="F570" s="152" t="s">
        <v>759</v>
      </c>
      <c r="H570" s="151" t="s">
        <v>21</v>
      </c>
      <c r="I570" s="153"/>
      <c r="L570" s="150"/>
      <c r="M570" s="154"/>
      <c r="T570" s="155"/>
      <c r="AT570" s="151" t="s">
        <v>171</v>
      </c>
      <c r="AU570" s="151" t="s">
        <v>83</v>
      </c>
      <c r="AV570" s="12" t="s">
        <v>81</v>
      </c>
      <c r="AW570" s="12" t="s">
        <v>34</v>
      </c>
      <c r="AX570" s="12" t="s">
        <v>73</v>
      </c>
      <c r="AY570" s="151" t="s">
        <v>158</v>
      </c>
    </row>
    <row r="571" spans="2:65" s="13" customFormat="1" ht="11.25">
      <c r="B571" s="156"/>
      <c r="D571" s="144" t="s">
        <v>171</v>
      </c>
      <c r="E571" s="157" t="s">
        <v>21</v>
      </c>
      <c r="F571" s="158" t="s">
        <v>760</v>
      </c>
      <c r="H571" s="159">
        <v>1.3049999999999999</v>
      </c>
      <c r="I571" s="160"/>
      <c r="L571" s="156"/>
      <c r="M571" s="161"/>
      <c r="T571" s="162"/>
      <c r="AT571" s="157" t="s">
        <v>171</v>
      </c>
      <c r="AU571" s="157" t="s">
        <v>83</v>
      </c>
      <c r="AV571" s="13" t="s">
        <v>83</v>
      </c>
      <c r="AW571" s="13" t="s">
        <v>34</v>
      </c>
      <c r="AX571" s="13" t="s">
        <v>81</v>
      </c>
      <c r="AY571" s="157" t="s">
        <v>158</v>
      </c>
    </row>
    <row r="572" spans="2:65" s="1" customFormat="1" ht="16.5" customHeight="1">
      <c r="B572" s="32"/>
      <c r="C572" s="131" t="s">
        <v>761</v>
      </c>
      <c r="D572" s="131" t="s">
        <v>160</v>
      </c>
      <c r="E572" s="132" t="s">
        <v>762</v>
      </c>
      <c r="F572" s="133" t="s">
        <v>763</v>
      </c>
      <c r="G572" s="134" t="s">
        <v>163</v>
      </c>
      <c r="H572" s="135">
        <v>6.6909999999999998</v>
      </c>
      <c r="I572" s="136"/>
      <c r="J572" s="137">
        <f>ROUND(I572*H572,2)</f>
        <v>0</v>
      </c>
      <c r="K572" s="133" t="s">
        <v>164</v>
      </c>
      <c r="L572" s="32"/>
      <c r="M572" s="138" t="s">
        <v>21</v>
      </c>
      <c r="N572" s="139" t="s">
        <v>44</v>
      </c>
      <c r="P572" s="140">
        <f>O572*H572</f>
        <v>0</v>
      </c>
      <c r="Q572" s="140">
        <v>5.5180000000000003E-3</v>
      </c>
      <c r="R572" s="140">
        <f>Q572*H572</f>
        <v>3.6920938E-2</v>
      </c>
      <c r="S572" s="140">
        <v>0</v>
      </c>
      <c r="T572" s="141">
        <f>S572*H572</f>
        <v>0</v>
      </c>
      <c r="AR572" s="142" t="s">
        <v>165</v>
      </c>
      <c r="AT572" s="142" t="s">
        <v>160</v>
      </c>
      <c r="AU572" s="142" t="s">
        <v>83</v>
      </c>
      <c r="AY572" s="17" t="s">
        <v>158</v>
      </c>
      <c r="BE572" s="143">
        <f>IF(N572="základní",J572,0)</f>
        <v>0</v>
      </c>
      <c r="BF572" s="143">
        <f>IF(N572="snížená",J572,0)</f>
        <v>0</v>
      </c>
      <c r="BG572" s="143">
        <f>IF(N572="zákl. přenesená",J572,0)</f>
        <v>0</v>
      </c>
      <c r="BH572" s="143">
        <f>IF(N572="sníž. přenesená",J572,0)</f>
        <v>0</v>
      </c>
      <c r="BI572" s="143">
        <f>IF(N572="nulová",J572,0)</f>
        <v>0</v>
      </c>
      <c r="BJ572" s="17" t="s">
        <v>81</v>
      </c>
      <c r="BK572" s="143">
        <f>ROUND(I572*H572,2)</f>
        <v>0</v>
      </c>
      <c r="BL572" s="17" t="s">
        <v>165</v>
      </c>
      <c r="BM572" s="142" t="s">
        <v>764</v>
      </c>
    </row>
    <row r="573" spans="2:65" s="1" customFormat="1" ht="11.25">
      <c r="B573" s="32"/>
      <c r="D573" s="144" t="s">
        <v>167</v>
      </c>
      <c r="F573" s="145" t="s">
        <v>765</v>
      </c>
      <c r="I573" s="146"/>
      <c r="L573" s="32"/>
      <c r="M573" s="147"/>
      <c r="T573" s="53"/>
      <c r="AT573" s="17" t="s">
        <v>167</v>
      </c>
      <c r="AU573" s="17" t="s">
        <v>83</v>
      </c>
    </row>
    <row r="574" spans="2:65" s="1" customFormat="1" ht="11.25">
      <c r="B574" s="32"/>
      <c r="D574" s="148" t="s">
        <v>169</v>
      </c>
      <c r="F574" s="149" t="s">
        <v>766</v>
      </c>
      <c r="I574" s="146"/>
      <c r="L574" s="32"/>
      <c r="M574" s="147"/>
      <c r="T574" s="53"/>
      <c r="AT574" s="17" t="s">
        <v>169</v>
      </c>
      <c r="AU574" s="17" t="s">
        <v>83</v>
      </c>
    </row>
    <row r="575" spans="2:65" s="12" customFormat="1" ht="11.25">
      <c r="B575" s="150"/>
      <c r="D575" s="144" t="s">
        <v>171</v>
      </c>
      <c r="E575" s="151" t="s">
        <v>21</v>
      </c>
      <c r="F575" s="152" t="s">
        <v>759</v>
      </c>
      <c r="H575" s="151" t="s">
        <v>21</v>
      </c>
      <c r="I575" s="153"/>
      <c r="L575" s="150"/>
      <c r="M575" s="154"/>
      <c r="T575" s="155"/>
      <c r="AT575" s="151" t="s">
        <v>171</v>
      </c>
      <c r="AU575" s="151" t="s">
        <v>83</v>
      </c>
      <c r="AV575" s="12" t="s">
        <v>81</v>
      </c>
      <c r="AW575" s="12" t="s">
        <v>34</v>
      </c>
      <c r="AX575" s="12" t="s">
        <v>73</v>
      </c>
      <c r="AY575" s="151" t="s">
        <v>158</v>
      </c>
    </row>
    <row r="576" spans="2:65" s="13" customFormat="1" ht="11.25">
      <c r="B576" s="156"/>
      <c r="D576" s="144" t="s">
        <v>171</v>
      </c>
      <c r="E576" s="157" t="s">
        <v>21</v>
      </c>
      <c r="F576" s="158" t="s">
        <v>767</v>
      </c>
      <c r="H576" s="159">
        <v>4.5</v>
      </c>
      <c r="I576" s="160"/>
      <c r="L576" s="156"/>
      <c r="M576" s="161"/>
      <c r="T576" s="162"/>
      <c r="AT576" s="157" t="s">
        <v>171</v>
      </c>
      <c r="AU576" s="157" t="s">
        <v>83</v>
      </c>
      <c r="AV576" s="13" t="s">
        <v>83</v>
      </c>
      <c r="AW576" s="13" t="s">
        <v>34</v>
      </c>
      <c r="AX576" s="13" t="s">
        <v>73</v>
      </c>
      <c r="AY576" s="157" t="s">
        <v>158</v>
      </c>
    </row>
    <row r="577" spans="2:65" s="12" customFormat="1" ht="11.25">
      <c r="B577" s="150"/>
      <c r="D577" s="144" t="s">
        <v>171</v>
      </c>
      <c r="E577" s="151" t="s">
        <v>21</v>
      </c>
      <c r="F577" s="152" t="s">
        <v>768</v>
      </c>
      <c r="H577" s="151" t="s">
        <v>21</v>
      </c>
      <c r="I577" s="153"/>
      <c r="L577" s="150"/>
      <c r="M577" s="154"/>
      <c r="T577" s="155"/>
      <c r="AT577" s="151" t="s">
        <v>171</v>
      </c>
      <c r="AU577" s="151" t="s">
        <v>83</v>
      </c>
      <c r="AV577" s="12" t="s">
        <v>81</v>
      </c>
      <c r="AW577" s="12" t="s">
        <v>34</v>
      </c>
      <c r="AX577" s="12" t="s">
        <v>73</v>
      </c>
      <c r="AY577" s="151" t="s">
        <v>158</v>
      </c>
    </row>
    <row r="578" spans="2:65" s="13" customFormat="1" ht="11.25">
      <c r="B578" s="156"/>
      <c r="D578" s="144" t="s">
        <v>171</v>
      </c>
      <c r="E578" s="157" t="s">
        <v>21</v>
      </c>
      <c r="F578" s="158" t="s">
        <v>769</v>
      </c>
      <c r="H578" s="159">
        <v>0.13700000000000001</v>
      </c>
      <c r="I578" s="160"/>
      <c r="L578" s="156"/>
      <c r="M578" s="161"/>
      <c r="T578" s="162"/>
      <c r="AT578" s="157" t="s">
        <v>171</v>
      </c>
      <c r="AU578" s="157" t="s">
        <v>83</v>
      </c>
      <c r="AV578" s="13" t="s">
        <v>83</v>
      </c>
      <c r="AW578" s="13" t="s">
        <v>34</v>
      </c>
      <c r="AX578" s="13" t="s">
        <v>73</v>
      </c>
      <c r="AY578" s="157" t="s">
        <v>158</v>
      </c>
    </row>
    <row r="579" spans="2:65" s="13" customFormat="1" ht="11.25">
      <c r="B579" s="156"/>
      <c r="D579" s="144" t="s">
        <v>171</v>
      </c>
      <c r="E579" s="157" t="s">
        <v>21</v>
      </c>
      <c r="F579" s="158" t="s">
        <v>770</v>
      </c>
      <c r="H579" s="159">
        <v>1.1599999999999999</v>
      </c>
      <c r="I579" s="160"/>
      <c r="L579" s="156"/>
      <c r="M579" s="161"/>
      <c r="T579" s="162"/>
      <c r="AT579" s="157" t="s">
        <v>171</v>
      </c>
      <c r="AU579" s="157" t="s">
        <v>83</v>
      </c>
      <c r="AV579" s="13" t="s">
        <v>83</v>
      </c>
      <c r="AW579" s="13" t="s">
        <v>34</v>
      </c>
      <c r="AX579" s="13" t="s">
        <v>73</v>
      </c>
      <c r="AY579" s="157" t="s">
        <v>158</v>
      </c>
    </row>
    <row r="580" spans="2:65" s="13" customFormat="1" ht="11.25">
      <c r="B580" s="156"/>
      <c r="D580" s="144" t="s">
        <v>171</v>
      </c>
      <c r="E580" s="157" t="s">
        <v>21</v>
      </c>
      <c r="F580" s="158" t="s">
        <v>771</v>
      </c>
      <c r="H580" s="159">
        <v>0.54600000000000004</v>
      </c>
      <c r="I580" s="160"/>
      <c r="L580" s="156"/>
      <c r="M580" s="161"/>
      <c r="T580" s="162"/>
      <c r="AT580" s="157" t="s">
        <v>171</v>
      </c>
      <c r="AU580" s="157" t="s">
        <v>83</v>
      </c>
      <c r="AV580" s="13" t="s">
        <v>83</v>
      </c>
      <c r="AW580" s="13" t="s">
        <v>34</v>
      </c>
      <c r="AX580" s="13" t="s">
        <v>73</v>
      </c>
      <c r="AY580" s="157" t="s">
        <v>158</v>
      </c>
    </row>
    <row r="581" spans="2:65" s="13" customFormat="1" ht="11.25">
      <c r="B581" s="156"/>
      <c r="D581" s="144" t="s">
        <v>171</v>
      </c>
      <c r="E581" s="157" t="s">
        <v>21</v>
      </c>
      <c r="F581" s="158" t="s">
        <v>772</v>
      </c>
      <c r="H581" s="159">
        <v>0.34799999999999998</v>
      </c>
      <c r="I581" s="160"/>
      <c r="L581" s="156"/>
      <c r="M581" s="161"/>
      <c r="T581" s="162"/>
      <c r="AT581" s="157" t="s">
        <v>171</v>
      </c>
      <c r="AU581" s="157" t="s">
        <v>83</v>
      </c>
      <c r="AV581" s="13" t="s">
        <v>83</v>
      </c>
      <c r="AW581" s="13" t="s">
        <v>34</v>
      </c>
      <c r="AX581" s="13" t="s">
        <v>73</v>
      </c>
      <c r="AY581" s="157" t="s">
        <v>158</v>
      </c>
    </row>
    <row r="582" spans="2:65" s="14" customFormat="1" ht="11.25">
      <c r="B582" s="163"/>
      <c r="D582" s="144" t="s">
        <v>171</v>
      </c>
      <c r="E582" s="164" t="s">
        <v>21</v>
      </c>
      <c r="F582" s="165" t="s">
        <v>215</v>
      </c>
      <c r="H582" s="166">
        <v>6.6909999999999998</v>
      </c>
      <c r="I582" s="167"/>
      <c r="L582" s="163"/>
      <c r="M582" s="168"/>
      <c r="T582" s="169"/>
      <c r="AT582" s="164" t="s">
        <v>171</v>
      </c>
      <c r="AU582" s="164" t="s">
        <v>83</v>
      </c>
      <c r="AV582" s="14" t="s">
        <v>165</v>
      </c>
      <c r="AW582" s="14" t="s">
        <v>34</v>
      </c>
      <c r="AX582" s="14" t="s">
        <v>81</v>
      </c>
      <c r="AY582" s="164" t="s">
        <v>158</v>
      </c>
    </row>
    <row r="583" spans="2:65" s="1" customFormat="1" ht="16.5" customHeight="1">
      <c r="B583" s="32"/>
      <c r="C583" s="131" t="s">
        <v>773</v>
      </c>
      <c r="D583" s="131" t="s">
        <v>160</v>
      </c>
      <c r="E583" s="132" t="s">
        <v>774</v>
      </c>
      <c r="F583" s="133" t="s">
        <v>775</v>
      </c>
      <c r="G583" s="134" t="s">
        <v>163</v>
      </c>
      <c r="H583" s="135">
        <v>6.6909999999999998</v>
      </c>
      <c r="I583" s="136"/>
      <c r="J583" s="137">
        <f>ROUND(I583*H583,2)</f>
        <v>0</v>
      </c>
      <c r="K583" s="133" t="s">
        <v>164</v>
      </c>
      <c r="L583" s="32"/>
      <c r="M583" s="138" t="s">
        <v>21</v>
      </c>
      <c r="N583" s="139" t="s">
        <v>44</v>
      </c>
      <c r="P583" s="140">
        <f>O583*H583</f>
        <v>0</v>
      </c>
      <c r="Q583" s="140">
        <v>0</v>
      </c>
      <c r="R583" s="140">
        <f>Q583*H583</f>
        <v>0</v>
      </c>
      <c r="S583" s="140">
        <v>0</v>
      </c>
      <c r="T583" s="141">
        <f>S583*H583</f>
        <v>0</v>
      </c>
      <c r="AR583" s="142" t="s">
        <v>165</v>
      </c>
      <c r="AT583" s="142" t="s">
        <v>160</v>
      </c>
      <c r="AU583" s="142" t="s">
        <v>83</v>
      </c>
      <c r="AY583" s="17" t="s">
        <v>158</v>
      </c>
      <c r="BE583" s="143">
        <f>IF(N583="základní",J583,0)</f>
        <v>0</v>
      </c>
      <c r="BF583" s="143">
        <f>IF(N583="snížená",J583,0)</f>
        <v>0</v>
      </c>
      <c r="BG583" s="143">
        <f>IF(N583="zákl. přenesená",J583,0)</f>
        <v>0</v>
      </c>
      <c r="BH583" s="143">
        <f>IF(N583="sníž. přenesená",J583,0)</f>
        <v>0</v>
      </c>
      <c r="BI583" s="143">
        <f>IF(N583="nulová",J583,0)</f>
        <v>0</v>
      </c>
      <c r="BJ583" s="17" t="s">
        <v>81</v>
      </c>
      <c r="BK583" s="143">
        <f>ROUND(I583*H583,2)</f>
        <v>0</v>
      </c>
      <c r="BL583" s="17" t="s">
        <v>165</v>
      </c>
      <c r="BM583" s="142" t="s">
        <v>776</v>
      </c>
    </row>
    <row r="584" spans="2:65" s="1" customFormat="1" ht="11.25">
      <c r="B584" s="32"/>
      <c r="D584" s="144" t="s">
        <v>167</v>
      </c>
      <c r="F584" s="145" t="s">
        <v>777</v>
      </c>
      <c r="I584" s="146"/>
      <c r="L584" s="32"/>
      <c r="M584" s="147"/>
      <c r="T584" s="53"/>
      <c r="AT584" s="17" t="s">
        <v>167</v>
      </c>
      <c r="AU584" s="17" t="s">
        <v>83</v>
      </c>
    </row>
    <row r="585" spans="2:65" s="1" customFormat="1" ht="11.25">
      <c r="B585" s="32"/>
      <c r="D585" s="148" t="s">
        <v>169</v>
      </c>
      <c r="F585" s="149" t="s">
        <v>778</v>
      </c>
      <c r="I585" s="146"/>
      <c r="L585" s="32"/>
      <c r="M585" s="147"/>
      <c r="T585" s="53"/>
      <c r="AT585" s="17" t="s">
        <v>169</v>
      </c>
      <c r="AU585" s="17" t="s">
        <v>83</v>
      </c>
    </row>
    <row r="586" spans="2:65" s="1" customFormat="1" ht="16.5" customHeight="1">
      <c r="B586" s="32"/>
      <c r="C586" s="131" t="s">
        <v>779</v>
      </c>
      <c r="D586" s="131" t="s">
        <v>160</v>
      </c>
      <c r="E586" s="132" t="s">
        <v>780</v>
      </c>
      <c r="F586" s="133" t="s">
        <v>781</v>
      </c>
      <c r="G586" s="134" t="s">
        <v>163</v>
      </c>
      <c r="H586" s="135">
        <v>29.795000000000002</v>
      </c>
      <c r="I586" s="136"/>
      <c r="J586" s="137">
        <f>ROUND(I586*H586,2)</f>
        <v>0</v>
      </c>
      <c r="K586" s="133" t="s">
        <v>164</v>
      </c>
      <c r="L586" s="32"/>
      <c r="M586" s="138" t="s">
        <v>21</v>
      </c>
      <c r="N586" s="139" t="s">
        <v>44</v>
      </c>
      <c r="P586" s="140">
        <f>O586*H586</f>
        <v>0</v>
      </c>
      <c r="Q586" s="140">
        <v>9.9736000000000009E-4</v>
      </c>
      <c r="R586" s="140">
        <f>Q586*H586</f>
        <v>2.9716341200000003E-2</v>
      </c>
      <c r="S586" s="140">
        <v>0</v>
      </c>
      <c r="T586" s="141">
        <f>S586*H586</f>
        <v>0</v>
      </c>
      <c r="AR586" s="142" t="s">
        <v>165</v>
      </c>
      <c r="AT586" s="142" t="s">
        <v>160</v>
      </c>
      <c r="AU586" s="142" t="s">
        <v>83</v>
      </c>
      <c r="AY586" s="17" t="s">
        <v>158</v>
      </c>
      <c r="BE586" s="143">
        <f>IF(N586="základní",J586,0)</f>
        <v>0</v>
      </c>
      <c r="BF586" s="143">
        <f>IF(N586="snížená",J586,0)</f>
        <v>0</v>
      </c>
      <c r="BG586" s="143">
        <f>IF(N586="zákl. přenesená",J586,0)</f>
        <v>0</v>
      </c>
      <c r="BH586" s="143">
        <f>IF(N586="sníž. přenesená",J586,0)</f>
        <v>0</v>
      </c>
      <c r="BI586" s="143">
        <f>IF(N586="nulová",J586,0)</f>
        <v>0</v>
      </c>
      <c r="BJ586" s="17" t="s">
        <v>81</v>
      </c>
      <c r="BK586" s="143">
        <f>ROUND(I586*H586,2)</f>
        <v>0</v>
      </c>
      <c r="BL586" s="17" t="s">
        <v>165</v>
      </c>
      <c r="BM586" s="142" t="s">
        <v>782</v>
      </c>
    </row>
    <row r="587" spans="2:65" s="1" customFormat="1" ht="11.25">
      <c r="B587" s="32"/>
      <c r="D587" s="144" t="s">
        <v>167</v>
      </c>
      <c r="F587" s="145" t="s">
        <v>783</v>
      </c>
      <c r="I587" s="146"/>
      <c r="L587" s="32"/>
      <c r="M587" s="147"/>
      <c r="T587" s="53"/>
      <c r="AT587" s="17" t="s">
        <v>167</v>
      </c>
      <c r="AU587" s="17" t="s">
        <v>83</v>
      </c>
    </row>
    <row r="588" spans="2:65" s="1" customFormat="1" ht="11.25">
      <c r="B588" s="32"/>
      <c r="D588" s="148" t="s">
        <v>169</v>
      </c>
      <c r="F588" s="149" t="s">
        <v>784</v>
      </c>
      <c r="I588" s="146"/>
      <c r="L588" s="32"/>
      <c r="M588" s="147"/>
      <c r="T588" s="53"/>
      <c r="AT588" s="17" t="s">
        <v>169</v>
      </c>
      <c r="AU588" s="17" t="s">
        <v>83</v>
      </c>
    </row>
    <row r="589" spans="2:65" s="12" customFormat="1" ht="11.25">
      <c r="B589" s="150"/>
      <c r="D589" s="144" t="s">
        <v>171</v>
      </c>
      <c r="E589" s="151" t="s">
        <v>21</v>
      </c>
      <c r="F589" s="152" t="s">
        <v>759</v>
      </c>
      <c r="H589" s="151" t="s">
        <v>21</v>
      </c>
      <c r="I589" s="153"/>
      <c r="L589" s="150"/>
      <c r="M589" s="154"/>
      <c r="T589" s="155"/>
      <c r="AT589" s="151" t="s">
        <v>171</v>
      </c>
      <c r="AU589" s="151" t="s">
        <v>83</v>
      </c>
      <c r="AV589" s="12" t="s">
        <v>81</v>
      </c>
      <c r="AW589" s="12" t="s">
        <v>34</v>
      </c>
      <c r="AX589" s="12" t="s">
        <v>73</v>
      </c>
      <c r="AY589" s="151" t="s">
        <v>158</v>
      </c>
    </row>
    <row r="590" spans="2:65" s="13" customFormat="1" ht="11.25">
      <c r="B590" s="156"/>
      <c r="D590" s="144" t="s">
        <v>171</v>
      </c>
      <c r="E590" s="157" t="s">
        <v>21</v>
      </c>
      <c r="F590" s="158" t="s">
        <v>767</v>
      </c>
      <c r="H590" s="159">
        <v>4.5</v>
      </c>
      <c r="I590" s="160"/>
      <c r="L590" s="156"/>
      <c r="M590" s="161"/>
      <c r="T590" s="162"/>
      <c r="AT590" s="157" t="s">
        <v>171</v>
      </c>
      <c r="AU590" s="157" t="s">
        <v>83</v>
      </c>
      <c r="AV590" s="13" t="s">
        <v>83</v>
      </c>
      <c r="AW590" s="13" t="s">
        <v>34</v>
      </c>
      <c r="AX590" s="13" t="s">
        <v>73</v>
      </c>
      <c r="AY590" s="157" t="s">
        <v>158</v>
      </c>
    </row>
    <row r="591" spans="2:65" s="12" customFormat="1" ht="11.25">
      <c r="B591" s="150"/>
      <c r="D591" s="144" t="s">
        <v>171</v>
      </c>
      <c r="E591" s="151" t="s">
        <v>21</v>
      </c>
      <c r="F591" s="152" t="s">
        <v>785</v>
      </c>
      <c r="H591" s="151" t="s">
        <v>21</v>
      </c>
      <c r="I591" s="153"/>
      <c r="L591" s="150"/>
      <c r="M591" s="154"/>
      <c r="T591" s="155"/>
      <c r="AT591" s="151" t="s">
        <v>171</v>
      </c>
      <c r="AU591" s="151" t="s">
        <v>83</v>
      </c>
      <c r="AV591" s="12" t="s">
        <v>81</v>
      </c>
      <c r="AW591" s="12" t="s">
        <v>34</v>
      </c>
      <c r="AX591" s="12" t="s">
        <v>73</v>
      </c>
      <c r="AY591" s="151" t="s">
        <v>158</v>
      </c>
    </row>
    <row r="592" spans="2:65" s="13" customFormat="1" ht="11.25">
      <c r="B592" s="156"/>
      <c r="D592" s="144" t="s">
        <v>171</v>
      </c>
      <c r="E592" s="157" t="s">
        <v>21</v>
      </c>
      <c r="F592" s="158" t="s">
        <v>786</v>
      </c>
      <c r="H592" s="159">
        <v>25.295000000000002</v>
      </c>
      <c r="I592" s="160"/>
      <c r="L592" s="156"/>
      <c r="M592" s="161"/>
      <c r="T592" s="162"/>
      <c r="AT592" s="157" t="s">
        <v>171</v>
      </c>
      <c r="AU592" s="157" t="s">
        <v>83</v>
      </c>
      <c r="AV592" s="13" t="s">
        <v>83</v>
      </c>
      <c r="AW592" s="13" t="s">
        <v>34</v>
      </c>
      <c r="AX592" s="13" t="s">
        <v>73</v>
      </c>
      <c r="AY592" s="157" t="s">
        <v>158</v>
      </c>
    </row>
    <row r="593" spans="2:65" s="14" customFormat="1" ht="11.25">
      <c r="B593" s="163"/>
      <c r="D593" s="144" t="s">
        <v>171</v>
      </c>
      <c r="E593" s="164" t="s">
        <v>21</v>
      </c>
      <c r="F593" s="165" t="s">
        <v>215</v>
      </c>
      <c r="H593" s="166">
        <v>29.795000000000002</v>
      </c>
      <c r="I593" s="167"/>
      <c r="L593" s="163"/>
      <c r="M593" s="168"/>
      <c r="T593" s="169"/>
      <c r="AT593" s="164" t="s">
        <v>171</v>
      </c>
      <c r="AU593" s="164" t="s">
        <v>83</v>
      </c>
      <c r="AV593" s="14" t="s">
        <v>165</v>
      </c>
      <c r="AW593" s="14" t="s">
        <v>34</v>
      </c>
      <c r="AX593" s="14" t="s">
        <v>81</v>
      </c>
      <c r="AY593" s="164" t="s">
        <v>158</v>
      </c>
    </row>
    <row r="594" spans="2:65" s="1" customFormat="1" ht="16.5" customHeight="1">
      <c r="B594" s="32"/>
      <c r="C594" s="131" t="s">
        <v>787</v>
      </c>
      <c r="D594" s="131" t="s">
        <v>160</v>
      </c>
      <c r="E594" s="132" t="s">
        <v>788</v>
      </c>
      <c r="F594" s="133" t="s">
        <v>789</v>
      </c>
      <c r="G594" s="134" t="s">
        <v>163</v>
      </c>
      <c r="H594" s="135">
        <v>29.795000000000002</v>
      </c>
      <c r="I594" s="136"/>
      <c r="J594" s="137">
        <f>ROUND(I594*H594,2)</f>
        <v>0</v>
      </c>
      <c r="K594" s="133" t="s">
        <v>164</v>
      </c>
      <c r="L594" s="32"/>
      <c r="M594" s="138" t="s">
        <v>21</v>
      </c>
      <c r="N594" s="139" t="s">
        <v>44</v>
      </c>
      <c r="P594" s="140">
        <f>O594*H594</f>
        <v>0</v>
      </c>
      <c r="Q594" s="140">
        <v>0</v>
      </c>
      <c r="R594" s="140">
        <f>Q594*H594</f>
        <v>0</v>
      </c>
      <c r="S594" s="140">
        <v>0</v>
      </c>
      <c r="T594" s="141">
        <f>S594*H594</f>
        <v>0</v>
      </c>
      <c r="AR594" s="142" t="s">
        <v>165</v>
      </c>
      <c r="AT594" s="142" t="s">
        <v>160</v>
      </c>
      <c r="AU594" s="142" t="s">
        <v>83</v>
      </c>
      <c r="AY594" s="17" t="s">
        <v>158</v>
      </c>
      <c r="BE594" s="143">
        <f>IF(N594="základní",J594,0)</f>
        <v>0</v>
      </c>
      <c r="BF594" s="143">
        <f>IF(N594="snížená",J594,0)</f>
        <v>0</v>
      </c>
      <c r="BG594" s="143">
        <f>IF(N594="zákl. přenesená",J594,0)</f>
        <v>0</v>
      </c>
      <c r="BH594" s="143">
        <f>IF(N594="sníž. přenesená",J594,0)</f>
        <v>0</v>
      </c>
      <c r="BI594" s="143">
        <f>IF(N594="nulová",J594,0)</f>
        <v>0</v>
      </c>
      <c r="BJ594" s="17" t="s">
        <v>81</v>
      </c>
      <c r="BK594" s="143">
        <f>ROUND(I594*H594,2)</f>
        <v>0</v>
      </c>
      <c r="BL594" s="17" t="s">
        <v>165</v>
      </c>
      <c r="BM594" s="142" t="s">
        <v>790</v>
      </c>
    </row>
    <row r="595" spans="2:65" s="1" customFormat="1" ht="11.25">
      <c r="B595" s="32"/>
      <c r="D595" s="144" t="s">
        <v>167</v>
      </c>
      <c r="F595" s="145" t="s">
        <v>791</v>
      </c>
      <c r="I595" s="146"/>
      <c r="L595" s="32"/>
      <c r="M595" s="147"/>
      <c r="T595" s="53"/>
      <c r="AT595" s="17" t="s">
        <v>167</v>
      </c>
      <c r="AU595" s="17" t="s">
        <v>83</v>
      </c>
    </row>
    <row r="596" spans="2:65" s="1" customFormat="1" ht="11.25">
      <c r="B596" s="32"/>
      <c r="D596" s="148" t="s">
        <v>169</v>
      </c>
      <c r="F596" s="149" t="s">
        <v>792</v>
      </c>
      <c r="I596" s="146"/>
      <c r="L596" s="32"/>
      <c r="M596" s="147"/>
      <c r="T596" s="53"/>
      <c r="AT596" s="17" t="s">
        <v>169</v>
      </c>
      <c r="AU596" s="17" t="s">
        <v>83</v>
      </c>
    </row>
    <row r="597" spans="2:65" s="1" customFormat="1" ht="16.5" customHeight="1">
      <c r="B597" s="32"/>
      <c r="C597" s="131" t="s">
        <v>793</v>
      </c>
      <c r="D597" s="131" t="s">
        <v>160</v>
      </c>
      <c r="E597" s="132" t="s">
        <v>794</v>
      </c>
      <c r="F597" s="133" t="s">
        <v>795</v>
      </c>
      <c r="G597" s="134" t="s">
        <v>322</v>
      </c>
      <c r="H597" s="135">
        <v>1.0999999999999999E-2</v>
      </c>
      <c r="I597" s="136"/>
      <c r="J597" s="137">
        <f>ROUND(I597*H597,2)</f>
        <v>0</v>
      </c>
      <c r="K597" s="133" t="s">
        <v>164</v>
      </c>
      <c r="L597" s="32"/>
      <c r="M597" s="138" t="s">
        <v>21</v>
      </c>
      <c r="N597" s="139" t="s">
        <v>44</v>
      </c>
      <c r="P597" s="140">
        <f>O597*H597</f>
        <v>0</v>
      </c>
      <c r="Q597" s="140">
        <v>1.0627727796999999</v>
      </c>
      <c r="R597" s="140">
        <f>Q597*H597</f>
        <v>1.1690500576699998E-2</v>
      </c>
      <c r="S597" s="140">
        <v>0</v>
      </c>
      <c r="T597" s="141">
        <f>S597*H597</f>
        <v>0</v>
      </c>
      <c r="AR597" s="142" t="s">
        <v>165</v>
      </c>
      <c r="AT597" s="142" t="s">
        <v>160</v>
      </c>
      <c r="AU597" s="142" t="s">
        <v>83</v>
      </c>
      <c r="AY597" s="17" t="s">
        <v>158</v>
      </c>
      <c r="BE597" s="143">
        <f>IF(N597="základní",J597,0)</f>
        <v>0</v>
      </c>
      <c r="BF597" s="143">
        <f>IF(N597="snížená",J597,0)</f>
        <v>0</v>
      </c>
      <c r="BG597" s="143">
        <f>IF(N597="zákl. přenesená",J597,0)</f>
        <v>0</v>
      </c>
      <c r="BH597" s="143">
        <f>IF(N597="sníž. přenesená",J597,0)</f>
        <v>0</v>
      </c>
      <c r="BI597" s="143">
        <f>IF(N597="nulová",J597,0)</f>
        <v>0</v>
      </c>
      <c r="BJ597" s="17" t="s">
        <v>81</v>
      </c>
      <c r="BK597" s="143">
        <f>ROUND(I597*H597,2)</f>
        <v>0</v>
      </c>
      <c r="BL597" s="17" t="s">
        <v>165</v>
      </c>
      <c r="BM597" s="142" t="s">
        <v>796</v>
      </c>
    </row>
    <row r="598" spans="2:65" s="1" customFormat="1" ht="29.25">
      <c r="B598" s="32"/>
      <c r="D598" s="144" t="s">
        <v>167</v>
      </c>
      <c r="F598" s="145" t="s">
        <v>797</v>
      </c>
      <c r="I598" s="146"/>
      <c r="L598" s="32"/>
      <c r="M598" s="147"/>
      <c r="T598" s="53"/>
      <c r="AT598" s="17" t="s">
        <v>167</v>
      </c>
      <c r="AU598" s="17" t="s">
        <v>83</v>
      </c>
    </row>
    <row r="599" spans="2:65" s="1" customFormat="1" ht="11.25">
      <c r="B599" s="32"/>
      <c r="D599" s="148" t="s">
        <v>169</v>
      </c>
      <c r="F599" s="149" t="s">
        <v>798</v>
      </c>
      <c r="I599" s="146"/>
      <c r="L599" s="32"/>
      <c r="M599" s="147"/>
      <c r="T599" s="53"/>
      <c r="AT599" s="17" t="s">
        <v>169</v>
      </c>
      <c r="AU599" s="17" t="s">
        <v>83</v>
      </c>
    </row>
    <row r="600" spans="2:65" s="13" customFormat="1" ht="11.25">
      <c r="B600" s="156"/>
      <c r="D600" s="144" t="s">
        <v>171</v>
      </c>
      <c r="E600" s="157" t="s">
        <v>21</v>
      </c>
      <c r="F600" s="158" t="s">
        <v>799</v>
      </c>
      <c r="H600" s="159">
        <v>1.0999999999999999E-2</v>
      </c>
      <c r="I600" s="160"/>
      <c r="L600" s="156"/>
      <c r="M600" s="161"/>
      <c r="T600" s="162"/>
      <c r="AT600" s="157" t="s">
        <v>171</v>
      </c>
      <c r="AU600" s="157" t="s">
        <v>83</v>
      </c>
      <c r="AV600" s="13" t="s">
        <v>83</v>
      </c>
      <c r="AW600" s="13" t="s">
        <v>34</v>
      </c>
      <c r="AX600" s="13" t="s">
        <v>81</v>
      </c>
      <c r="AY600" s="157" t="s">
        <v>158</v>
      </c>
    </row>
    <row r="601" spans="2:65" s="1" customFormat="1" ht="21.75" customHeight="1">
      <c r="B601" s="32"/>
      <c r="C601" s="131" t="s">
        <v>800</v>
      </c>
      <c r="D601" s="131" t="s">
        <v>160</v>
      </c>
      <c r="E601" s="132" t="s">
        <v>801</v>
      </c>
      <c r="F601" s="133" t="s">
        <v>802</v>
      </c>
      <c r="G601" s="134" t="s">
        <v>184</v>
      </c>
      <c r="H601" s="135">
        <v>58.8</v>
      </c>
      <c r="I601" s="136"/>
      <c r="J601" s="137">
        <f>ROUND(I601*H601,2)</f>
        <v>0</v>
      </c>
      <c r="K601" s="133" t="s">
        <v>21</v>
      </c>
      <c r="L601" s="32"/>
      <c r="M601" s="138" t="s">
        <v>21</v>
      </c>
      <c r="N601" s="139" t="s">
        <v>44</v>
      </c>
      <c r="P601" s="140">
        <f>O601*H601</f>
        <v>0</v>
      </c>
      <c r="Q601" s="140">
        <v>3.4987999999999998E-2</v>
      </c>
      <c r="R601" s="140">
        <f>Q601*H601</f>
        <v>2.0572944</v>
      </c>
      <c r="S601" s="140">
        <v>0</v>
      </c>
      <c r="T601" s="141">
        <f>S601*H601</f>
        <v>0</v>
      </c>
      <c r="AR601" s="142" t="s">
        <v>165</v>
      </c>
      <c r="AT601" s="142" t="s">
        <v>160</v>
      </c>
      <c r="AU601" s="142" t="s">
        <v>83</v>
      </c>
      <c r="AY601" s="17" t="s">
        <v>158</v>
      </c>
      <c r="BE601" s="143">
        <f>IF(N601="základní",J601,0)</f>
        <v>0</v>
      </c>
      <c r="BF601" s="143">
        <f>IF(N601="snížená",J601,0)</f>
        <v>0</v>
      </c>
      <c r="BG601" s="143">
        <f>IF(N601="zákl. přenesená",J601,0)</f>
        <v>0</v>
      </c>
      <c r="BH601" s="143">
        <f>IF(N601="sníž. přenesená",J601,0)</f>
        <v>0</v>
      </c>
      <c r="BI601" s="143">
        <f>IF(N601="nulová",J601,0)</f>
        <v>0</v>
      </c>
      <c r="BJ601" s="17" t="s">
        <v>81</v>
      </c>
      <c r="BK601" s="143">
        <f>ROUND(I601*H601,2)</f>
        <v>0</v>
      </c>
      <c r="BL601" s="17" t="s">
        <v>165</v>
      </c>
      <c r="BM601" s="142" t="s">
        <v>803</v>
      </c>
    </row>
    <row r="602" spans="2:65" s="1" customFormat="1" ht="11.25">
      <c r="B602" s="32"/>
      <c r="D602" s="144" t="s">
        <v>167</v>
      </c>
      <c r="F602" s="145" t="s">
        <v>802</v>
      </c>
      <c r="I602" s="146"/>
      <c r="L602" s="32"/>
      <c r="M602" s="147"/>
      <c r="T602" s="53"/>
      <c r="AT602" s="17" t="s">
        <v>167</v>
      </c>
      <c r="AU602" s="17" t="s">
        <v>83</v>
      </c>
    </row>
    <row r="603" spans="2:65" s="12" customFormat="1" ht="11.25">
      <c r="B603" s="150"/>
      <c r="D603" s="144" t="s">
        <v>171</v>
      </c>
      <c r="E603" s="151" t="s">
        <v>21</v>
      </c>
      <c r="F603" s="152" t="s">
        <v>804</v>
      </c>
      <c r="H603" s="151" t="s">
        <v>21</v>
      </c>
      <c r="I603" s="153"/>
      <c r="L603" s="150"/>
      <c r="M603" s="154"/>
      <c r="T603" s="155"/>
      <c r="AT603" s="151" t="s">
        <v>171</v>
      </c>
      <c r="AU603" s="151" t="s">
        <v>83</v>
      </c>
      <c r="AV603" s="12" t="s">
        <v>81</v>
      </c>
      <c r="AW603" s="12" t="s">
        <v>34</v>
      </c>
      <c r="AX603" s="12" t="s">
        <v>73</v>
      </c>
      <c r="AY603" s="151" t="s">
        <v>158</v>
      </c>
    </row>
    <row r="604" spans="2:65" s="13" customFormat="1" ht="11.25">
      <c r="B604" s="156"/>
      <c r="D604" s="144" t="s">
        <v>171</v>
      </c>
      <c r="E604" s="157" t="s">
        <v>21</v>
      </c>
      <c r="F604" s="158" t="s">
        <v>805</v>
      </c>
      <c r="H604" s="159">
        <v>58.8</v>
      </c>
      <c r="I604" s="160"/>
      <c r="L604" s="156"/>
      <c r="M604" s="161"/>
      <c r="T604" s="162"/>
      <c r="AT604" s="157" t="s">
        <v>171</v>
      </c>
      <c r="AU604" s="157" t="s">
        <v>83</v>
      </c>
      <c r="AV604" s="13" t="s">
        <v>83</v>
      </c>
      <c r="AW604" s="13" t="s">
        <v>34</v>
      </c>
      <c r="AX604" s="13" t="s">
        <v>81</v>
      </c>
      <c r="AY604" s="157" t="s">
        <v>158</v>
      </c>
    </row>
    <row r="605" spans="2:65" s="1" customFormat="1" ht="16.5" customHeight="1">
      <c r="B605" s="32"/>
      <c r="C605" s="131" t="s">
        <v>806</v>
      </c>
      <c r="D605" s="131" t="s">
        <v>160</v>
      </c>
      <c r="E605" s="132" t="s">
        <v>807</v>
      </c>
      <c r="F605" s="133" t="s">
        <v>808</v>
      </c>
      <c r="G605" s="134" t="s">
        <v>198</v>
      </c>
      <c r="H605" s="135">
        <v>7.08</v>
      </c>
      <c r="I605" s="136"/>
      <c r="J605" s="137">
        <f>ROUND(I605*H605,2)</f>
        <v>0</v>
      </c>
      <c r="K605" s="133" t="s">
        <v>164</v>
      </c>
      <c r="L605" s="32"/>
      <c r="M605" s="138" t="s">
        <v>21</v>
      </c>
      <c r="N605" s="139" t="s">
        <v>44</v>
      </c>
      <c r="P605" s="140">
        <f>O605*H605</f>
        <v>0</v>
      </c>
      <c r="Q605" s="140">
        <v>2.5019749999999998</v>
      </c>
      <c r="R605" s="140">
        <f>Q605*H605</f>
        <v>17.713982999999999</v>
      </c>
      <c r="S605" s="140">
        <v>0</v>
      </c>
      <c r="T605" s="141">
        <f>S605*H605</f>
        <v>0</v>
      </c>
      <c r="AR605" s="142" t="s">
        <v>165</v>
      </c>
      <c r="AT605" s="142" t="s">
        <v>160</v>
      </c>
      <c r="AU605" s="142" t="s">
        <v>83</v>
      </c>
      <c r="AY605" s="17" t="s">
        <v>158</v>
      </c>
      <c r="BE605" s="143">
        <f>IF(N605="základní",J605,0)</f>
        <v>0</v>
      </c>
      <c r="BF605" s="143">
        <f>IF(N605="snížená",J605,0)</f>
        <v>0</v>
      </c>
      <c r="BG605" s="143">
        <f>IF(N605="zákl. přenesená",J605,0)</f>
        <v>0</v>
      </c>
      <c r="BH605" s="143">
        <f>IF(N605="sníž. přenesená",J605,0)</f>
        <v>0</v>
      </c>
      <c r="BI605" s="143">
        <f>IF(N605="nulová",J605,0)</f>
        <v>0</v>
      </c>
      <c r="BJ605" s="17" t="s">
        <v>81</v>
      </c>
      <c r="BK605" s="143">
        <f>ROUND(I605*H605,2)</f>
        <v>0</v>
      </c>
      <c r="BL605" s="17" t="s">
        <v>165</v>
      </c>
      <c r="BM605" s="142" t="s">
        <v>809</v>
      </c>
    </row>
    <row r="606" spans="2:65" s="1" customFormat="1" ht="11.25">
      <c r="B606" s="32"/>
      <c r="D606" s="144" t="s">
        <v>167</v>
      </c>
      <c r="F606" s="145" t="s">
        <v>810</v>
      </c>
      <c r="I606" s="146"/>
      <c r="L606" s="32"/>
      <c r="M606" s="147"/>
      <c r="T606" s="53"/>
      <c r="AT606" s="17" t="s">
        <v>167</v>
      </c>
      <c r="AU606" s="17" t="s">
        <v>83</v>
      </c>
    </row>
    <row r="607" spans="2:65" s="1" customFormat="1" ht="11.25">
      <c r="B607" s="32"/>
      <c r="D607" s="148" t="s">
        <v>169</v>
      </c>
      <c r="F607" s="149" t="s">
        <v>811</v>
      </c>
      <c r="I607" s="146"/>
      <c r="L607" s="32"/>
      <c r="M607" s="147"/>
      <c r="T607" s="53"/>
      <c r="AT607" s="17" t="s">
        <v>169</v>
      </c>
      <c r="AU607" s="17" t="s">
        <v>83</v>
      </c>
    </row>
    <row r="608" spans="2:65" s="12" customFormat="1" ht="11.25">
      <c r="B608" s="150"/>
      <c r="D608" s="144" t="s">
        <v>171</v>
      </c>
      <c r="E608" s="151" t="s">
        <v>21</v>
      </c>
      <c r="F608" s="152" t="s">
        <v>804</v>
      </c>
      <c r="H608" s="151" t="s">
        <v>21</v>
      </c>
      <c r="I608" s="153"/>
      <c r="L608" s="150"/>
      <c r="M608" s="154"/>
      <c r="T608" s="155"/>
      <c r="AT608" s="151" t="s">
        <v>171</v>
      </c>
      <c r="AU608" s="151" t="s">
        <v>83</v>
      </c>
      <c r="AV608" s="12" t="s">
        <v>81</v>
      </c>
      <c r="AW608" s="12" t="s">
        <v>34</v>
      </c>
      <c r="AX608" s="12" t="s">
        <v>73</v>
      </c>
      <c r="AY608" s="151" t="s">
        <v>158</v>
      </c>
    </row>
    <row r="609" spans="2:65" s="13" customFormat="1" ht="11.25">
      <c r="B609" s="156"/>
      <c r="D609" s="144" t="s">
        <v>171</v>
      </c>
      <c r="E609" s="157" t="s">
        <v>21</v>
      </c>
      <c r="F609" s="158" t="s">
        <v>812</v>
      </c>
      <c r="H609" s="159">
        <v>4.0919999999999996</v>
      </c>
      <c r="I609" s="160"/>
      <c r="L609" s="156"/>
      <c r="M609" s="161"/>
      <c r="T609" s="162"/>
      <c r="AT609" s="157" t="s">
        <v>171</v>
      </c>
      <c r="AU609" s="157" t="s">
        <v>83</v>
      </c>
      <c r="AV609" s="13" t="s">
        <v>83</v>
      </c>
      <c r="AW609" s="13" t="s">
        <v>34</v>
      </c>
      <c r="AX609" s="13" t="s">
        <v>73</v>
      </c>
      <c r="AY609" s="157" t="s">
        <v>158</v>
      </c>
    </row>
    <row r="610" spans="2:65" s="12" customFormat="1" ht="11.25">
      <c r="B610" s="150"/>
      <c r="D610" s="144" t="s">
        <v>171</v>
      </c>
      <c r="E610" s="151" t="s">
        <v>21</v>
      </c>
      <c r="F610" s="152" t="s">
        <v>813</v>
      </c>
      <c r="H610" s="151" t="s">
        <v>21</v>
      </c>
      <c r="I610" s="153"/>
      <c r="L610" s="150"/>
      <c r="M610" s="154"/>
      <c r="T610" s="155"/>
      <c r="AT610" s="151" t="s">
        <v>171</v>
      </c>
      <c r="AU610" s="151" t="s">
        <v>83</v>
      </c>
      <c r="AV610" s="12" t="s">
        <v>81</v>
      </c>
      <c r="AW610" s="12" t="s">
        <v>34</v>
      </c>
      <c r="AX610" s="12" t="s">
        <v>73</v>
      </c>
      <c r="AY610" s="151" t="s">
        <v>158</v>
      </c>
    </row>
    <row r="611" spans="2:65" s="13" customFormat="1" ht="11.25">
      <c r="B611" s="156"/>
      <c r="D611" s="144" t="s">
        <v>171</v>
      </c>
      <c r="E611" s="157" t="s">
        <v>21</v>
      </c>
      <c r="F611" s="158" t="s">
        <v>814</v>
      </c>
      <c r="H611" s="159">
        <v>1.8129999999999999</v>
      </c>
      <c r="I611" s="160"/>
      <c r="L611" s="156"/>
      <c r="M611" s="161"/>
      <c r="T611" s="162"/>
      <c r="AT611" s="157" t="s">
        <v>171</v>
      </c>
      <c r="AU611" s="157" t="s">
        <v>83</v>
      </c>
      <c r="AV611" s="13" t="s">
        <v>83</v>
      </c>
      <c r="AW611" s="13" t="s">
        <v>34</v>
      </c>
      <c r="AX611" s="13" t="s">
        <v>73</v>
      </c>
      <c r="AY611" s="157" t="s">
        <v>158</v>
      </c>
    </row>
    <row r="612" spans="2:65" s="12" customFormat="1" ht="11.25">
      <c r="B612" s="150"/>
      <c r="D612" s="144" t="s">
        <v>171</v>
      </c>
      <c r="E612" s="151" t="s">
        <v>21</v>
      </c>
      <c r="F612" s="152" t="s">
        <v>415</v>
      </c>
      <c r="H612" s="151" t="s">
        <v>21</v>
      </c>
      <c r="I612" s="153"/>
      <c r="L612" s="150"/>
      <c r="M612" s="154"/>
      <c r="T612" s="155"/>
      <c r="AT612" s="151" t="s">
        <v>171</v>
      </c>
      <c r="AU612" s="151" t="s">
        <v>83</v>
      </c>
      <c r="AV612" s="12" t="s">
        <v>81</v>
      </c>
      <c r="AW612" s="12" t="s">
        <v>34</v>
      </c>
      <c r="AX612" s="12" t="s">
        <v>73</v>
      </c>
      <c r="AY612" s="151" t="s">
        <v>158</v>
      </c>
    </row>
    <row r="613" spans="2:65" s="13" customFormat="1" ht="11.25">
      <c r="B613" s="156"/>
      <c r="D613" s="144" t="s">
        <v>171</v>
      </c>
      <c r="E613" s="157" t="s">
        <v>21</v>
      </c>
      <c r="F613" s="158" t="s">
        <v>815</v>
      </c>
      <c r="H613" s="159">
        <v>0.25900000000000001</v>
      </c>
      <c r="I613" s="160"/>
      <c r="L613" s="156"/>
      <c r="M613" s="161"/>
      <c r="T613" s="162"/>
      <c r="AT613" s="157" t="s">
        <v>171</v>
      </c>
      <c r="AU613" s="157" t="s">
        <v>83</v>
      </c>
      <c r="AV613" s="13" t="s">
        <v>83</v>
      </c>
      <c r="AW613" s="13" t="s">
        <v>34</v>
      </c>
      <c r="AX613" s="13" t="s">
        <v>73</v>
      </c>
      <c r="AY613" s="157" t="s">
        <v>158</v>
      </c>
    </row>
    <row r="614" spans="2:65" s="13" customFormat="1" ht="11.25">
      <c r="B614" s="156"/>
      <c r="D614" s="144" t="s">
        <v>171</v>
      </c>
      <c r="E614" s="157" t="s">
        <v>21</v>
      </c>
      <c r="F614" s="158" t="s">
        <v>816</v>
      </c>
      <c r="H614" s="159">
        <v>0.91600000000000004</v>
      </c>
      <c r="I614" s="160"/>
      <c r="L614" s="156"/>
      <c r="M614" s="161"/>
      <c r="T614" s="162"/>
      <c r="AT614" s="157" t="s">
        <v>171</v>
      </c>
      <c r="AU614" s="157" t="s">
        <v>83</v>
      </c>
      <c r="AV614" s="13" t="s">
        <v>83</v>
      </c>
      <c r="AW614" s="13" t="s">
        <v>34</v>
      </c>
      <c r="AX614" s="13" t="s">
        <v>73</v>
      </c>
      <c r="AY614" s="157" t="s">
        <v>158</v>
      </c>
    </row>
    <row r="615" spans="2:65" s="14" customFormat="1" ht="11.25">
      <c r="B615" s="163"/>
      <c r="D615" s="144" t="s">
        <v>171</v>
      </c>
      <c r="E615" s="164" t="s">
        <v>21</v>
      </c>
      <c r="F615" s="165" t="s">
        <v>215</v>
      </c>
      <c r="H615" s="166">
        <v>7.08</v>
      </c>
      <c r="I615" s="167"/>
      <c r="L615" s="163"/>
      <c r="M615" s="168"/>
      <c r="T615" s="169"/>
      <c r="AT615" s="164" t="s">
        <v>171</v>
      </c>
      <c r="AU615" s="164" t="s">
        <v>83</v>
      </c>
      <c r="AV615" s="14" t="s">
        <v>165</v>
      </c>
      <c r="AW615" s="14" t="s">
        <v>34</v>
      </c>
      <c r="AX615" s="14" t="s">
        <v>81</v>
      </c>
      <c r="AY615" s="164" t="s">
        <v>158</v>
      </c>
    </row>
    <row r="616" spans="2:65" s="1" customFormat="1" ht="16.5" customHeight="1">
      <c r="B616" s="32"/>
      <c r="C616" s="131" t="s">
        <v>817</v>
      </c>
      <c r="D616" s="131" t="s">
        <v>160</v>
      </c>
      <c r="E616" s="132" t="s">
        <v>818</v>
      </c>
      <c r="F616" s="133" t="s">
        <v>819</v>
      </c>
      <c r="G616" s="134" t="s">
        <v>163</v>
      </c>
      <c r="H616" s="135">
        <v>54.886000000000003</v>
      </c>
      <c r="I616" s="136"/>
      <c r="J616" s="137">
        <f>ROUND(I616*H616,2)</f>
        <v>0</v>
      </c>
      <c r="K616" s="133" t="s">
        <v>164</v>
      </c>
      <c r="L616" s="32"/>
      <c r="M616" s="138" t="s">
        <v>21</v>
      </c>
      <c r="N616" s="139" t="s">
        <v>44</v>
      </c>
      <c r="P616" s="140">
        <f>O616*H616</f>
        <v>0</v>
      </c>
      <c r="Q616" s="140">
        <v>5.7646399999999997E-3</v>
      </c>
      <c r="R616" s="140">
        <f>Q616*H616</f>
        <v>0.31639803103999997</v>
      </c>
      <c r="S616" s="140">
        <v>0</v>
      </c>
      <c r="T616" s="141">
        <f>S616*H616</f>
        <v>0</v>
      </c>
      <c r="AR616" s="142" t="s">
        <v>165</v>
      </c>
      <c r="AT616" s="142" t="s">
        <v>160</v>
      </c>
      <c r="AU616" s="142" t="s">
        <v>83</v>
      </c>
      <c r="AY616" s="17" t="s">
        <v>158</v>
      </c>
      <c r="BE616" s="143">
        <f>IF(N616="základní",J616,0)</f>
        <v>0</v>
      </c>
      <c r="BF616" s="143">
        <f>IF(N616="snížená",J616,0)</f>
        <v>0</v>
      </c>
      <c r="BG616" s="143">
        <f>IF(N616="zákl. přenesená",J616,0)</f>
        <v>0</v>
      </c>
      <c r="BH616" s="143">
        <f>IF(N616="sníž. přenesená",J616,0)</f>
        <v>0</v>
      </c>
      <c r="BI616" s="143">
        <f>IF(N616="nulová",J616,0)</f>
        <v>0</v>
      </c>
      <c r="BJ616" s="17" t="s">
        <v>81</v>
      </c>
      <c r="BK616" s="143">
        <f>ROUND(I616*H616,2)</f>
        <v>0</v>
      </c>
      <c r="BL616" s="17" t="s">
        <v>165</v>
      </c>
      <c r="BM616" s="142" t="s">
        <v>820</v>
      </c>
    </row>
    <row r="617" spans="2:65" s="1" customFormat="1" ht="11.25">
      <c r="B617" s="32"/>
      <c r="D617" s="144" t="s">
        <v>167</v>
      </c>
      <c r="F617" s="145" t="s">
        <v>821</v>
      </c>
      <c r="I617" s="146"/>
      <c r="L617" s="32"/>
      <c r="M617" s="147"/>
      <c r="T617" s="53"/>
      <c r="AT617" s="17" t="s">
        <v>167</v>
      </c>
      <c r="AU617" s="17" t="s">
        <v>83</v>
      </c>
    </row>
    <row r="618" spans="2:65" s="1" customFormat="1" ht="11.25">
      <c r="B618" s="32"/>
      <c r="D618" s="148" t="s">
        <v>169</v>
      </c>
      <c r="F618" s="149" t="s">
        <v>822</v>
      </c>
      <c r="I618" s="146"/>
      <c r="L618" s="32"/>
      <c r="M618" s="147"/>
      <c r="T618" s="53"/>
      <c r="AT618" s="17" t="s">
        <v>169</v>
      </c>
      <c r="AU618" s="17" t="s">
        <v>83</v>
      </c>
    </row>
    <row r="619" spans="2:65" s="12" customFormat="1" ht="11.25">
      <c r="B619" s="150"/>
      <c r="D619" s="144" t="s">
        <v>171</v>
      </c>
      <c r="E619" s="151" t="s">
        <v>21</v>
      </c>
      <c r="F619" s="152" t="s">
        <v>804</v>
      </c>
      <c r="H619" s="151" t="s">
        <v>21</v>
      </c>
      <c r="I619" s="153"/>
      <c r="L619" s="150"/>
      <c r="M619" s="154"/>
      <c r="T619" s="155"/>
      <c r="AT619" s="151" t="s">
        <v>171</v>
      </c>
      <c r="AU619" s="151" t="s">
        <v>83</v>
      </c>
      <c r="AV619" s="12" t="s">
        <v>81</v>
      </c>
      <c r="AW619" s="12" t="s">
        <v>34</v>
      </c>
      <c r="AX619" s="12" t="s">
        <v>73</v>
      </c>
      <c r="AY619" s="151" t="s">
        <v>158</v>
      </c>
    </row>
    <row r="620" spans="2:65" s="13" customFormat="1" ht="11.25">
      <c r="B620" s="156"/>
      <c r="D620" s="144" t="s">
        <v>171</v>
      </c>
      <c r="E620" s="157" t="s">
        <v>21</v>
      </c>
      <c r="F620" s="158" t="s">
        <v>823</v>
      </c>
      <c r="H620" s="159">
        <v>34.103999999999999</v>
      </c>
      <c r="I620" s="160"/>
      <c r="L620" s="156"/>
      <c r="M620" s="161"/>
      <c r="T620" s="162"/>
      <c r="AT620" s="157" t="s">
        <v>171</v>
      </c>
      <c r="AU620" s="157" t="s">
        <v>83</v>
      </c>
      <c r="AV620" s="13" t="s">
        <v>83</v>
      </c>
      <c r="AW620" s="13" t="s">
        <v>34</v>
      </c>
      <c r="AX620" s="13" t="s">
        <v>73</v>
      </c>
      <c r="AY620" s="157" t="s">
        <v>158</v>
      </c>
    </row>
    <row r="621" spans="2:65" s="12" customFormat="1" ht="11.25">
      <c r="B621" s="150"/>
      <c r="D621" s="144" t="s">
        <v>171</v>
      </c>
      <c r="E621" s="151" t="s">
        <v>21</v>
      </c>
      <c r="F621" s="152" t="s">
        <v>813</v>
      </c>
      <c r="H621" s="151" t="s">
        <v>21</v>
      </c>
      <c r="I621" s="153"/>
      <c r="L621" s="150"/>
      <c r="M621" s="154"/>
      <c r="T621" s="155"/>
      <c r="AT621" s="151" t="s">
        <v>171</v>
      </c>
      <c r="AU621" s="151" t="s">
        <v>83</v>
      </c>
      <c r="AV621" s="12" t="s">
        <v>81</v>
      </c>
      <c r="AW621" s="12" t="s">
        <v>34</v>
      </c>
      <c r="AX621" s="12" t="s">
        <v>73</v>
      </c>
      <c r="AY621" s="151" t="s">
        <v>158</v>
      </c>
    </row>
    <row r="622" spans="2:65" s="13" customFormat="1" ht="11.25">
      <c r="B622" s="156"/>
      <c r="D622" s="144" t="s">
        <v>171</v>
      </c>
      <c r="E622" s="157" t="s">
        <v>21</v>
      </c>
      <c r="F622" s="158" t="s">
        <v>824</v>
      </c>
      <c r="H622" s="159">
        <v>13.5</v>
      </c>
      <c r="I622" s="160"/>
      <c r="L622" s="156"/>
      <c r="M622" s="161"/>
      <c r="T622" s="162"/>
      <c r="AT622" s="157" t="s">
        <v>171</v>
      </c>
      <c r="AU622" s="157" t="s">
        <v>83</v>
      </c>
      <c r="AV622" s="13" t="s">
        <v>83</v>
      </c>
      <c r="AW622" s="13" t="s">
        <v>34</v>
      </c>
      <c r="AX622" s="13" t="s">
        <v>73</v>
      </c>
      <c r="AY622" s="157" t="s">
        <v>158</v>
      </c>
    </row>
    <row r="623" spans="2:65" s="12" customFormat="1" ht="11.25">
      <c r="B623" s="150"/>
      <c r="D623" s="144" t="s">
        <v>171</v>
      </c>
      <c r="E623" s="151" t="s">
        <v>21</v>
      </c>
      <c r="F623" s="152" t="s">
        <v>415</v>
      </c>
      <c r="H623" s="151" t="s">
        <v>21</v>
      </c>
      <c r="I623" s="153"/>
      <c r="L623" s="150"/>
      <c r="M623" s="154"/>
      <c r="T623" s="155"/>
      <c r="AT623" s="151" t="s">
        <v>171</v>
      </c>
      <c r="AU623" s="151" t="s">
        <v>83</v>
      </c>
      <c r="AV623" s="12" t="s">
        <v>81</v>
      </c>
      <c r="AW623" s="12" t="s">
        <v>34</v>
      </c>
      <c r="AX623" s="12" t="s">
        <v>73</v>
      </c>
      <c r="AY623" s="151" t="s">
        <v>158</v>
      </c>
    </row>
    <row r="624" spans="2:65" s="13" customFormat="1" ht="11.25">
      <c r="B624" s="156"/>
      <c r="D624" s="144" t="s">
        <v>171</v>
      </c>
      <c r="E624" s="157" t="s">
        <v>21</v>
      </c>
      <c r="F624" s="158" t="s">
        <v>825</v>
      </c>
      <c r="H624" s="159">
        <v>1.1779999999999999</v>
      </c>
      <c r="I624" s="160"/>
      <c r="L624" s="156"/>
      <c r="M624" s="161"/>
      <c r="T624" s="162"/>
      <c r="AT624" s="157" t="s">
        <v>171</v>
      </c>
      <c r="AU624" s="157" t="s">
        <v>83</v>
      </c>
      <c r="AV624" s="13" t="s">
        <v>83</v>
      </c>
      <c r="AW624" s="13" t="s">
        <v>34</v>
      </c>
      <c r="AX624" s="13" t="s">
        <v>73</v>
      </c>
      <c r="AY624" s="157" t="s">
        <v>158</v>
      </c>
    </row>
    <row r="625" spans="2:65" s="13" customFormat="1" ht="11.25">
      <c r="B625" s="156"/>
      <c r="D625" s="144" t="s">
        <v>171</v>
      </c>
      <c r="E625" s="157" t="s">
        <v>21</v>
      </c>
      <c r="F625" s="158" t="s">
        <v>826</v>
      </c>
      <c r="H625" s="159">
        <v>6.1040000000000001</v>
      </c>
      <c r="I625" s="160"/>
      <c r="L625" s="156"/>
      <c r="M625" s="161"/>
      <c r="T625" s="162"/>
      <c r="AT625" s="157" t="s">
        <v>171</v>
      </c>
      <c r="AU625" s="157" t="s">
        <v>83</v>
      </c>
      <c r="AV625" s="13" t="s">
        <v>83</v>
      </c>
      <c r="AW625" s="13" t="s">
        <v>34</v>
      </c>
      <c r="AX625" s="13" t="s">
        <v>73</v>
      </c>
      <c r="AY625" s="157" t="s">
        <v>158</v>
      </c>
    </row>
    <row r="626" spans="2:65" s="14" customFormat="1" ht="11.25">
      <c r="B626" s="163"/>
      <c r="D626" s="144" t="s">
        <v>171</v>
      </c>
      <c r="E626" s="164" t="s">
        <v>21</v>
      </c>
      <c r="F626" s="165" t="s">
        <v>215</v>
      </c>
      <c r="H626" s="166">
        <v>54.886000000000003</v>
      </c>
      <c r="I626" s="167"/>
      <c r="L626" s="163"/>
      <c r="M626" s="168"/>
      <c r="T626" s="169"/>
      <c r="AT626" s="164" t="s">
        <v>171</v>
      </c>
      <c r="AU626" s="164" t="s">
        <v>83</v>
      </c>
      <c r="AV626" s="14" t="s">
        <v>165</v>
      </c>
      <c r="AW626" s="14" t="s">
        <v>34</v>
      </c>
      <c r="AX626" s="14" t="s">
        <v>81</v>
      </c>
      <c r="AY626" s="164" t="s">
        <v>158</v>
      </c>
    </row>
    <row r="627" spans="2:65" s="1" customFormat="1" ht="16.5" customHeight="1">
      <c r="B627" s="32"/>
      <c r="C627" s="131" t="s">
        <v>827</v>
      </c>
      <c r="D627" s="131" t="s">
        <v>160</v>
      </c>
      <c r="E627" s="132" t="s">
        <v>828</v>
      </c>
      <c r="F627" s="133" t="s">
        <v>829</v>
      </c>
      <c r="G627" s="134" t="s">
        <v>163</v>
      </c>
      <c r="H627" s="135">
        <v>54.886000000000003</v>
      </c>
      <c r="I627" s="136"/>
      <c r="J627" s="137">
        <f>ROUND(I627*H627,2)</f>
        <v>0</v>
      </c>
      <c r="K627" s="133" t="s">
        <v>164</v>
      </c>
      <c r="L627" s="32"/>
      <c r="M627" s="138" t="s">
        <v>21</v>
      </c>
      <c r="N627" s="139" t="s">
        <v>44</v>
      </c>
      <c r="P627" s="140">
        <f>O627*H627</f>
        <v>0</v>
      </c>
      <c r="Q627" s="140">
        <v>0</v>
      </c>
      <c r="R627" s="140">
        <f>Q627*H627</f>
        <v>0</v>
      </c>
      <c r="S627" s="140">
        <v>0</v>
      </c>
      <c r="T627" s="141">
        <f>S627*H627</f>
        <v>0</v>
      </c>
      <c r="AR627" s="142" t="s">
        <v>165</v>
      </c>
      <c r="AT627" s="142" t="s">
        <v>160</v>
      </c>
      <c r="AU627" s="142" t="s">
        <v>83</v>
      </c>
      <c r="AY627" s="17" t="s">
        <v>158</v>
      </c>
      <c r="BE627" s="143">
        <f>IF(N627="základní",J627,0)</f>
        <v>0</v>
      </c>
      <c r="BF627" s="143">
        <f>IF(N627="snížená",J627,0)</f>
        <v>0</v>
      </c>
      <c r="BG627" s="143">
        <f>IF(N627="zákl. přenesená",J627,0)</f>
        <v>0</v>
      </c>
      <c r="BH627" s="143">
        <f>IF(N627="sníž. přenesená",J627,0)</f>
        <v>0</v>
      </c>
      <c r="BI627" s="143">
        <f>IF(N627="nulová",J627,0)</f>
        <v>0</v>
      </c>
      <c r="BJ627" s="17" t="s">
        <v>81</v>
      </c>
      <c r="BK627" s="143">
        <f>ROUND(I627*H627,2)</f>
        <v>0</v>
      </c>
      <c r="BL627" s="17" t="s">
        <v>165</v>
      </c>
      <c r="BM627" s="142" t="s">
        <v>830</v>
      </c>
    </row>
    <row r="628" spans="2:65" s="1" customFormat="1" ht="11.25">
      <c r="B628" s="32"/>
      <c r="D628" s="144" t="s">
        <v>167</v>
      </c>
      <c r="F628" s="145" t="s">
        <v>831</v>
      </c>
      <c r="I628" s="146"/>
      <c r="L628" s="32"/>
      <c r="M628" s="147"/>
      <c r="T628" s="53"/>
      <c r="AT628" s="17" t="s">
        <v>167</v>
      </c>
      <c r="AU628" s="17" t="s">
        <v>83</v>
      </c>
    </row>
    <row r="629" spans="2:65" s="1" customFormat="1" ht="11.25">
      <c r="B629" s="32"/>
      <c r="D629" s="148" t="s">
        <v>169</v>
      </c>
      <c r="F629" s="149" t="s">
        <v>832</v>
      </c>
      <c r="I629" s="146"/>
      <c r="L629" s="32"/>
      <c r="M629" s="147"/>
      <c r="T629" s="53"/>
      <c r="AT629" s="17" t="s">
        <v>169</v>
      </c>
      <c r="AU629" s="17" t="s">
        <v>83</v>
      </c>
    </row>
    <row r="630" spans="2:65" s="1" customFormat="1" ht="16.5" customHeight="1">
      <c r="B630" s="32"/>
      <c r="C630" s="131" t="s">
        <v>833</v>
      </c>
      <c r="D630" s="131" t="s">
        <v>160</v>
      </c>
      <c r="E630" s="132" t="s">
        <v>834</v>
      </c>
      <c r="F630" s="133" t="s">
        <v>835</v>
      </c>
      <c r="G630" s="134" t="s">
        <v>322</v>
      </c>
      <c r="H630" s="135">
        <v>0.47499999999999998</v>
      </c>
      <c r="I630" s="136"/>
      <c r="J630" s="137">
        <f>ROUND(I630*H630,2)</f>
        <v>0</v>
      </c>
      <c r="K630" s="133" t="s">
        <v>164</v>
      </c>
      <c r="L630" s="32"/>
      <c r="M630" s="138" t="s">
        <v>21</v>
      </c>
      <c r="N630" s="139" t="s">
        <v>44</v>
      </c>
      <c r="P630" s="140">
        <f>O630*H630</f>
        <v>0</v>
      </c>
      <c r="Q630" s="140">
        <v>1.0529056800000001</v>
      </c>
      <c r="R630" s="140">
        <f>Q630*H630</f>
        <v>0.50013019800000003</v>
      </c>
      <c r="S630" s="140">
        <v>0</v>
      </c>
      <c r="T630" s="141">
        <f>S630*H630</f>
        <v>0</v>
      </c>
      <c r="AR630" s="142" t="s">
        <v>165</v>
      </c>
      <c r="AT630" s="142" t="s">
        <v>160</v>
      </c>
      <c r="AU630" s="142" t="s">
        <v>83</v>
      </c>
      <c r="AY630" s="17" t="s">
        <v>158</v>
      </c>
      <c r="BE630" s="143">
        <f>IF(N630="základní",J630,0)</f>
        <v>0</v>
      </c>
      <c r="BF630" s="143">
        <f>IF(N630="snížená",J630,0)</f>
        <v>0</v>
      </c>
      <c r="BG630" s="143">
        <f>IF(N630="zákl. přenesená",J630,0)</f>
        <v>0</v>
      </c>
      <c r="BH630" s="143">
        <f>IF(N630="sníž. přenesená",J630,0)</f>
        <v>0</v>
      </c>
      <c r="BI630" s="143">
        <f>IF(N630="nulová",J630,0)</f>
        <v>0</v>
      </c>
      <c r="BJ630" s="17" t="s">
        <v>81</v>
      </c>
      <c r="BK630" s="143">
        <f>ROUND(I630*H630,2)</f>
        <v>0</v>
      </c>
      <c r="BL630" s="17" t="s">
        <v>165</v>
      </c>
      <c r="BM630" s="142" t="s">
        <v>836</v>
      </c>
    </row>
    <row r="631" spans="2:65" s="1" customFormat="1" ht="11.25">
      <c r="B631" s="32"/>
      <c r="D631" s="144" t="s">
        <v>167</v>
      </c>
      <c r="F631" s="145" t="s">
        <v>837</v>
      </c>
      <c r="I631" s="146"/>
      <c r="L631" s="32"/>
      <c r="M631" s="147"/>
      <c r="T631" s="53"/>
      <c r="AT631" s="17" t="s">
        <v>167</v>
      </c>
      <c r="AU631" s="17" t="s">
        <v>83</v>
      </c>
    </row>
    <row r="632" spans="2:65" s="1" customFormat="1" ht="11.25">
      <c r="B632" s="32"/>
      <c r="D632" s="148" t="s">
        <v>169</v>
      </c>
      <c r="F632" s="149" t="s">
        <v>838</v>
      </c>
      <c r="I632" s="146"/>
      <c r="L632" s="32"/>
      <c r="M632" s="147"/>
      <c r="T632" s="53"/>
      <c r="AT632" s="17" t="s">
        <v>169</v>
      </c>
      <c r="AU632" s="17" t="s">
        <v>83</v>
      </c>
    </row>
    <row r="633" spans="2:65" s="12" customFormat="1" ht="11.25">
      <c r="B633" s="150"/>
      <c r="D633" s="144" t="s">
        <v>171</v>
      </c>
      <c r="E633" s="151" t="s">
        <v>21</v>
      </c>
      <c r="F633" s="152" t="s">
        <v>839</v>
      </c>
      <c r="H633" s="151" t="s">
        <v>21</v>
      </c>
      <c r="I633" s="153"/>
      <c r="L633" s="150"/>
      <c r="M633" s="154"/>
      <c r="T633" s="155"/>
      <c r="AT633" s="151" t="s">
        <v>171</v>
      </c>
      <c r="AU633" s="151" t="s">
        <v>83</v>
      </c>
      <c r="AV633" s="12" t="s">
        <v>81</v>
      </c>
      <c r="AW633" s="12" t="s">
        <v>34</v>
      </c>
      <c r="AX633" s="12" t="s">
        <v>73</v>
      </c>
      <c r="AY633" s="151" t="s">
        <v>158</v>
      </c>
    </row>
    <row r="634" spans="2:65" s="13" customFormat="1" ht="11.25">
      <c r="B634" s="156"/>
      <c r="D634" s="144" t="s">
        <v>171</v>
      </c>
      <c r="E634" s="157" t="s">
        <v>21</v>
      </c>
      <c r="F634" s="158" t="s">
        <v>840</v>
      </c>
      <c r="H634" s="159">
        <v>0.35299999999999998</v>
      </c>
      <c r="I634" s="160"/>
      <c r="L634" s="156"/>
      <c r="M634" s="161"/>
      <c r="T634" s="162"/>
      <c r="AT634" s="157" t="s">
        <v>171</v>
      </c>
      <c r="AU634" s="157" t="s">
        <v>83</v>
      </c>
      <c r="AV634" s="13" t="s">
        <v>83</v>
      </c>
      <c r="AW634" s="13" t="s">
        <v>34</v>
      </c>
      <c r="AX634" s="13" t="s">
        <v>73</v>
      </c>
      <c r="AY634" s="157" t="s">
        <v>158</v>
      </c>
    </row>
    <row r="635" spans="2:65" s="12" customFormat="1" ht="11.25">
      <c r="B635" s="150"/>
      <c r="D635" s="144" t="s">
        <v>171</v>
      </c>
      <c r="E635" s="151" t="s">
        <v>21</v>
      </c>
      <c r="F635" s="152" t="s">
        <v>841</v>
      </c>
      <c r="H635" s="151" t="s">
        <v>21</v>
      </c>
      <c r="I635" s="153"/>
      <c r="L635" s="150"/>
      <c r="M635" s="154"/>
      <c r="T635" s="155"/>
      <c r="AT635" s="151" t="s">
        <v>171</v>
      </c>
      <c r="AU635" s="151" t="s">
        <v>83</v>
      </c>
      <c r="AV635" s="12" t="s">
        <v>81</v>
      </c>
      <c r="AW635" s="12" t="s">
        <v>34</v>
      </c>
      <c r="AX635" s="12" t="s">
        <v>73</v>
      </c>
      <c r="AY635" s="151" t="s">
        <v>158</v>
      </c>
    </row>
    <row r="636" spans="2:65" s="13" customFormat="1" ht="11.25">
      <c r="B636" s="156"/>
      <c r="D636" s="144" t="s">
        <v>171</v>
      </c>
      <c r="E636" s="157" t="s">
        <v>21</v>
      </c>
      <c r="F636" s="158" t="s">
        <v>842</v>
      </c>
      <c r="H636" s="159">
        <v>7.4999999999999997E-2</v>
      </c>
      <c r="I636" s="160"/>
      <c r="L636" s="156"/>
      <c r="M636" s="161"/>
      <c r="T636" s="162"/>
      <c r="AT636" s="157" t="s">
        <v>171</v>
      </c>
      <c r="AU636" s="157" t="s">
        <v>83</v>
      </c>
      <c r="AV636" s="13" t="s">
        <v>83</v>
      </c>
      <c r="AW636" s="13" t="s">
        <v>34</v>
      </c>
      <c r="AX636" s="13" t="s">
        <v>73</v>
      </c>
      <c r="AY636" s="157" t="s">
        <v>158</v>
      </c>
    </row>
    <row r="637" spans="2:65" s="12" customFormat="1" ht="11.25">
      <c r="B637" s="150"/>
      <c r="D637" s="144" t="s">
        <v>171</v>
      </c>
      <c r="E637" s="151" t="s">
        <v>21</v>
      </c>
      <c r="F637" s="152" t="s">
        <v>843</v>
      </c>
      <c r="H637" s="151" t="s">
        <v>21</v>
      </c>
      <c r="I637" s="153"/>
      <c r="L637" s="150"/>
      <c r="M637" s="154"/>
      <c r="T637" s="155"/>
      <c r="AT637" s="151" t="s">
        <v>171</v>
      </c>
      <c r="AU637" s="151" t="s">
        <v>83</v>
      </c>
      <c r="AV637" s="12" t="s">
        <v>81</v>
      </c>
      <c r="AW637" s="12" t="s">
        <v>34</v>
      </c>
      <c r="AX637" s="12" t="s">
        <v>73</v>
      </c>
      <c r="AY637" s="151" t="s">
        <v>158</v>
      </c>
    </row>
    <row r="638" spans="2:65" s="13" customFormat="1" ht="11.25">
      <c r="B638" s="156"/>
      <c r="D638" s="144" t="s">
        <v>171</v>
      </c>
      <c r="E638" s="157" t="s">
        <v>21</v>
      </c>
      <c r="F638" s="158" t="s">
        <v>844</v>
      </c>
      <c r="H638" s="159">
        <v>4.7E-2</v>
      </c>
      <c r="I638" s="160"/>
      <c r="L638" s="156"/>
      <c r="M638" s="161"/>
      <c r="T638" s="162"/>
      <c r="AT638" s="157" t="s">
        <v>171</v>
      </c>
      <c r="AU638" s="157" t="s">
        <v>83</v>
      </c>
      <c r="AV638" s="13" t="s">
        <v>83</v>
      </c>
      <c r="AW638" s="13" t="s">
        <v>34</v>
      </c>
      <c r="AX638" s="13" t="s">
        <v>73</v>
      </c>
      <c r="AY638" s="157" t="s">
        <v>158</v>
      </c>
    </row>
    <row r="639" spans="2:65" s="14" customFormat="1" ht="11.25">
      <c r="B639" s="163"/>
      <c r="D639" s="144" t="s">
        <v>171</v>
      </c>
      <c r="E639" s="164" t="s">
        <v>21</v>
      </c>
      <c r="F639" s="165" t="s">
        <v>215</v>
      </c>
      <c r="H639" s="166">
        <v>0.47499999999999998</v>
      </c>
      <c r="I639" s="167"/>
      <c r="L639" s="163"/>
      <c r="M639" s="168"/>
      <c r="T639" s="169"/>
      <c r="AT639" s="164" t="s">
        <v>171</v>
      </c>
      <c r="AU639" s="164" t="s">
        <v>83</v>
      </c>
      <c r="AV639" s="14" t="s">
        <v>165</v>
      </c>
      <c r="AW639" s="14" t="s">
        <v>34</v>
      </c>
      <c r="AX639" s="14" t="s">
        <v>81</v>
      </c>
      <c r="AY639" s="164" t="s">
        <v>158</v>
      </c>
    </row>
    <row r="640" spans="2:65" s="1" customFormat="1" ht="21.75" customHeight="1">
      <c r="B640" s="32"/>
      <c r="C640" s="131" t="s">
        <v>845</v>
      </c>
      <c r="D640" s="131" t="s">
        <v>160</v>
      </c>
      <c r="E640" s="132" t="s">
        <v>846</v>
      </c>
      <c r="F640" s="133" t="s">
        <v>847</v>
      </c>
      <c r="G640" s="134" t="s">
        <v>163</v>
      </c>
      <c r="H640" s="135">
        <v>23</v>
      </c>
      <c r="I640" s="136"/>
      <c r="J640" s="137">
        <f>ROUND(I640*H640,2)</f>
        <v>0</v>
      </c>
      <c r="K640" s="133" t="s">
        <v>164</v>
      </c>
      <c r="L640" s="32"/>
      <c r="M640" s="138" t="s">
        <v>21</v>
      </c>
      <c r="N640" s="139" t="s">
        <v>44</v>
      </c>
      <c r="P640" s="140">
        <f>O640*H640</f>
        <v>0</v>
      </c>
      <c r="Q640" s="140">
        <v>0.16192000000000001</v>
      </c>
      <c r="R640" s="140">
        <f>Q640*H640</f>
        <v>3.7241600000000004</v>
      </c>
      <c r="S640" s="140">
        <v>0</v>
      </c>
      <c r="T640" s="141">
        <f>S640*H640</f>
        <v>0</v>
      </c>
      <c r="AR640" s="142" t="s">
        <v>165</v>
      </c>
      <c r="AT640" s="142" t="s">
        <v>160</v>
      </c>
      <c r="AU640" s="142" t="s">
        <v>83</v>
      </c>
      <c r="AY640" s="17" t="s">
        <v>158</v>
      </c>
      <c r="BE640" s="143">
        <f>IF(N640="základní",J640,0)</f>
        <v>0</v>
      </c>
      <c r="BF640" s="143">
        <f>IF(N640="snížená",J640,0)</f>
        <v>0</v>
      </c>
      <c r="BG640" s="143">
        <f>IF(N640="zákl. přenesená",J640,0)</f>
        <v>0</v>
      </c>
      <c r="BH640" s="143">
        <f>IF(N640="sníž. přenesená",J640,0)</f>
        <v>0</v>
      </c>
      <c r="BI640" s="143">
        <f>IF(N640="nulová",J640,0)</f>
        <v>0</v>
      </c>
      <c r="BJ640" s="17" t="s">
        <v>81</v>
      </c>
      <c r="BK640" s="143">
        <f>ROUND(I640*H640,2)</f>
        <v>0</v>
      </c>
      <c r="BL640" s="17" t="s">
        <v>165</v>
      </c>
      <c r="BM640" s="142" t="s">
        <v>848</v>
      </c>
    </row>
    <row r="641" spans="2:65" s="1" customFormat="1" ht="11.25">
      <c r="B641" s="32"/>
      <c r="D641" s="144" t="s">
        <v>167</v>
      </c>
      <c r="F641" s="145" t="s">
        <v>849</v>
      </c>
      <c r="I641" s="146"/>
      <c r="L641" s="32"/>
      <c r="M641" s="147"/>
      <c r="T641" s="53"/>
      <c r="AT641" s="17" t="s">
        <v>167</v>
      </c>
      <c r="AU641" s="17" t="s">
        <v>83</v>
      </c>
    </row>
    <row r="642" spans="2:65" s="1" customFormat="1" ht="11.25">
      <c r="B642" s="32"/>
      <c r="D642" s="148" t="s">
        <v>169</v>
      </c>
      <c r="F642" s="149" t="s">
        <v>850</v>
      </c>
      <c r="I642" s="146"/>
      <c r="L642" s="32"/>
      <c r="M642" s="147"/>
      <c r="T642" s="53"/>
      <c r="AT642" s="17" t="s">
        <v>169</v>
      </c>
      <c r="AU642" s="17" t="s">
        <v>83</v>
      </c>
    </row>
    <row r="643" spans="2:65" s="12" customFormat="1" ht="11.25">
      <c r="B643" s="150"/>
      <c r="D643" s="144" t="s">
        <v>171</v>
      </c>
      <c r="E643" s="151" t="s">
        <v>21</v>
      </c>
      <c r="F643" s="152" t="s">
        <v>851</v>
      </c>
      <c r="H643" s="151" t="s">
        <v>21</v>
      </c>
      <c r="I643" s="153"/>
      <c r="L643" s="150"/>
      <c r="M643" s="154"/>
      <c r="T643" s="155"/>
      <c r="AT643" s="151" t="s">
        <v>171</v>
      </c>
      <c r="AU643" s="151" t="s">
        <v>83</v>
      </c>
      <c r="AV643" s="12" t="s">
        <v>81</v>
      </c>
      <c r="AW643" s="12" t="s">
        <v>34</v>
      </c>
      <c r="AX643" s="12" t="s">
        <v>73</v>
      </c>
      <c r="AY643" s="151" t="s">
        <v>158</v>
      </c>
    </row>
    <row r="644" spans="2:65" s="13" customFormat="1" ht="11.25">
      <c r="B644" s="156"/>
      <c r="D644" s="144" t="s">
        <v>171</v>
      </c>
      <c r="E644" s="157" t="s">
        <v>21</v>
      </c>
      <c r="F644" s="158" t="s">
        <v>852</v>
      </c>
      <c r="H644" s="159">
        <v>23</v>
      </c>
      <c r="I644" s="160"/>
      <c r="L644" s="156"/>
      <c r="M644" s="161"/>
      <c r="T644" s="162"/>
      <c r="AT644" s="157" t="s">
        <v>171</v>
      </c>
      <c r="AU644" s="157" t="s">
        <v>83</v>
      </c>
      <c r="AV644" s="13" t="s">
        <v>83</v>
      </c>
      <c r="AW644" s="13" t="s">
        <v>34</v>
      </c>
      <c r="AX644" s="13" t="s">
        <v>81</v>
      </c>
      <c r="AY644" s="157" t="s">
        <v>158</v>
      </c>
    </row>
    <row r="645" spans="2:65" s="11" customFormat="1" ht="22.9" customHeight="1">
      <c r="B645" s="119"/>
      <c r="D645" s="120" t="s">
        <v>72</v>
      </c>
      <c r="E645" s="129" t="s">
        <v>195</v>
      </c>
      <c r="F645" s="129" t="s">
        <v>853</v>
      </c>
      <c r="I645" s="122"/>
      <c r="J645" s="130">
        <f>BK645</f>
        <v>0</v>
      </c>
      <c r="L645" s="119"/>
      <c r="M645" s="124"/>
      <c r="P645" s="125">
        <f>SUM(P646:P658)</f>
        <v>0</v>
      </c>
      <c r="R645" s="125">
        <f>SUM(R646:R658)</f>
        <v>12.91128</v>
      </c>
      <c r="T645" s="126">
        <f>SUM(T646:T658)</f>
        <v>0</v>
      </c>
      <c r="AR645" s="120" t="s">
        <v>81</v>
      </c>
      <c r="AT645" s="127" t="s">
        <v>72</v>
      </c>
      <c r="AU645" s="127" t="s">
        <v>81</v>
      </c>
      <c r="AY645" s="120" t="s">
        <v>158</v>
      </c>
      <c r="BK645" s="128">
        <f>SUM(BK646:BK658)</f>
        <v>0</v>
      </c>
    </row>
    <row r="646" spans="2:65" s="1" customFormat="1" ht="16.5" customHeight="1">
      <c r="B646" s="32"/>
      <c r="C646" s="131" t="s">
        <v>854</v>
      </c>
      <c r="D646" s="131" t="s">
        <v>160</v>
      </c>
      <c r="E646" s="132" t="s">
        <v>855</v>
      </c>
      <c r="F646" s="133" t="s">
        <v>856</v>
      </c>
      <c r="G646" s="134" t="s">
        <v>163</v>
      </c>
      <c r="H646" s="135">
        <v>23</v>
      </c>
      <c r="I646" s="136"/>
      <c r="J646" s="137">
        <f>ROUND(I646*H646,2)</f>
        <v>0</v>
      </c>
      <c r="K646" s="133" t="s">
        <v>164</v>
      </c>
      <c r="L646" s="32"/>
      <c r="M646" s="138" t="s">
        <v>21</v>
      </c>
      <c r="N646" s="139" t="s">
        <v>44</v>
      </c>
      <c r="P646" s="140">
        <f>O646*H646</f>
        <v>0</v>
      </c>
      <c r="Q646" s="140">
        <v>0.34499999999999997</v>
      </c>
      <c r="R646" s="140">
        <f>Q646*H646</f>
        <v>7.9349999999999996</v>
      </c>
      <c r="S646" s="140">
        <v>0</v>
      </c>
      <c r="T646" s="141">
        <f>S646*H646</f>
        <v>0</v>
      </c>
      <c r="AR646" s="142" t="s">
        <v>165</v>
      </c>
      <c r="AT646" s="142" t="s">
        <v>160</v>
      </c>
      <c r="AU646" s="142" t="s">
        <v>83</v>
      </c>
      <c r="AY646" s="17" t="s">
        <v>158</v>
      </c>
      <c r="BE646" s="143">
        <f>IF(N646="základní",J646,0)</f>
        <v>0</v>
      </c>
      <c r="BF646" s="143">
        <f>IF(N646="snížená",J646,0)</f>
        <v>0</v>
      </c>
      <c r="BG646" s="143">
        <f>IF(N646="zákl. přenesená",J646,0)</f>
        <v>0</v>
      </c>
      <c r="BH646" s="143">
        <f>IF(N646="sníž. přenesená",J646,0)</f>
        <v>0</v>
      </c>
      <c r="BI646" s="143">
        <f>IF(N646="nulová",J646,0)</f>
        <v>0</v>
      </c>
      <c r="BJ646" s="17" t="s">
        <v>81</v>
      </c>
      <c r="BK646" s="143">
        <f>ROUND(I646*H646,2)</f>
        <v>0</v>
      </c>
      <c r="BL646" s="17" t="s">
        <v>165</v>
      </c>
      <c r="BM646" s="142" t="s">
        <v>857</v>
      </c>
    </row>
    <row r="647" spans="2:65" s="1" customFormat="1" ht="11.25">
      <c r="B647" s="32"/>
      <c r="D647" s="144" t="s">
        <v>167</v>
      </c>
      <c r="F647" s="145" t="s">
        <v>858</v>
      </c>
      <c r="I647" s="146"/>
      <c r="L647" s="32"/>
      <c r="M647" s="147"/>
      <c r="T647" s="53"/>
      <c r="AT647" s="17" t="s">
        <v>167</v>
      </c>
      <c r="AU647" s="17" t="s">
        <v>83</v>
      </c>
    </row>
    <row r="648" spans="2:65" s="1" customFormat="1" ht="11.25">
      <c r="B648" s="32"/>
      <c r="D648" s="148" t="s">
        <v>169</v>
      </c>
      <c r="F648" s="149" t="s">
        <v>859</v>
      </c>
      <c r="I648" s="146"/>
      <c r="L648" s="32"/>
      <c r="M648" s="147"/>
      <c r="T648" s="53"/>
      <c r="AT648" s="17" t="s">
        <v>169</v>
      </c>
      <c r="AU648" s="17" t="s">
        <v>83</v>
      </c>
    </row>
    <row r="649" spans="2:65" s="12" customFormat="1" ht="11.25">
      <c r="B649" s="150"/>
      <c r="D649" s="144" t="s">
        <v>171</v>
      </c>
      <c r="E649" s="151" t="s">
        <v>21</v>
      </c>
      <c r="F649" s="152" t="s">
        <v>851</v>
      </c>
      <c r="H649" s="151" t="s">
        <v>21</v>
      </c>
      <c r="I649" s="153"/>
      <c r="L649" s="150"/>
      <c r="M649" s="154"/>
      <c r="T649" s="155"/>
      <c r="AT649" s="151" t="s">
        <v>171</v>
      </c>
      <c r="AU649" s="151" t="s">
        <v>83</v>
      </c>
      <c r="AV649" s="12" t="s">
        <v>81</v>
      </c>
      <c r="AW649" s="12" t="s">
        <v>34</v>
      </c>
      <c r="AX649" s="12" t="s">
        <v>73</v>
      </c>
      <c r="AY649" s="151" t="s">
        <v>158</v>
      </c>
    </row>
    <row r="650" spans="2:65" s="13" customFormat="1" ht="11.25">
      <c r="B650" s="156"/>
      <c r="D650" s="144" t="s">
        <v>171</v>
      </c>
      <c r="E650" s="157" t="s">
        <v>21</v>
      </c>
      <c r="F650" s="158" t="s">
        <v>852</v>
      </c>
      <c r="H650" s="159">
        <v>23</v>
      </c>
      <c r="I650" s="160"/>
      <c r="L650" s="156"/>
      <c r="M650" s="161"/>
      <c r="T650" s="162"/>
      <c r="AT650" s="157" t="s">
        <v>171</v>
      </c>
      <c r="AU650" s="157" t="s">
        <v>83</v>
      </c>
      <c r="AV650" s="13" t="s">
        <v>83</v>
      </c>
      <c r="AW650" s="13" t="s">
        <v>34</v>
      </c>
      <c r="AX650" s="13" t="s">
        <v>81</v>
      </c>
      <c r="AY650" s="157" t="s">
        <v>158</v>
      </c>
    </row>
    <row r="651" spans="2:65" s="1" customFormat="1" ht="21.75" customHeight="1">
      <c r="B651" s="32"/>
      <c r="C651" s="131" t="s">
        <v>860</v>
      </c>
      <c r="D651" s="131" t="s">
        <v>160</v>
      </c>
      <c r="E651" s="132" t="s">
        <v>861</v>
      </c>
      <c r="F651" s="133" t="s">
        <v>862</v>
      </c>
      <c r="G651" s="134" t="s">
        <v>163</v>
      </c>
      <c r="H651" s="135">
        <v>23</v>
      </c>
      <c r="I651" s="136"/>
      <c r="J651" s="137">
        <f>ROUND(I651*H651,2)</f>
        <v>0</v>
      </c>
      <c r="K651" s="133" t="s">
        <v>164</v>
      </c>
      <c r="L651" s="32"/>
      <c r="M651" s="138" t="s">
        <v>21</v>
      </c>
      <c r="N651" s="139" t="s">
        <v>44</v>
      </c>
      <c r="P651" s="140">
        <f>O651*H651</f>
        <v>0</v>
      </c>
      <c r="Q651" s="140">
        <v>0.10100000000000001</v>
      </c>
      <c r="R651" s="140">
        <f>Q651*H651</f>
        <v>2.323</v>
      </c>
      <c r="S651" s="140">
        <v>0</v>
      </c>
      <c r="T651" s="141">
        <f>S651*H651</f>
        <v>0</v>
      </c>
      <c r="AR651" s="142" t="s">
        <v>165</v>
      </c>
      <c r="AT651" s="142" t="s">
        <v>160</v>
      </c>
      <c r="AU651" s="142" t="s">
        <v>83</v>
      </c>
      <c r="AY651" s="17" t="s">
        <v>158</v>
      </c>
      <c r="BE651" s="143">
        <f>IF(N651="základní",J651,0)</f>
        <v>0</v>
      </c>
      <c r="BF651" s="143">
        <f>IF(N651="snížená",J651,0)</f>
        <v>0</v>
      </c>
      <c r="BG651" s="143">
        <f>IF(N651="zákl. přenesená",J651,0)</f>
        <v>0</v>
      </c>
      <c r="BH651" s="143">
        <f>IF(N651="sníž. přenesená",J651,0)</f>
        <v>0</v>
      </c>
      <c r="BI651" s="143">
        <f>IF(N651="nulová",J651,0)</f>
        <v>0</v>
      </c>
      <c r="BJ651" s="17" t="s">
        <v>81</v>
      </c>
      <c r="BK651" s="143">
        <f>ROUND(I651*H651,2)</f>
        <v>0</v>
      </c>
      <c r="BL651" s="17" t="s">
        <v>165</v>
      </c>
      <c r="BM651" s="142" t="s">
        <v>863</v>
      </c>
    </row>
    <row r="652" spans="2:65" s="1" customFormat="1" ht="19.5">
      <c r="B652" s="32"/>
      <c r="D652" s="144" t="s">
        <v>167</v>
      </c>
      <c r="F652" s="145" t="s">
        <v>864</v>
      </c>
      <c r="I652" s="146"/>
      <c r="L652" s="32"/>
      <c r="M652" s="147"/>
      <c r="T652" s="53"/>
      <c r="AT652" s="17" t="s">
        <v>167</v>
      </c>
      <c r="AU652" s="17" t="s">
        <v>83</v>
      </c>
    </row>
    <row r="653" spans="2:65" s="1" customFormat="1" ht="11.25">
      <c r="B653" s="32"/>
      <c r="D653" s="148" t="s">
        <v>169</v>
      </c>
      <c r="F653" s="149" t="s">
        <v>865</v>
      </c>
      <c r="I653" s="146"/>
      <c r="L653" s="32"/>
      <c r="M653" s="147"/>
      <c r="T653" s="53"/>
      <c r="AT653" s="17" t="s">
        <v>169</v>
      </c>
      <c r="AU653" s="17" t="s">
        <v>83</v>
      </c>
    </row>
    <row r="654" spans="2:65" s="12" customFormat="1" ht="11.25">
      <c r="B654" s="150"/>
      <c r="D654" s="144" t="s">
        <v>171</v>
      </c>
      <c r="E654" s="151" t="s">
        <v>21</v>
      </c>
      <c r="F654" s="152" t="s">
        <v>851</v>
      </c>
      <c r="H654" s="151" t="s">
        <v>21</v>
      </c>
      <c r="I654" s="153"/>
      <c r="L654" s="150"/>
      <c r="M654" s="154"/>
      <c r="T654" s="155"/>
      <c r="AT654" s="151" t="s">
        <v>171</v>
      </c>
      <c r="AU654" s="151" t="s">
        <v>83</v>
      </c>
      <c r="AV654" s="12" t="s">
        <v>81</v>
      </c>
      <c r="AW654" s="12" t="s">
        <v>34</v>
      </c>
      <c r="AX654" s="12" t="s">
        <v>73</v>
      </c>
      <c r="AY654" s="151" t="s">
        <v>158</v>
      </c>
    </row>
    <row r="655" spans="2:65" s="13" customFormat="1" ht="11.25">
      <c r="B655" s="156"/>
      <c r="D655" s="144" t="s">
        <v>171</v>
      </c>
      <c r="E655" s="157" t="s">
        <v>21</v>
      </c>
      <c r="F655" s="158" t="s">
        <v>852</v>
      </c>
      <c r="H655" s="159">
        <v>23</v>
      </c>
      <c r="I655" s="160"/>
      <c r="L655" s="156"/>
      <c r="M655" s="161"/>
      <c r="T655" s="162"/>
      <c r="AT655" s="157" t="s">
        <v>171</v>
      </c>
      <c r="AU655" s="157" t="s">
        <v>83</v>
      </c>
      <c r="AV655" s="13" t="s">
        <v>83</v>
      </c>
      <c r="AW655" s="13" t="s">
        <v>34</v>
      </c>
      <c r="AX655" s="13" t="s">
        <v>81</v>
      </c>
      <c r="AY655" s="157" t="s">
        <v>158</v>
      </c>
    </row>
    <row r="656" spans="2:65" s="1" customFormat="1" ht="16.5" customHeight="1">
      <c r="B656" s="32"/>
      <c r="C656" s="170" t="s">
        <v>866</v>
      </c>
      <c r="D656" s="170" t="s">
        <v>264</v>
      </c>
      <c r="E656" s="171" t="s">
        <v>867</v>
      </c>
      <c r="F656" s="172" t="s">
        <v>868</v>
      </c>
      <c r="G656" s="173" t="s">
        <v>163</v>
      </c>
      <c r="H656" s="174">
        <v>23.69</v>
      </c>
      <c r="I656" s="175"/>
      <c r="J656" s="176">
        <f>ROUND(I656*H656,2)</f>
        <v>0</v>
      </c>
      <c r="K656" s="172" t="s">
        <v>164</v>
      </c>
      <c r="L656" s="177"/>
      <c r="M656" s="178" t="s">
        <v>21</v>
      </c>
      <c r="N656" s="179" t="s">
        <v>44</v>
      </c>
      <c r="P656" s="140">
        <f>O656*H656</f>
        <v>0</v>
      </c>
      <c r="Q656" s="140">
        <v>0.112</v>
      </c>
      <c r="R656" s="140">
        <f>Q656*H656</f>
        <v>2.6532800000000001</v>
      </c>
      <c r="S656" s="140">
        <v>0</v>
      </c>
      <c r="T656" s="141">
        <f>S656*H656</f>
        <v>0</v>
      </c>
      <c r="AR656" s="142" t="s">
        <v>223</v>
      </c>
      <c r="AT656" s="142" t="s">
        <v>264</v>
      </c>
      <c r="AU656" s="142" t="s">
        <v>83</v>
      </c>
      <c r="AY656" s="17" t="s">
        <v>158</v>
      </c>
      <c r="BE656" s="143">
        <f>IF(N656="základní",J656,0)</f>
        <v>0</v>
      </c>
      <c r="BF656" s="143">
        <f>IF(N656="snížená",J656,0)</f>
        <v>0</v>
      </c>
      <c r="BG656" s="143">
        <f>IF(N656="zákl. přenesená",J656,0)</f>
        <v>0</v>
      </c>
      <c r="BH656" s="143">
        <f>IF(N656="sníž. přenesená",J656,0)</f>
        <v>0</v>
      </c>
      <c r="BI656" s="143">
        <f>IF(N656="nulová",J656,0)</f>
        <v>0</v>
      </c>
      <c r="BJ656" s="17" t="s">
        <v>81</v>
      </c>
      <c r="BK656" s="143">
        <f>ROUND(I656*H656,2)</f>
        <v>0</v>
      </c>
      <c r="BL656" s="17" t="s">
        <v>165</v>
      </c>
      <c r="BM656" s="142" t="s">
        <v>869</v>
      </c>
    </row>
    <row r="657" spans="2:65" s="1" customFormat="1" ht="11.25">
      <c r="B657" s="32"/>
      <c r="D657" s="144" t="s">
        <v>167</v>
      </c>
      <c r="F657" s="145" t="s">
        <v>868</v>
      </c>
      <c r="I657" s="146"/>
      <c r="L657" s="32"/>
      <c r="M657" s="147"/>
      <c r="T657" s="53"/>
      <c r="AT657" s="17" t="s">
        <v>167</v>
      </c>
      <c r="AU657" s="17" t="s">
        <v>83</v>
      </c>
    </row>
    <row r="658" spans="2:65" s="13" customFormat="1" ht="11.25">
      <c r="B658" s="156"/>
      <c r="D658" s="144" t="s">
        <v>171</v>
      </c>
      <c r="E658" s="157" t="s">
        <v>21</v>
      </c>
      <c r="F658" s="158" t="s">
        <v>870</v>
      </c>
      <c r="H658" s="159">
        <v>23.69</v>
      </c>
      <c r="I658" s="160"/>
      <c r="L658" s="156"/>
      <c r="M658" s="161"/>
      <c r="T658" s="162"/>
      <c r="AT658" s="157" t="s">
        <v>171</v>
      </c>
      <c r="AU658" s="157" t="s">
        <v>83</v>
      </c>
      <c r="AV658" s="13" t="s">
        <v>83</v>
      </c>
      <c r="AW658" s="13" t="s">
        <v>34</v>
      </c>
      <c r="AX658" s="13" t="s">
        <v>81</v>
      </c>
      <c r="AY658" s="157" t="s">
        <v>158</v>
      </c>
    </row>
    <row r="659" spans="2:65" s="11" customFormat="1" ht="22.9" customHeight="1">
      <c r="B659" s="119"/>
      <c r="D659" s="120" t="s">
        <v>72</v>
      </c>
      <c r="E659" s="129" t="s">
        <v>204</v>
      </c>
      <c r="F659" s="129" t="s">
        <v>871</v>
      </c>
      <c r="I659" s="122"/>
      <c r="J659" s="130">
        <f>BK659</f>
        <v>0</v>
      </c>
      <c r="L659" s="119"/>
      <c r="M659" s="124"/>
      <c r="P659" s="125">
        <f>SUM(P660:P985)</f>
        <v>0</v>
      </c>
      <c r="R659" s="125">
        <f>SUM(R660:R985)</f>
        <v>136.89941736550432</v>
      </c>
      <c r="T659" s="126">
        <f>SUM(T660:T985)</f>
        <v>0</v>
      </c>
      <c r="AR659" s="120" t="s">
        <v>81</v>
      </c>
      <c r="AT659" s="127" t="s">
        <v>72</v>
      </c>
      <c r="AU659" s="127" t="s">
        <v>81</v>
      </c>
      <c r="AY659" s="120" t="s">
        <v>158</v>
      </c>
      <c r="BK659" s="128">
        <f>SUM(BK660:BK985)</f>
        <v>0</v>
      </c>
    </row>
    <row r="660" spans="2:65" s="1" customFormat="1" ht="16.5" customHeight="1">
      <c r="B660" s="32"/>
      <c r="C660" s="131" t="s">
        <v>872</v>
      </c>
      <c r="D660" s="131" t="s">
        <v>160</v>
      </c>
      <c r="E660" s="132" t="s">
        <v>873</v>
      </c>
      <c r="F660" s="133" t="s">
        <v>874</v>
      </c>
      <c r="G660" s="134" t="s">
        <v>163</v>
      </c>
      <c r="H660" s="135">
        <v>93.45</v>
      </c>
      <c r="I660" s="136"/>
      <c r="J660" s="137">
        <f>ROUND(I660*H660,2)</f>
        <v>0</v>
      </c>
      <c r="K660" s="133" t="s">
        <v>164</v>
      </c>
      <c r="L660" s="32"/>
      <c r="M660" s="138" t="s">
        <v>21</v>
      </c>
      <c r="N660" s="139" t="s">
        <v>44</v>
      </c>
      <c r="P660" s="140">
        <f>O660*H660</f>
        <v>0</v>
      </c>
      <c r="Q660" s="140">
        <v>7.3499999999999998E-3</v>
      </c>
      <c r="R660" s="140">
        <f>Q660*H660</f>
        <v>0.68685750000000001</v>
      </c>
      <c r="S660" s="140">
        <v>0</v>
      </c>
      <c r="T660" s="141">
        <f>S660*H660</f>
        <v>0</v>
      </c>
      <c r="AR660" s="142" t="s">
        <v>165</v>
      </c>
      <c r="AT660" s="142" t="s">
        <v>160</v>
      </c>
      <c r="AU660" s="142" t="s">
        <v>83</v>
      </c>
      <c r="AY660" s="17" t="s">
        <v>158</v>
      </c>
      <c r="BE660" s="143">
        <f>IF(N660="základní",J660,0)</f>
        <v>0</v>
      </c>
      <c r="BF660" s="143">
        <f>IF(N660="snížená",J660,0)</f>
        <v>0</v>
      </c>
      <c r="BG660" s="143">
        <f>IF(N660="zákl. přenesená",J660,0)</f>
        <v>0</v>
      </c>
      <c r="BH660" s="143">
        <f>IF(N660="sníž. přenesená",J660,0)</f>
        <v>0</v>
      </c>
      <c r="BI660" s="143">
        <f>IF(N660="nulová",J660,0)</f>
        <v>0</v>
      </c>
      <c r="BJ660" s="17" t="s">
        <v>81</v>
      </c>
      <c r="BK660" s="143">
        <f>ROUND(I660*H660,2)</f>
        <v>0</v>
      </c>
      <c r="BL660" s="17" t="s">
        <v>165</v>
      </c>
      <c r="BM660" s="142" t="s">
        <v>875</v>
      </c>
    </row>
    <row r="661" spans="2:65" s="1" customFormat="1" ht="11.25">
      <c r="B661" s="32"/>
      <c r="D661" s="144" t="s">
        <v>167</v>
      </c>
      <c r="F661" s="145" t="s">
        <v>876</v>
      </c>
      <c r="I661" s="146"/>
      <c r="L661" s="32"/>
      <c r="M661" s="147"/>
      <c r="T661" s="53"/>
      <c r="AT661" s="17" t="s">
        <v>167</v>
      </c>
      <c r="AU661" s="17" t="s">
        <v>83</v>
      </c>
    </row>
    <row r="662" spans="2:65" s="1" customFormat="1" ht="11.25">
      <c r="B662" s="32"/>
      <c r="D662" s="148" t="s">
        <v>169</v>
      </c>
      <c r="F662" s="149" t="s">
        <v>877</v>
      </c>
      <c r="I662" s="146"/>
      <c r="L662" s="32"/>
      <c r="M662" s="147"/>
      <c r="T662" s="53"/>
      <c r="AT662" s="17" t="s">
        <v>169</v>
      </c>
      <c r="AU662" s="17" t="s">
        <v>83</v>
      </c>
    </row>
    <row r="663" spans="2:65" s="12" customFormat="1" ht="11.25">
      <c r="B663" s="150"/>
      <c r="D663" s="144" t="s">
        <v>171</v>
      </c>
      <c r="E663" s="151" t="s">
        <v>21</v>
      </c>
      <c r="F663" s="152" t="s">
        <v>878</v>
      </c>
      <c r="H663" s="151" t="s">
        <v>21</v>
      </c>
      <c r="I663" s="153"/>
      <c r="L663" s="150"/>
      <c r="M663" s="154"/>
      <c r="T663" s="155"/>
      <c r="AT663" s="151" t="s">
        <v>171</v>
      </c>
      <c r="AU663" s="151" t="s">
        <v>83</v>
      </c>
      <c r="AV663" s="12" t="s">
        <v>81</v>
      </c>
      <c r="AW663" s="12" t="s">
        <v>34</v>
      </c>
      <c r="AX663" s="12" t="s">
        <v>73</v>
      </c>
      <c r="AY663" s="151" t="s">
        <v>158</v>
      </c>
    </row>
    <row r="664" spans="2:65" s="13" customFormat="1" ht="11.25">
      <c r="B664" s="156"/>
      <c r="D664" s="144" t="s">
        <v>171</v>
      </c>
      <c r="E664" s="157" t="s">
        <v>21</v>
      </c>
      <c r="F664" s="158" t="s">
        <v>744</v>
      </c>
      <c r="H664" s="159">
        <v>93.45</v>
      </c>
      <c r="I664" s="160"/>
      <c r="L664" s="156"/>
      <c r="M664" s="161"/>
      <c r="T664" s="162"/>
      <c r="AT664" s="157" t="s">
        <v>171</v>
      </c>
      <c r="AU664" s="157" t="s">
        <v>83</v>
      </c>
      <c r="AV664" s="13" t="s">
        <v>83</v>
      </c>
      <c r="AW664" s="13" t="s">
        <v>34</v>
      </c>
      <c r="AX664" s="13" t="s">
        <v>81</v>
      </c>
      <c r="AY664" s="157" t="s">
        <v>158</v>
      </c>
    </row>
    <row r="665" spans="2:65" s="1" customFormat="1" ht="16.5" customHeight="1">
      <c r="B665" s="32"/>
      <c r="C665" s="131" t="s">
        <v>879</v>
      </c>
      <c r="D665" s="131" t="s">
        <v>160</v>
      </c>
      <c r="E665" s="132" t="s">
        <v>880</v>
      </c>
      <c r="F665" s="133" t="s">
        <v>881</v>
      </c>
      <c r="G665" s="134" t="s">
        <v>163</v>
      </c>
      <c r="H665" s="135">
        <v>93.45</v>
      </c>
      <c r="I665" s="136"/>
      <c r="J665" s="137">
        <f>ROUND(I665*H665,2)</f>
        <v>0</v>
      </c>
      <c r="K665" s="133" t="s">
        <v>164</v>
      </c>
      <c r="L665" s="32"/>
      <c r="M665" s="138" t="s">
        <v>21</v>
      </c>
      <c r="N665" s="139" t="s">
        <v>44</v>
      </c>
      <c r="P665" s="140">
        <f>O665*H665</f>
        <v>0</v>
      </c>
      <c r="Q665" s="140">
        <v>1.8380000000000001E-2</v>
      </c>
      <c r="R665" s="140">
        <f>Q665*H665</f>
        <v>1.717611</v>
      </c>
      <c r="S665" s="140">
        <v>0</v>
      </c>
      <c r="T665" s="141">
        <f>S665*H665</f>
        <v>0</v>
      </c>
      <c r="AR665" s="142" t="s">
        <v>165</v>
      </c>
      <c r="AT665" s="142" t="s">
        <v>160</v>
      </c>
      <c r="AU665" s="142" t="s">
        <v>83</v>
      </c>
      <c r="AY665" s="17" t="s">
        <v>158</v>
      </c>
      <c r="BE665" s="143">
        <f>IF(N665="základní",J665,0)</f>
        <v>0</v>
      </c>
      <c r="BF665" s="143">
        <f>IF(N665="snížená",J665,0)</f>
        <v>0</v>
      </c>
      <c r="BG665" s="143">
        <f>IF(N665="zákl. přenesená",J665,0)</f>
        <v>0</v>
      </c>
      <c r="BH665" s="143">
        <f>IF(N665="sníž. přenesená",J665,0)</f>
        <v>0</v>
      </c>
      <c r="BI665" s="143">
        <f>IF(N665="nulová",J665,0)</f>
        <v>0</v>
      </c>
      <c r="BJ665" s="17" t="s">
        <v>81</v>
      </c>
      <c r="BK665" s="143">
        <f>ROUND(I665*H665,2)</f>
        <v>0</v>
      </c>
      <c r="BL665" s="17" t="s">
        <v>165</v>
      </c>
      <c r="BM665" s="142" t="s">
        <v>882</v>
      </c>
    </row>
    <row r="666" spans="2:65" s="1" customFormat="1" ht="19.5">
      <c r="B666" s="32"/>
      <c r="D666" s="144" t="s">
        <v>167</v>
      </c>
      <c r="F666" s="145" t="s">
        <v>883</v>
      </c>
      <c r="I666" s="146"/>
      <c r="L666" s="32"/>
      <c r="M666" s="147"/>
      <c r="T666" s="53"/>
      <c r="AT666" s="17" t="s">
        <v>167</v>
      </c>
      <c r="AU666" s="17" t="s">
        <v>83</v>
      </c>
    </row>
    <row r="667" spans="2:65" s="1" customFormat="1" ht="11.25">
      <c r="B667" s="32"/>
      <c r="D667" s="148" t="s">
        <v>169</v>
      </c>
      <c r="F667" s="149" t="s">
        <v>884</v>
      </c>
      <c r="I667" s="146"/>
      <c r="L667" s="32"/>
      <c r="M667" s="147"/>
      <c r="T667" s="53"/>
      <c r="AT667" s="17" t="s">
        <v>169</v>
      </c>
      <c r="AU667" s="17" t="s">
        <v>83</v>
      </c>
    </row>
    <row r="668" spans="2:65" s="12" customFormat="1" ht="11.25">
      <c r="B668" s="150"/>
      <c r="D668" s="144" t="s">
        <v>171</v>
      </c>
      <c r="E668" s="151" t="s">
        <v>21</v>
      </c>
      <c r="F668" s="152" t="s">
        <v>878</v>
      </c>
      <c r="H668" s="151" t="s">
        <v>21</v>
      </c>
      <c r="I668" s="153"/>
      <c r="L668" s="150"/>
      <c r="M668" s="154"/>
      <c r="T668" s="155"/>
      <c r="AT668" s="151" t="s">
        <v>171</v>
      </c>
      <c r="AU668" s="151" t="s">
        <v>83</v>
      </c>
      <c r="AV668" s="12" t="s">
        <v>81</v>
      </c>
      <c r="AW668" s="12" t="s">
        <v>34</v>
      </c>
      <c r="AX668" s="12" t="s">
        <v>73</v>
      </c>
      <c r="AY668" s="151" t="s">
        <v>158</v>
      </c>
    </row>
    <row r="669" spans="2:65" s="13" customFormat="1" ht="11.25">
      <c r="B669" s="156"/>
      <c r="D669" s="144" t="s">
        <v>171</v>
      </c>
      <c r="E669" s="157" t="s">
        <v>21</v>
      </c>
      <c r="F669" s="158" t="s">
        <v>744</v>
      </c>
      <c r="H669" s="159">
        <v>93.45</v>
      </c>
      <c r="I669" s="160"/>
      <c r="L669" s="156"/>
      <c r="M669" s="161"/>
      <c r="T669" s="162"/>
      <c r="AT669" s="157" t="s">
        <v>171</v>
      </c>
      <c r="AU669" s="157" t="s">
        <v>83</v>
      </c>
      <c r="AV669" s="13" t="s">
        <v>83</v>
      </c>
      <c r="AW669" s="13" t="s">
        <v>34</v>
      </c>
      <c r="AX669" s="13" t="s">
        <v>81</v>
      </c>
      <c r="AY669" s="157" t="s">
        <v>158</v>
      </c>
    </row>
    <row r="670" spans="2:65" s="1" customFormat="1" ht="16.5" customHeight="1">
      <c r="B670" s="32"/>
      <c r="C670" s="131" t="s">
        <v>885</v>
      </c>
      <c r="D670" s="131" t="s">
        <v>160</v>
      </c>
      <c r="E670" s="132" t="s">
        <v>886</v>
      </c>
      <c r="F670" s="133" t="s">
        <v>887</v>
      </c>
      <c r="G670" s="134" t="s">
        <v>163</v>
      </c>
      <c r="H670" s="135">
        <v>210.59700000000001</v>
      </c>
      <c r="I670" s="136"/>
      <c r="J670" s="137">
        <f>ROUND(I670*H670,2)</f>
        <v>0</v>
      </c>
      <c r="K670" s="133" t="s">
        <v>888</v>
      </c>
      <c r="L670" s="32"/>
      <c r="M670" s="138" t="s">
        <v>21</v>
      </c>
      <c r="N670" s="139" t="s">
        <v>44</v>
      </c>
      <c r="P670" s="140">
        <f>O670*H670</f>
        <v>0</v>
      </c>
      <c r="Q670" s="140">
        <v>7.3499999999999998E-3</v>
      </c>
      <c r="R670" s="140">
        <f>Q670*H670</f>
        <v>1.54788795</v>
      </c>
      <c r="S670" s="140">
        <v>0</v>
      </c>
      <c r="T670" s="141">
        <f>S670*H670</f>
        <v>0</v>
      </c>
      <c r="AR670" s="142" t="s">
        <v>165</v>
      </c>
      <c r="AT670" s="142" t="s">
        <v>160</v>
      </c>
      <c r="AU670" s="142" t="s">
        <v>83</v>
      </c>
      <c r="AY670" s="17" t="s">
        <v>158</v>
      </c>
      <c r="BE670" s="143">
        <f>IF(N670="základní",J670,0)</f>
        <v>0</v>
      </c>
      <c r="BF670" s="143">
        <f>IF(N670="snížená",J670,0)</f>
        <v>0</v>
      </c>
      <c r="BG670" s="143">
        <f>IF(N670="zákl. přenesená",J670,0)</f>
        <v>0</v>
      </c>
      <c r="BH670" s="143">
        <f>IF(N670="sníž. přenesená",J670,0)</f>
        <v>0</v>
      </c>
      <c r="BI670" s="143">
        <f>IF(N670="nulová",J670,0)</f>
        <v>0</v>
      </c>
      <c r="BJ670" s="17" t="s">
        <v>81</v>
      </c>
      <c r="BK670" s="143">
        <f>ROUND(I670*H670,2)</f>
        <v>0</v>
      </c>
      <c r="BL670" s="17" t="s">
        <v>165</v>
      </c>
      <c r="BM670" s="142" t="s">
        <v>889</v>
      </c>
    </row>
    <row r="671" spans="2:65" s="1" customFormat="1" ht="11.25">
      <c r="B671" s="32"/>
      <c r="D671" s="144" t="s">
        <v>167</v>
      </c>
      <c r="F671" s="145" t="s">
        <v>890</v>
      </c>
      <c r="I671" s="146"/>
      <c r="L671" s="32"/>
      <c r="M671" s="147"/>
      <c r="T671" s="53"/>
      <c r="AT671" s="17" t="s">
        <v>167</v>
      </c>
      <c r="AU671" s="17" t="s">
        <v>83</v>
      </c>
    </row>
    <row r="672" spans="2:65" s="1" customFormat="1" ht="11.25">
      <c r="B672" s="32"/>
      <c r="D672" s="148" t="s">
        <v>169</v>
      </c>
      <c r="F672" s="149" t="s">
        <v>891</v>
      </c>
      <c r="I672" s="146"/>
      <c r="L672" s="32"/>
      <c r="M672" s="147"/>
      <c r="T672" s="53"/>
      <c r="AT672" s="17" t="s">
        <v>169</v>
      </c>
      <c r="AU672" s="17" t="s">
        <v>83</v>
      </c>
    </row>
    <row r="673" spans="2:65" s="12" customFormat="1" ht="11.25">
      <c r="B673" s="150"/>
      <c r="D673" s="144" t="s">
        <v>171</v>
      </c>
      <c r="E673" s="151" t="s">
        <v>21</v>
      </c>
      <c r="F673" s="152" t="s">
        <v>751</v>
      </c>
      <c r="H673" s="151" t="s">
        <v>21</v>
      </c>
      <c r="I673" s="153"/>
      <c r="L673" s="150"/>
      <c r="M673" s="154"/>
      <c r="T673" s="155"/>
      <c r="AT673" s="151" t="s">
        <v>171</v>
      </c>
      <c r="AU673" s="151" t="s">
        <v>83</v>
      </c>
      <c r="AV673" s="12" t="s">
        <v>81</v>
      </c>
      <c r="AW673" s="12" t="s">
        <v>34</v>
      </c>
      <c r="AX673" s="12" t="s">
        <v>73</v>
      </c>
      <c r="AY673" s="151" t="s">
        <v>158</v>
      </c>
    </row>
    <row r="674" spans="2:65" s="13" customFormat="1" ht="11.25">
      <c r="B674" s="156"/>
      <c r="D674" s="144" t="s">
        <v>171</v>
      </c>
      <c r="E674" s="157" t="s">
        <v>21</v>
      </c>
      <c r="F674" s="158" t="s">
        <v>892</v>
      </c>
      <c r="H674" s="159">
        <v>94.106999999999999</v>
      </c>
      <c r="I674" s="160"/>
      <c r="L674" s="156"/>
      <c r="M674" s="161"/>
      <c r="T674" s="162"/>
      <c r="AT674" s="157" t="s">
        <v>171</v>
      </c>
      <c r="AU674" s="157" t="s">
        <v>83</v>
      </c>
      <c r="AV674" s="13" t="s">
        <v>83</v>
      </c>
      <c r="AW674" s="13" t="s">
        <v>34</v>
      </c>
      <c r="AX674" s="13" t="s">
        <v>73</v>
      </c>
      <c r="AY674" s="157" t="s">
        <v>158</v>
      </c>
    </row>
    <row r="675" spans="2:65" s="13" customFormat="1" ht="11.25">
      <c r="B675" s="156"/>
      <c r="D675" s="144" t="s">
        <v>171</v>
      </c>
      <c r="E675" s="157" t="s">
        <v>21</v>
      </c>
      <c r="F675" s="158" t="s">
        <v>893</v>
      </c>
      <c r="H675" s="159">
        <v>-25.649000000000001</v>
      </c>
      <c r="I675" s="160"/>
      <c r="L675" s="156"/>
      <c r="M675" s="161"/>
      <c r="T675" s="162"/>
      <c r="AT675" s="157" t="s">
        <v>171</v>
      </c>
      <c r="AU675" s="157" t="s">
        <v>83</v>
      </c>
      <c r="AV675" s="13" t="s">
        <v>83</v>
      </c>
      <c r="AW675" s="13" t="s">
        <v>34</v>
      </c>
      <c r="AX675" s="13" t="s">
        <v>73</v>
      </c>
      <c r="AY675" s="157" t="s">
        <v>158</v>
      </c>
    </row>
    <row r="676" spans="2:65" s="13" customFormat="1" ht="11.25">
      <c r="B676" s="156"/>
      <c r="D676" s="144" t="s">
        <v>171</v>
      </c>
      <c r="E676" s="157" t="s">
        <v>21</v>
      </c>
      <c r="F676" s="158" t="s">
        <v>894</v>
      </c>
      <c r="H676" s="159">
        <v>7.9130000000000003</v>
      </c>
      <c r="I676" s="160"/>
      <c r="L676" s="156"/>
      <c r="M676" s="161"/>
      <c r="T676" s="162"/>
      <c r="AT676" s="157" t="s">
        <v>171</v>
      </c>
      <c r="AU676" s="157" t="s">
        <v>83</v>
      </c>
      <c r="AV676" s="13" t="s">
        <v>83</v>
      </c>
      <c r="AW676" s="13" t="s">
        <v>34</v>
      </c>
      <c r="AX676" s="13" t="s">
        <v>73</v>
      </c>
      <c r="AY676" s="157" t="s">
        <v>158</v>
      </c>
    </row>
    <row r="677" spans="2:65" s="13" customFormat="1" ht="11.25">
      <c r="B677" s="156"/>
      <c r="D677" s="144" t="s">
        <v>171</v>
      </c>
      <c r="E677" s="157" t="s">
        <v>21</v>
      </c>
      <c r="F677" s="158" t="s">
        <v>895</v>
      </c>
      <c r="H677" s="159">
        <v>2.754</v>
      </c>
      <c r="I677" s="160"/>
      <c r="L677" s="156"/>
      <c r="M677" s="161"/>
      <c r="T677" s="162"/>
      <c r="AT677" s="157" t="s">
        <v>171</v>
      </c>
      <c r="AU677" s="157" t="s">
        <v>83</v>
      </c>
      <c r="AV677" s="13" t="s">
        <v>83</v>
      </c>
      <c r="AW677" s="13" t="s">
        <v>34</v>
      </c>
      <c r="AX677" s="13" t="s">
        <v>73</v>
      </c>
      <c r="AY677" s="157" t="s">
        <v>158</v>
      </c>
    </row>
    <row r="678" spans="2:65" s="12" customFormat="1" ht="11.25">
      <c r="B678" s="150"/>
      <c r="D678" s="144" t="s">
        <v>171</v>
      </c>
      <c r="E678" s="151" t="s">
        <v>21</v>
      </c>
      <c r="F678" s="152" t="s">
        <v>229</v>
      </c>
      <c r="H678" s="151" t="s">
        <v>21</v>
      </c>
      <c r="I678" s="153"/>
      <c r="L678" s="150"/>
      <c r="M678" s="154"/>
      <c r="T678" s="155"/>
      <c r="AT678" s="151" t="s">
        <v>171</v>
      </c>
      <c r="AU678" s="151" t="s">
        <v>83</v>
      </c>
      <c r="AV678" s="12" t="s">
        <v>81</v>
      </c>
      <c r="AW678" s="12" t="s">
        <v>34</v>
      </c>
      <c r="AX678" s="12" t="s">
        <v>73</v>
      </c>
      <c r="AY678" s="151" t="s">
        <v>158</v>
      </c>
    </row>
    <row r="679" spans="2:65" s="13" customFormat="1" ht="11.25">
      <c r="B679" s="156"/>
      <c r="D679" s="144" t="s">
        <v>171</v>
      </c>
      <c r="E679" s="157" t="s">
        <v>21</v>
      </c>
      <c r="F679" s="158" t="s">
        <v>896</v>
      </c>
      <c r="H679" s="159">
        <v>1.6459999999999999</v>
      </c>
      <c r="I679" s="160"/>
      <c r="L679" s="156"/>
      <c r="M679" s="161"/>
      <c r="T679" s="162"/>
      <c r="AT679" s="157" t="s">
        <v>171</v>
      </c>
      <c r="AU679" s="157" t="s">
        <v>83</v>
      </c>
      <c r="AV679" s="13" t="s">
        <v>83</v>
      </c>
      <c r="AW679" s="13" t="s">
        <v>34</v>
      </c>
      <c r="AX679" s="13" t="s">
        <v>73</v>
      </c>
      <c r="AY679" s="157" t="s">
        <v>158</v>
      </c>
    </row>
    <row r="680" spans="2:65" s="12" customFormat="1" ht="11.25">
      <c r="B680" s="150"/>
      <c r="D680" s="144" t="s">
        <v>171</v>
      </c>
      <c r="E680" s="151" t="s">
        <v>21</v>
      </c>
      <c r="F680" s="152" t="s">
        <v>743</v>
      </c>
      <c r="H680" s="151" t="s">
        <v>21</v>
      </c>
      <c r="I680" s="153"/>
      <c r="L680" s="150"/>
      <c r="M680" s="154"/>
      <c r="T680" s="155"/>
      <c r="AT680" s="151" t="s">
        <v>171</v>
      </c>
      <c r="AU680" s="151" t="s">
        <v>83</v>
      </c>
      <c r="AV680" s="12" t="s">
        <v>81</v>
      </c>
      <c r="AW680" s="12" t="s">
        <v>34</v>
      </c>
      <c r="AX680" s="12" t="s">
        <v>73</v>
      </c>
      <c r="AY680" s="151" t="s">
        <v>158</v>
      </c>
    </row>
    <row r="681" spans="2:65" s="13" customFormat="1" ht="11.25">
      <c r="B681" s="156"/>
      <c r="D681" s="144" t="s">
        <v>171</v>
      </c>
      <c r="E681" s="157" t="s">
        <v>21</v>
      </c>
      <c r="F681" s="158" t="s">
        <v>897</v>
      </c>
      <c r="H681" s="159">
        <v>153.94300000000001</v>
      </c>
      <c r="I681" s="160"/>
      <c r="L681" s="156"/>
      <c r="M681" s="161"/>
      <c r="T681" s="162"/>
      <c r="AT681" s="157" t="s">
        <v>171</v>
      </c>
      <c r="AU681" s="157" t="s">
        <v>83</v>
      </c>
      <c r="AV681" s="13" t="s">
        <v>83</v>
      </c>
      <c r="AW681" s="13" t="s">
        <v>34</v>
      </c>
      <c r="AX681" s="13" t="s">
        <v>73</v>
      </c>
      <c r="AY681" s="157" t="s">
        <v>158</v>
      </c>
    </row>
    <row r="682" spans="2:65" s="13" customFormat="1" ht="11.25">
      <c r="B682" s="156"/>
      <c r="D682" s="144" t="s">
        <v>171</v>
      </c>
      <c r="E682" s="157" t="s">
        <v>21</v>
      </c>
      <c r="F682" s="158" t="s">
        <v>898</v>
      </c>
      <c r="H682" s="159">
        <v>-38.465000000000003</v>
      </c>
      <c r="I682" s="160"/>
      <c r="L682" s="156"/>
      <c r="M682" s="161"/>
      <c r="T682" s="162"/>
      <c r="AT682" s="157" t="s">
        <v>171</v>
      </c>
      <c r="AU682" s="157" t="s">
        <v>83</v>
      </c>
      <c r="AV682" s="13" t="s">
        <v>83</v>
      </c>
      <c r="AW682" s="13" t="s">
        <v>34</v>
      </c>
      <c r="AX682" s="13" t="s">
        <v>73</v>
      </c>
      <c r="AY682" s="157" t="s">
        <v>158</v>
      </c>
    </row>
    <row r="683" spans="2:65" s="13" customFormat="1" ht="11.25">
      <c r="B683" s="156"/>
      <c r="D683" s="144" t="s">
        <v>171</v>
      </c>
      <c r="E683" s="157" t="s">
        <v>21</v>
      </c>
      <c r="F683" s="158" t="s">
        <v>899</v>
      </c>
      <c r="H683" s="159">
        <v>6.6790000000000003</v>
      </c>
      <c r="I683" s="160"/>
      <c r="L683" s="156"/>
      <c r="M683" s="161"/>
      <c r="T683" s="162"/>
      <c r="AT683" s="157" t="s">
        <v>171</v>
      </c>
      <c r="AU683" s="157" t="s">
        <v>83</v>
      </c>
      <c r="AV683" s="13" t="s">
        <v>83</v>
      </c>
      <c r="AW683" s="13" t="s">
        <v>34</v>
      </c>
      <c r="AX683" s="13" t="s">
        <v>73</v>
      </c>
      <c r="AY683" s="157" t="s">
        <v>158</v>
      </c>
    </row>
    <row r="684" spans="2:65" s="13" customFormat="1" ht="11.25">
      <c r="B684" s="156"/>
      <c r="D684" s="144" t="s">
        <v>171</v>
      </c>
      <c r="E684" s="157" t="s">
        <v>21</v>
      </c>
      <c r="F684" s="158" t="s">
        <v>900</v>
      </c>
      <c r="H684" s="159">
        <v>-11.366</v>
      </c>
      <c r="I684" s="160"/>
      <c r="L684" s="156"/>
      <c r="M684" s="161"/>
      <c r="T684" s="162"/>
      <c r="AT684" s="157" t="s">
        <v>171</v>
      </c>
      <c r="AU684" s="157" t="s">
        <v>83</v>
      </c>
      <c r="AV684" s="13" t="s">
        <v>83</v>
      </c>
      <c r="AW684" s="13" t="s">
        <v>34</v>
      </c>
      <c r="AX684" s="13" t="s">
        <v>73</v>
      </c>
      <c r="AY684" s="157" t="s">
        <v>158</v>
      </c>
    </row>
    <row r="685" spans="2:65" s="13" customFormat="1" ht="11.25">
      <c r="B685" s="156"/>
      <c r="D685" s="144" t="s">
        <v>171</v>
      </c>
      <c r="E685" s="157" t="s">
        <v>21</v>
      </c>
      <c r="F685" s="158" t="s">
        <v>901</v>
      </c>
      <c r="H685" s="159">
        <v>11.106</v>
      </c>
      <c r="I685" s="160"/>
      <c r="L685" s="156"/>
      <c r="M685" s="161"/>
      <c r="T685" s="162"/>
      <c r="AT685" s="157" t="s">
        <v>171</v>
      </c>
      <c r="AU685" s="157" t="s">
        <v>83</v>
      </c>
      <c r="AV685" s="13" t="s">
        <v>83</v>
      </c>
      <c r="AW685" s="13" t="s">
        <v>34</v>
      </c>
      <c r="AX685" s="13" t="s">
        <v>73</v>
      </c>
      <c r="AY685" s="157" t="s">
        <v>158</v>
      </c>
    </row>
    <row r="686" spans="2:65" s="13" customFormat="1" ht="11.25">
      <c r="B686" s="156"/>
      <c r="D686" s="144" t="s">
        <v>171</v>
      </c>
      <c r="E686" s="157" t="s">
        <v>21</v>
      </c>
      <c r="F686" s="158" t="s">
        <v>902</v>
      </c>
      <c r="H686" s="159">
        <v>7.9290000000000003</v>
      </c>
      <c r="I686" s="160"/>
      <c r="L686" s="156"/>
      <c r="M686" s="161"/>
      <c r="T686" s="162"/>
      <c r="AT686" s="157" t="s">
        <v>171</v>
      </c>
      <c r="AU686" s="157" t="s">
        <v>83</v>
      </c>
      <c r="AV686" s="13" t="s">
        <v>83</v>
      </c>
      <c r="AW686" s="13" t="s">
        <v>34</v>
      </c>
      <c r="AX686" s="13" t="s">
        <v>73</v>
      </c>
      <c r="AY686" s="157" t="s">
        <v>158</v>
      </c>
    </row>
    <row r="687" spans="2:65" s="14" customFormat="1" ht="11.25">
      <c r="B687" s="163"/>
      <c r="D687" s="144" t="s">
        <v>171</v>
      </c>
      <c r="E687" s="164" t="s">
        <v>21</v>
      </c>
      <c r="F687" s="165" t="s">
        <v>215</v>
      </c>
      <c r="H687" s="166">
        <v>210.59700000000001</v>
      </c>
      <c r="I687" s="167"/>
      <c r="L687" s="163"/>
      <c r="M687" s="168"/>
      <c r="T687" s="169"/>
      <c r="AT687" s="164" t="s">
        <v>171</v>
      </c>
      <c r="AU687" s="164" t="s">
        <v>83</v>
      </c>
      <c r="AV687" s="14" t="s">
        <v>165</v>
      </c>
      <c r="AW687" s="14" t="s">
        <v>34</v>
      </c>
      <c r="AX687" s="14" t="s">
        <v>81</v>
      </c>
      <c r="AY687" s="164" t="s">
        <v>158</v>
      </c>
    </row>
    <row r="688" spans="2:65" s="1" customFormat="1" ht="16.5" customHeight="1">
      <c r="B688" s="32"/>
      <c r="C688" s="131" t="s">
        <v>903</v>
      </c>
      <c r="D688" s="131" t="s">
        <v>160</v>
      </c>
      <c r="E688" s="132" t="s">
        <v>904</v>
      </c>
      <c r="F688" s="133" t="s">
        <v>905</v>
      </c>
      <c r="G688" s="134" t="s">
        <v>163</v>
      </c>
      <c r="H688" s="135">
        <v>27.885000000000002</v>
      </c>
      <c r="I688" s="136"/>
      <c r="J688" s="137">
        <f>ROUND(I688*H688,2)</f>
        <v>0</v>
      </c>
      <c r="K688" s="133" t="s">
        <v>164</v>
      </c>
      <c r="L688" s="32"/>
      <c r="M688" s="138" t="s">
        <v>21</v>
      </c>
      <c r="N688" s="139" t="s">
        <v>44</v>
      </c>
      <c r="P688" s="140">
        <f>O688*H688</f>
        <v>0</v>
      </c>
      <c r="Q688" s="140">
        <v>4.3839999999999999E-3</v>
      </c>
      <c r="R688" s="140">
        <f>Q688*H688</f>
        <v>0.12224784</v>
      </c>
      <c r="S688" s="140">
        <v>0</v>
      </c>
      <c r="T688" s="141">
        <f>S688*H688</f>
        <v>0</v>
      </c>
      <c r="AR688" s="142" t="s">
        <v>165</v>
      </c>
      <c r="AT688" s="142" t="s">
        <v>160</v>
      </c>
      <c r="AU688" s="142" t="s">
        <v>83</v>
      </c>
      <c r="AY688" s="17" t="s">
        <v>158</v>
      </c>
      <c r="BE688" s="143">
        <f>IF(N688="základní",J688,0)</f>
        <v>0</v>
      </c>
      <c r="BF688" s="143">
        <f>IF(N688="snížená",J688,0)</f>
        <v>0</v>
      </c>
      <c r="BG688" s="143">
        <f>IF(N688="zákl. přenesená",J688,0)</f>
        <v>0</v>
      </c>
      <c r="BH688" s="143">
        <f>IF(N688="sníž. přenesená",J688,0)</f>
        <v>0</v>
      </c>
      <c r="BI688" s="143">
        <f>IF(N688="nulová",J688,0)</f>
        <v>0</v>
      </c>
      <c r="BJ688" s="17" t="s">
        <v>81</v>
      </c>
      <c r="BK688" s="143">
        <f>ROUND(I688*H688,2)</f>
        <v>0</v>
      </c>
      <c r="BL688" s="17" t="s">
        <v>165</v>
      </c>
      <c r="BM688" s="142" t="s">
        <v>906</v>
      </c>
    </row>
    <row r="689" spans="2:65" s="1" customFormat="1" ht="11.25">
      <c r="B689" s="32"/>
      <c r="D689" s="144" t="s">
        <v>167</v>
      </c>
      <c r="F689" s="145" t="s">
        <v>907</v>
      </c>
      <c r="I689" s="146"/>
      <c r="L689" s="32"/>
      <c r="M689" s="147"/>
      <c r="T689" s="53"/>
      <c r="AT689" s="17" t="s">
        <v>167</v>
      </c>
      <c r="AU689" s="17" t="s">
        <v>83</v>
      </c>
    </row>
    <row r="690" spans="2:65" s="1" customFormat="1" ht="11.25">
      <c r="B690" s="32"/>
      <c r="D690" s="148" t="s">
        <v>169</v>
      </c>
      <c r="F690" s="149" t="s">
        <v>908</v>
      </c>
      <c r="I690" s="146"/>
      <c r="L690" s="32"/>
      <c r="M690" s="147"/>
      <c r="T690" s="53"/>
      <c r="AT690" s="17" t="s">
        <v>169</v>
      </c>
      <c r="AU690" s="17" t="s">
        <v>83</v>
      </c>
    </row>
    <row r="691" spans="2:65" s="12" customFormat="1" ht="11.25">
      <c r="B691" s="150"/>
      <c r="D691" s="144" t="s">
        <v>171</v>
      </c>
      <c r="E691" s="151" t="s">
        <v>21</v>
      </c>
      <c r="F691" s="152" t="s">
        <v>909</v>
      </c>
      <c r="H691" s="151" t="s">
        <v>21</v>
      </c>
      <c r="I691" s="153"/>
      <c r="L691" s="150"/>
      <c r="M691" s="154"/>
      <c r="T691" s="155"/>
      <c r="AT691" s="151" t="s">
        <v>171</v>
      </c>
      <c r="AU691" s="151" t="s">
        <v>83</v>
      </c>
      <c r="AV691" s="12" t="s">
        <v>81</v>
      </c>
      <c r="AW691" s="12" t="s">
        <v>34</v>
      </c>
      <c r="AX691" s="12" t="s">
        <v>73</v>
      </c>
      <c r="AY691" s="151" t="s">
        <v>158</v>
      </c>
    </row>
    <row r="692" spans="2:65" s="13" customFormat="1" ht="11.25">
      <c r="B692" s="156"/>
      <c r="D692" s="144" t="s">
        <v>171</v>
      </c>
      <c r="E692" s="157" t="s">
        <v>21</v>
      </c>
      <c r="F692" s="158" t="s">
        <v>910</v>
      </c>
      <c r="H692" s="159">
        <v>15.702999999999999</v>
      </c>
      <c r="I692" s="160"/>
      <c r="L692" s="156"/>
      <c r="M692" s="161"/>
      <c r="T692" s="162"/>
      <c r="AT692" s="157" t="s">
        <v>171</v>
      </c>
      <c r="AU692" s="157" t="s">
        <v>83</v>
      </c>
      <c r="AV692" s="13" t="s">
        <v>83</v>
      </c>
      <c r="AW692" s="13" t="s">
        <v>34</v>
      </c>
      <c r="AX692" s="13" t="s">
        <v>73</v>
      </c>
      <c r="AY692" s="157" t="s">
        <v>158</v>
      </c>
    </row>
    <row r="693" spans="2:65" s="12" customFormat="1" ht="11.25">
      <c r="B693" s="150"/>
      <c r="D693" s="144" t="s">
        <v>171</v>
      </c>
      <c r="E693" s="151" t="s">
        <v>21</v>
      </c>
      <c r="F693" s="152" t="s">
        <v>719</v>
      </c>
      <c r="H693" s="151" t="s">
        <v>21</v>
      </c>
      <c r="I693" s="153"/>
      <c r="L693" s="150"/>
      <c r="M693" s="154"/>
      <c r="T693" s="155"/>
      <c r="AT693" s="151" t="s">
        <v>171</v>
      </c>
      <c r="AU693" s="151" t="s">
        <v>83</v>
      </c>
      <c r="AV693" s="12" t="s">
        <v>81</v>
      </c>
      <c r="AW693" s="12" t="s">
        <v>34</v>
      </c>
      <c r="AX693" s="12" t="s">
        <v>73</v>
      </c>
      <c r="AY693" s="151" t="s">
        <v>158</v>
      </c>
    </row>
    <row r="694" spans="2:65" s="13" customFormat="1" ht="11.25">
      <c r="B694" s="156"/>
      <c r="D694" s="144" t="s">
        <v>171</v>
      </c>
      <c r="E694" s="157" t="s">
        <v>21</v>
      </c>
      <c r="F694" s="158" t="s">
        <v>911</v>
      </c>
      <c r="H694" s="159">
        <v>12.182</v>
      </c>
      <c r="I694" s="160"/>
      <c r="L694" s="156"/>
      <c r="M694" s="161"/>
      <c r="T694" s="162"/>
      <c r="AT694" s="157" t="s">
        <v>171</v>
      </c>
      <c r="AU694" s="157" t="s">
        <v>83</v>
      </c>
      <c r="AV694" s="13" t="s">
        <v>83</v>
      </c>
      <c r="AW694" s="13" t="s">
        <v>34</v>
      </c>
      <c r="AX694" s="13" t="s">
        <v>73</v>
      </c>
      <c r="AY694" s="157" t="s">
        <v>158</v>
      </c>
    </row>
    <row r="695" spans="2:65" s="14" customFormat="1" ht="11.25">
      <c r="B695" s="163"/>
      <c r="D695" s="144" t="s">
        <v>171</v>
      </c>
      <c r="E695" s="164" t="s">
        <v>21</v>
      </c>
      <c r="F695" s="165" t="s">
        <v>215</v>
      </c>
      <c r="H695" s="166">
        <v>27.885000000000002</v>
      </c>
      <c r="I695" s="167"/>
      <c r="L695" s="163"/>
      <c r="M695" s="168"/>
      <c r="T695" s="169"/>
      <c r="AT695" s="164" t="s">
        <v>171</v>
      </c>
      <c r="AU695" s="164" t="s">
        <v>83</v>
      </c>
      <c r="AV695" s="14" t="s">
        <v>165</v>
      </c>
      <c r="AW695" s="14" t="s">
        <v>34</v>
      </c>
      <c r="AX695" s="14" t="s">
        <v>81</v>
      </c>
      <c r="AY695" s="164" t="s">
        <v>158</v>
      </c>
    </row>
    <row r="696" spans="2:65" s="1" customFormat="1" ht="16.5" customHeight="1">
      <c r="B696" s="32"/>
      <c r="C696" s="131" t="s">
        <v>912</v>
      </c>
      <c r="D696" s="131" t="s">
        <v>160</v>
      </c>
      <c r="E696" s="132" t="s">
        <v>913</v>
      </c>
      <c r="F696" s="133" t="s">
        <v>914</v>
      </c>
      <c r="G696" s="134" t="s">
        <v>163</v>
      </c>
      <c r="H696" s="135">
        <v>210.59700000000001</v>
      </c>
      <c r="I696" s="136"/>
      <c r="J696" s="137">
        <f>ROUND(I696*H696,2)</f>
        <v>0</v>
      </c>
      <c r="K696" s="133" t="s">
        <v>164</v>
      </c>
      <c r="L696" s="32"/>
      <c r="M696" s="138" t="s">
        <v>21</v>
      </c>
      <c r="N696" s="139" t="s">
        <v>44</v>
      </c>
      <c r="P696" s="140">
        <f>O696*H696</f>
        <v>0</v>
      </c>
      <c r="Q696" s="140">
        <v>1.8380000000000001E-2</v>
      </c>
      <c r="R696" s="140">
        <f>Q696*H696</f>
        <v>3.8707728600000002</v>
      </c>
      <c r="S696" s="140">
        <v>0</v>
      </c>
      <c r="T696" s="141">
        <f>S696*H696</f>
        <v>0</v>
      </c>
      <c r="AR696" s="142" t="s">
        <v>165</v>
      </c>
      <c r="AT696" s="142" t="s">
        <v>160</v>
      </c>
      <c r="AU696" s="142" t="s">
        <v>83</v>
      </c>
      <c r="AY696" s="17" t="s">
        <v>158</v>
      </c>
      <c r="BE696" s="143">
        <f>IF(N696="základní",J696,0)</f>
        <v>0</v>
      </c>
      <c r="BF696" s="143">
        <f>IF(N696="snížená",J696,0)</f>
        <v>0</v>
      </c>
      <c r="BG696" s="143">
        <f>IF(N696="zákl. přenesená",J696,0)</f>
        <v>0</v>
      </c>
      <c r="BH696" s="143">
        <f>IF(N696="sníž. přenesená",J696,0)</f>
        <v>0</v>
      </c>
      <c r="BI696" s="143">
        <f>IF(N696="nulová",J696,0)</f>
        <v>0</v>
      </c>
      <c r="BJ696" s="17" t="s">
        <v>81</v>
      </c>
      <c r="BK696" s="143">
        <f>ROUND(I696*H696,2)</f>
        <v>0</v>
      </c>
      <c r="BL696" s="17" t="s">
        <v>165</v>
      </c>
      <c r="BM696" s="142" t="s">
        <v>915</v>
      </c>
    </row>
    <row r="697" spans="2:65" s="1" customFormat="1" ht="19.5">
      <c r="B697" s="32"/>
      <c r="D697" s="144" t="s">
        <v>167</v>
      </c>
      <c r="F697" s="145" t="s">
        <v>916</v>
      </c>
      <c r="I697" s="146"/>
      <c r="L697" s="32"/>
      <c r="M697" s="147"/>
      <c r="T697" s="53"/>
      <c r="AT697" s="17" t="s">
        <v>167</v>
      </c>
      <c r="AU697" s="17" t="s">
        <v>83</v>
      </c>
    </row>
    <row r="698" spans="2:65" s="1" customFormat="1" ht="11.25">
      <c r="B698" s="32"/>
      <c r="D698" s="148" t="s">
        <v>169</v>
      </c>
      <c r="F698" s="149" t="s">
        <v>917</v>
      </c>
      <c r="I698" s="146"/>
      <c r="L698" s="32"/>
      <c r="M698" s="147"/>
      <c r="T698" s="53"/>
      <c r="AT698" s="17" t="s">
        <v>169</v>
      </c>
      <c r="AU698" s="17" t="s">
        <v>83</v>
      </c>
    </row>
    <row r="699" spans="2:65" s="12" customFormat="1" ht="11.25">
      <c r="B699" s="150"/>
      <c r="D699" s="144" t="s">
        <v>171</v>
      </c>
      <c r="E699" s="151" t="s">
        <v>21</v>
      </c>
      <c r="F699" s="152" t="s">
        <v>751</v>
      </c>
      <c r="H699" s="151" t="s">
        <v>21</v>
      </c>
      <c r="I699" s="153"/>
      <c r="L699" s="150"/>
      <c r="M699" s="154"/>
      <c r="T699" s="155"/>
      <c r="AT699" s="151" t="s">
        <v>171</v>
      </c>
      <c r="AU699" s="151" t="s">
        <v>83</v>
      </c>
      <c r="AV699" s="12" t="s">
        <v>81</v>
      </c>
      <c r="AW699" s="12" t="s">
        <v>34</v>
      </c>
      <c r="AX699" s="12" t="s">
        <v>73</v>
      </c>
      <c r="AY699" s="151" t="s">
        <v>158</v>
      </c>
    </row>
    <row r="700" spans="2:65" s="13" customFormat="1" ht="11.25">
      <c r="B700" s="156"/>
      <c r="D700" s="144" t="s">
        <v>171</v>
      </c>
      <c r="E700" s="157" t="s">
        <v>21</v>
      </c>
      <c r="F700" s="158" t="s">
        <v>892</v>
      </c>
      <c r="H700" s="159">
        <v>94.106999999999999</v>
      </c>
      <c r="I700" s="160"/>
      <c r="L700" s="156"/>
      <c r="M700" s="161"/>
      <c r="T700" s="162"/>
      <c r="AT700" s="157" t="s">
        <v>171</v>
      </c>
      <c r="AU700" s="157" t="s">
        <v>83</v>
      </c>
      <c r="AV700" s="13" t="s">
        <v>83</v>
      </c>
      <c r="AW700" s="13" t="s">
        <v>34</v>
      </c>
      <c r="AX700" s="13" t="s">
        <v>73</v>
      </c>
      <c r="AY700" s="157" t="s">
        <v>158</v>
      </c>
    </row>
    <row r="701" spans="2:65" s="13" customFormat="1" ht="11.25">
      <c r="B701" s="156"/>
      <c r="D701" s="144" t="s">
        <v>171</v>
      </c>
      <c r="E701" s="157" t="s">
        <v>21</v>
      </c>
      <c r="F701" s="158" t="s">
        <v>893</v>
      </c>
      <c r="H701" s="159">
        <v>-25.649000000000001</v>
      </c>
      <c r="I701" s="160"/>
      <c r="L701" s="156"/>
      <c r="M701" s="161"/>
      <c r="T701" s="162"/>
      <c r="AT701" s="157" t="s">
        <v>171</v>
      </c>
      <c r="AU701" s="157" t="s">
        <v>83</v>
      </c>
      <c r="AV701" s="13" t="s">
        <v>83</v>
      </c>
      <c r="AW701" s="13" t="s">
        <v>34</v>
      </c>
      <c r="AX701" s="13" t="s">
        <v>73</v>
      </c>
      <c r="AY701" s="157" t="s">
        <v>158</v>
      </c>
    </row>
    <row r="702" spans="2:65" s="13" customFormat="1" ht="11.25">
      <c r="B702" s="156"/>
      <c r="D702" s="144" t="s">
        <v>171</v>
      </c>
      <c r="E702" s="157" t="s">
        <v>21</v>
      </c>
      <c r="F702" s="158" t="s">
        <v>894</v>
      </c>
      <c r="H702" s="159">
        <v>7.9130000000000003</v>
      </c>
      <c r="I702" s="160"/>
      <c r="L702" s="156"/>
      <c r="M702" s="161"/>
      <c r="T702" s="162"/>
      <c r="AT702" s="157" t="s">
        <v>171</v>
      </c>
      <c r="AU702" s="157" t="s">
        <v>83</v>
      </c>
      <c r="AV702" s="13" t="s">
        <v>83</v>
      </c>
      <c r="AW702" s="13" t="s">
        <v>34</v>
      </c>
      <c r="AX702" s="13" t="s">
        <v>73</v>
      </c>
      <c r="AY702" s="157" t="s">
        <v>158</v>
      </c>
    </row>
    <row r="703" spans="2:65" s="13" customFormat="1" ht="11.25">
      <c r="B703" s="156"/>
      <c r="D703" s="144" t="s">
        <v>171</v>
      </c>
      <c r="E703" s="157" t="s">
        <v>21</v>
      </c>
      <c r="F703" s="158" t="s">
        <v>895</v>
      </c>
      <c r="H703" s="159">
        <v>2.754</v>
      </c>
      <c r="I703" s="160"/>
      <c r="L703" s="156"/>
      <c r="M703" s="161"/>
      <c r="T703" s="162"/>
      <c r="AT703" s="157" t="s">
        <v>171</v>
      </c>
      <c r="AU703" s="157" t="s">
        <v>83</v>
      </c>
      <c r="AV703" s="13" t="s">
        <v>83</v>
      </c>
      <c r="AW703" s="13" t="s">
        <v>34</v>
      </c>
      <c r="AX703" s="13" t="s">
        <v>73</v>
      </c>
      <c r="AY703" s="157" t="s">
        <v>158</v>
      </c>
    </row>
    <row r="704" spans="2:65" s="12" customFormat="1" ht="11.25">
      <c r="B704" s="150"/>
      <c r="D704" s="144" t="s">
        <v>171</v>
      </c>
      <c r="E704" s="151" t="s">
        <v>21</v>
      </c>
      <c r="F704" s="152" t="s">
        <v>229</v>
      </c>
      <c r="H704" s="151" t="s">
        <v>21</v>
      </c>
      <c r="I704" s="153"/>
      <c r="L704" s="150"/>
      <c r="M704" s="154"/>
      <c r="T704" s="155"/>
      <c r="AT704" s="151" t="s">
        <v>171</v>
      </c>
      <c r="AU704" s="151" t="s">
        <v>83</v>
      </c>
      <c r="AV704" s="12" t="s">
        <v>81</v>
      </c>
      <c r="AW704" s="12" t="s">
        <v>34</v>
      </c>
      <c r="AX704" s="12" t="s">
        <v>73</v>
      </c>
      <c r="AY704" s="151" t="s">
        <v>158</v>
      </c>
    </row>
    <row r="705" spans="2:65" s="13" customFormat="1" ht="11.25">
      <c r="B705" s="156"/>
      <c r="D705" s="144" t="s">
        <v>171</v>
      </c>
      <c r="E705" s="157" t="s">
        <v>21</v>
      </c>
      <c r="F705" s="158" t="s">
        <v>896</v>
      </c>
      <c r="H705" s="159">
        <v>1.6459999999999999</v>
      </c>
      <c r="I705" s="160"/>
      <c r="L705" s="156"/>
      <c r="M705" s="161"/>
      <c r="T705" s="162"/>
      <c r="AT705" s="157" t="s">
        <v>171</v>
      </c>
      <c r="AU705" s="157" t="s">
        <v>83</v>
      </c>
      <c r="AV705" s="13" t="s">
        <v>83</v>
      </c>
      <c r="AW705" s="13" t="s">
        <v>34</v>
      </c>
      <c r="AX705" s="13" t="s">
        <v>73</v>
      </c>
      <c r="AY705" s="157" t="s">
        <v>158</v>
      </c>
    </row>
    <row r="706" spans="2:65" s="12" customFormat="1" ht="11.25">
      <c r="B706" s="150"/>
      <c r="D706" s="144" t="s">
        <v>171</v>
      </c>
      <c r="E706" s="151" t="s">
        <v>21</v>
      </c>
      <c r="F706" s="152" t="s">
        <v>743</v>
      </c>
      <c r="H706" s="151" t="s">
        <v>21</v>
      </c>
      <c r="I706" s="153"/>
      <c r="L706" s="150"/>
      <c r="M706" s="154"/>
      <c r="T706" s="155"/>
      <c r="AT706" s="151" t="s">
        <v>171</v>
      </c>
      <c r="AU706" s="151" t="s">
        <v>83</v>
      </c>
      <c r="AV706" s="12" t="s">
        <v>81</v>
      </c>
      <c r="AW706" s="12" t="s">
        <v>34</v>
      </c>
      <c r="AX706" s="12" t="s">
        <v>73</v>
      </c>
      <c r="AY706" s="151" t="s">
        <v>158</v>
      </c>
    </row>
    <row r="707" spans="2:65" s="13" customFormat="1" ht="11.25">
      <c r="B707" s="156"/>
      <c r="D707" s="144" t="s">
        <v>171</v>
      </c>
      <c r="E707" s="157" t="s">
        <v>21</v>
      </c>
      <c r="F707" s="158" t="s">
        <v>897</v>
      </c>
      <c r="H707" s="159">
        <v>153.94300000000001</v>
      </c>
      <c r="I707" s="160"/>
      <c r="L707" s="156"/>
      <c r="M707" s="161"/>
      <c r="T707" s="162"/>
      <c r="AT707" s="157" t="s">
        <v>171</v>
      </c>
      <c r="AU707" s="157" t="s">
        <v>83</v>
      </c>
      <c r="AV707" s="13" t="s">
        <v>83</v>
      </c>
      <c r="AW707" s="13" t="s">
        <v>34</v>
      </c>
      <c r="AX707" s="13" t="s">
        <v>73</v>
      </c>
      <c r="AY707" s="157" t="s">
        <v>158</v>
      </c>
    </row>
    <row r="708" spans="2:65" s="13" customFormat="1" ht="11.25">
      <c r="B708" s="156"/>
      <c r="D708" s="144" t="s">
        <v>171</v>
      </c>
      <c r="E708" s="157" t="s">
        <v>21</v>
      </c>
      <c r="F708" s="158" t="s">
        <v>898</v>
      </c>
      <c r="H708" s="159">
        <v>-38.465000000000003</v>
      </c>
      <c r="I708" s="160"/>
      <c r="L708" s="156"/>
      <c r="M708" s="161"/>
      <c r="T708" s="162"/>
      <c r="AT708" s="157" t="s">
        <v>171</v>
      </c>
      <c r="AU708" s="157" t="s">
        <v>83</v>
      </c>
      <c r="AV708" s="13" t="s">
        <v>83</v>
      </c>
      <c r="AW708" s="13" t="s">
        <v>34</v>
      </c>
      <c r="AX708" s="13" t="s">
        <v>73</v>
      </c>
      <c r="AY708" s="157" t="s">
        <v>158</v>
      </c>
    </row>
    <row r="709" spans="2:65" s="13" customFormat="1" ht="11.25">
      <c r="B709" s="156"/>
      <c r="D709" s="144" t="s">
        <v>171</v>
      </c>
      <c r="E709" s="157" t="s">
        <v>21</v>
      </c>
      <c r="F709" s="158" t="s">
        <v>899</v>
      </c>
      <c r="H709" s="159">
        <v>6.6790000000000003</v>
      </c>
      <c r="I709" s="160"/>
      <c r="L709" s="156"/>
      <c r="M709" s="161"/>
      <c r="T709" s="162"/>
      <c r="AT709" s="157" t="s">
        <v>171</v>
      </c>
      <c r="AU709" s="157" t="s">
        <v>83</v>
      </c>
      <c r="AV709" s="13" t="s">
        <v>83</v>
      </c>
      <c r="AW709" s="13" t="s">
        <v>34</v>
      </c>
      <c r="AX709" s="13" t="s">
        <v>73</v>
      </c>
      <c r="AY709" s="157" t="s">
        <v>158</v>
      </c>
    </row>
    <row r="710" spans="2:65" s="13" customFormat="1" ht="11.25">
      <c r="B710" s="156"/>
      <c r="D710" s="144" t="s">
        <v>171</v>
      </c>
      <c r="E710" s="157" t="s">
        <v>21</v>
      </c>
      <c r="F710" s="158" t="s">
        <v>900</v>
      </c>
      <c r="H710" s="159">
        <v>-11.366</v>
      </c>
      <c r="I710" s="160"/>
      <c r="L710" s="156"/>
      <c r="M710" s="161"/>
      <c r="T710" s="162"/>
      <c r="AT710" s="157" t="s">
        <v>171</v>
      </c>
      <c r="AU710" s="157" t="s">
        <v>83</v>
      </c>
      <c r="AV710" s="13" t="s">
        <v>83</v>
      </c>
      <c r="AW710" s="13" t="s">
        <v>34</v>
      </c>
      <c r="AX710" s="13" t="s">
        <v>73</v>
      </c>
      <c r="AY710" s="157" t="s">
        <v>158</v>
      </c>
    </row>
    <row r="711" spans="2:65" s="13" customFormat="1" ht="11.25">
      <c r="B711" s="156"/>
      <c r="D711" s="144" t="s">
        <v>171</v>
      </c>
      <c r="E711" s="157" t="s">
        <v>21</v>
      </c>
      <c r="F711" s="158" t="s">
        <v>901</v>
      </c>
      <c r="H711" s="159">
        <v>11.106</v>
      </c>
      <c r="I711" s="160"/>
      <c r="L711" s="156"/>
      <c r="M711" s="161"/>
      <c r="T711" s="162"/>
      <c r="AT711" s="157" t="s">
        <v>171</v>
      </c>
      <c r="AU711" s="157" t="s">
        <v>83</v>
      </c>
      <c r="AV711" s="13" t="s">
        <v>83</v>
      </c>
      <c r="AW711" s="13" t="s">
        <v>34</v>
      </c>
      <c r="AX711" s="13" t="s">
        <v>73</v>
      </c>
      <c r="AY711" s="157" t="s">
        <v>158</v>
      </c>
    </row>
    <row r="712" spans="2:65" s="13" customFormat="1" ht="11.25">
      <c r="B712" s="156"/>
      <c r="D712" s="144" t="s">
        <v>171</v>
      </c>
      <c r="E712" s="157" t="s">
        <v>21</v>
      </c>
      <c r="F712" s="158" t="s">
        <v>902</v>
      </c>
      <c r="H712" s="159">
        <v>7.9290000000000003</v>
      </c>
      <c r="I712" s="160"/>
      <c r="L712" s="156"/>
      <c r="M712" s="161"/>
      <c r="T712" s="162"/>
      <c r="AT712" s="157" t="s">
        <v>171</v>
      </c>
      <c r="AU712" s="157" t="s">
        <v>83</v>
      </c>
      <c r="AV712" s="13" t="s">
        <v>83</v>
      </c>
      <c r="AW712" s="13" t="s">
        <v>34</v>
      </c>
      <c r="AX712" s="13" t="s">
        <v>73</v>
      </c>
      <c r="AY712" s="157" t="s">
        <v>158</v>
      </c>
    </row>
    <row r="713" spans="2:65" s="14" customFormat="1" ht="11.25">
      <c r="B713" s="163"/>
      <c r="D713" s="144" t="s">
        <v>171</v>
      </c>
      <c r="E713" s="164" t="s">
        <v>21</v>
      </c>
      <c r="F713" s="165" t="s">
        <v>215</v>
      </c>
      <c r="H713" s="166">
        <v>210.59700000000001</v>
      </c>
      <c r="I713" s="167"/>
      <c r="L713" s="163"/>
      <c r="M713" s="168"/>
      <c r="T713" s="169"/>
      <c r="AT713" s="164" t="s">
        <v>171</v>
      </c>
      <c r="AU713" s="164" t="s">
        <v>83</v>
      </c>
      <c r="AV713" s="14" t="s">
        <v>165</v>
      </c>
      <c r="AW713" s="14" t="s">
        <v>34</v>
      </c>
      <c r="AX713" s="14" t="s">
        <v>81</v>
      </c>
      <c r="AY713" s="164" t="s">
        <v>158</v>
      </c>
    </row>
    <row r="714" spans="2:65" s="1" customFormat="1" ht="16.5" customHeight="1">
      <c r="B714" s="32"/>
      <c r="C714" s="131" t="s">
        <v>918</v>
      </c>
      <c r="D714" s="131" t="s">
        <v>160</v>
      </c>
      <c r="E714" s="132" t="s">
        <v>919</v>
      </c>
      <c r="F714" s="133" t="s">
        <v>920</v>
      </c>
      <c r="G714" s="134" t="s">
        <v>344</v>
      </c>
      <c r="H714" s="135">
        <v>3</v>
      </c>
      <c r="I714" s="136"/>
      <c r="J714" s="137">
        <f>ROUND(I714*H714,2)</f>
        <v>0</v>
      </c>
      <c r="K714" s="133" t="s">
        <v>164</v>
      </c>
      <c r="L714" s="32"/>
      <c r="M714" s="138" t="s">
        <v>21</v>
      </c>
      <c r="N714" s="139" t="s">
        <v>44</v>
      </c>
      <c r="P714" s="140">
        <f>O714*H714</f>
        <v>0</v>
      </c>
      <c r="Q714" s="140">
        <v>3.8899999999999997E-2</v>
      </c>
      <c r="R714" s="140">
        <f>Q714*H714</f>
        <v>0.1167</v>
      </c>
      <c r="S714" s="140">
        <v>0</v>
      </c>
      <c r="T714" s="141">
        <f>S714*H714</f>
        <v>0</v>
      </c>
      <c r="AR714" s="142" t="s">
        <v>165</v>
      </c>
      <c r="AT714" s="142" t="s">
        <v>160</v>
      </c>
      <c r="AU714" s="142" t="s">
        <v>83</v>
      </c>
      <c r="AY714" s="17" t="s">
        <v>158</v>
      </c>
      <c r="BE714" s="143">
        <f>IF(N714="základní",J714,0)</f>
        <v>0</v>
      </c>
      <c r="BF714" s="143">
        <f>IF(N714="snížená",J714,0)</f>
        <v>0</v>
      </c>
      <c r="BG714" s="143">
        <f>IF(N714="zákl. přenesená",J714,0)</f>
        <v>0</v>
      </c>
      <c r="BH714" s="143">
        <f>IF(N714="sníž. přenesená",J714,0)</f>
        <v>0</v>
      </c>
      <c r="BI714" s="143">
        <f>IF(N714="nulová",J714,0)</f>
        <v>0</v>
      </c>
      <c r="BJ714" s="17" t="s">
        <v>81</v>
      </c>
      <c r="BK714" s="143">
        <f>ROUND(I714*H714,2)</f>
        <v>0</v>
      </c>
      <c r="BL714" s="17" t="s">
        <v>165</v>
      </c>
      <c r="BM714" s="142" t="s">
        <v>921</v>
      </c>
    </row>
    <row r="715" spans="2:65" s="1" customFormat="1" ht="11.25">
      <c r="B715" s="32"/>
      <c r="D715" s="144" t="s">
        <v>167</v>
      </c>
      <c r="F715" s="145" t="s">
        <v>922</v>
      </c>
      <c r="I715" s="146"/>
      <c r="L715" s="32"/>
      <c r="M715" s="147"/>
      <c r="T715" s="53"/>
      <c r="AT715" s="17" t="s">
        <v>167</v>
      </c>
      <c r="AU715" s="17" t="s">
        <v>83</v>
      </c>
    </row>
    <row r="716" spans="2:65" s="1" customFormat="1" ht="11.25">
      <c r="B716" s="32"/>
      <c r="D716" s="148" t="s">
        <v>169</v>
      </c>
      <c r="F716" s="149" t="s">
        <v>923</v>
      </c>
      <c r="I716" s="146"/>
      <c r="L716" s="32"/>
      <c r="M716" s="147"/>
      <c r="T716" s="53"/>
      <c r="AT716" s="17" t="s">
        <v>169</v>
      </c>
      <c r="AU716" s="17" t="s">
        <v>83</v>
      </c>
    </row>
    <row r="717" spans="2:65" s="12" customFormat="1" ht="11.25">
      <c r="B717" s="150"/>
      <c r="D717" s="144" t="s">
        <v>171</v>
      </c>
      <c r="E717" s="151" t="s">
        <v>21</v>
      </c>
      <c r="F717" s="152" t="s">
        <v>924</v>
      </c>
      <c r="H717" s="151" t="s">
        <v>21</v>
      </c>
      <c r="I717" s="153"/>
      <c r="L717" s="150"/>
      <c r="M717" s="154"/>
      <c r="T717" s="155"/>
      <c r="AT717" s="151" t="s">
        <v>171</v>
      </c>
      <c r="AU717" s="151" t="s">
        <v>83</v>
      </c>
      <c r="AV717" s="12" t="s">
        <v>81</v>
      </c>
      <c r="AW717" s="12" t="s">
        <v>34</v>
      </c>
      <c r="AX717" s="12" t="s">
        <v>73</v>
      </c>
      <c r="AY717" s="151" t="s">
        <v>158</v>
      </c>
    </row>
    <row r="718" spans="2:65" s="13" customFormat="1" ht="11.25">
      <c r="B718" s="156"/>
      <c r="D718" s="144" t="s">
        <v>171</v>
      </c>
      <c r="E718" s="157" t="s">
        <v>21</v>
      </c>
      <c r="F718" s="158" t="s">
        <v>925</v>
      </c>
      <c r="H718" s="159">
        <v>3</v>
      </c>
      <c r="I718" s="160"/>
      <c r="L718" s="156"/>
      <c r="M718" s="161"/>
      <c r="T718" s="162"/>
      <c r="AT718" s="157" t="s">
        <v>171</v>
      </c>
      <c r="AU718" s="157" t="s">
        <v>83</v>
      </c>
      <c r="AV718" s="13" t="s">
        <v>83</v>
      </c>
      <c r="AW718" s="13" t="s">
        <v>34</v>
      </c>
      <c r="AX718" s="13" t="s">
        <v>81</v>
      </c>
      <c r="AY718" s="157" t="s">
        <v>158</v>
      </c>
    </row>
    <row r="719" spans="2:65" s="1" customFormat="1" ht="16.5" customHeight="1">
      <c r="B719" s="32"/>
      <c r="C719" s="131" t="s">
        <v>926</v>
      </c>
      <c r="D719" s="131" t="s">
        <v>160</v>
      </c>
      <c r="E719" s="132" t="s">
        <v>927</v>
      </c>
      <c r="F719" s="133" t="s">
        <v>928</v>
      </c>
      <c r="G719" s="134" t="s">
        <v>344</v>
      </c>
      <c r="H719" s="135">
        <v>3</v>
      </c>
      <c r="I719" s="136"/>
      <c r="J719" s="137">
        <f>ROUND(I719*H719,2)</f>
        <v>0</v>
      </c>
      <c r="K719" s="133" t="s">
        <v>164</v>
      </c>
      <c r="L719" s="32"/>
      <c r="M719" s="138" t="s">
        <v>21</v>
      </c>
      <c r="N719" s="139" t="s">
        <v>44</v>
      </c>
      <c r="P719" s="140">
        <f>O719*H719</f>
        <v>0</v>
      </c>
      <c r="Q719" s="140">
        <v>4.1500000000000002E-2</v>
      </c>
      <c r="R719" s="140">
        <f>Q719*H719</f>
        <v>0.1245</v>
      </c>
      <c r="S719" s="140">
        <v>0</v>
      </c>
      <c r="T719" s="141">
        <f>S719*H719</f>
        <v>0</v>
      </c>
      <c r="AR719" s="142" t="s">
        <v>165</v>
      </c>
      <c r="AT719" s="142" t="s">
        <v>160</v>
      </c>
      <c r="AU719" s="142" t="s">
        <v>83</v>
      </c>
      <c r="AY719" s="17" t="s">
        <v>158</v>
      </c>
      <c r="BE719" s="143">
        <f>IF(N719="základní",J719,0)</f>
        <v>0</v>
      </c>
      <c r="BF719" s="143">
        <f>IF(N719="snížená",J719,0)</f>
        <v>0</v>
      </c>
      <c r="BG719" s="143">
        <f>IF(N719="zákl. přenesená",J719,0)</f>
        <v>0</v>
      </c>
      <c r="BH719" s="143">
        <f>IF(N719="sníž. přenesená",J719,0)</f>
        <v>0</v>
      </c>
      <c r="BI719" s="143">
        <f>IF(N719="nulová",J719,0)</f>
        <v>0</v>
      </c>
      <c r="BJ719" s="17" t="s">
        <v>81</v>
      </c>
      <c r="BK719" s="143">
        <f>ROUND(I719*H719,2)</f>
        <v>0</v>
      </c>
      <c r="BL719" s="17" t="s">
        <v>165</v>
      </c>
      <c r="BM719" s="142" t="s">
        <v>929</v>
      </c>
    </row>
    <row r="720" spans="2:65" s="1" customFormat="1" ht="11.25">
      <c r="B720" s="32"/>
      <c r="D720" s="144" t="s">
        <v>167</v>
      </c>
      <c r="F720" s="145" t="s">
        <v>930</v>
      </c>
      <c r="I720" s="146"/>
      <c r="L720" s="32"/>
      <c r="M720" s="147"/>
      <c r="T720" s="53"/>
      <c r="AT720" s="17" t="s">
        <v>167</v>
      </c>
      <c r="AU720" s="17" t="s">
        <v>83</v>
      </c>
    </row>
    <row r="721" spans="2:65" s="1" customFormat="1" ht="11.25">
      <c r="B721" s="32"/>
      <c r="D721" s="148" t="s">
        <v>169</v>
      </c>
      <c r="F721" s="149" t="s">
        <v>931</v>
      </c>
      <c r="I721" s="146"/>
      <c r="L721" s="32"/>
      <c r="M721" s="147"/>
      <c r="T721" s="53"/>
      <c r="AT721" s="17" t="s">
        <v>169</v>
      </c>
      <c r="AU721" s="17" t="s">
        <v>83</v>
      </c>
    </row>
    <row r="722" spans="2:65" s="12" customFormat="1" ht="11.25">
      <c r="B722" s="150"/>
      <c r="D722" s="144" t="s">
        <v>171</v>
      </c>
      <c r="E722" s="151" t="s">
        <v>21</v>
      </c>
      <c r="F722" s="152" t="s">
        <v>924</v>
      </c>
      <c r="H722" s="151" t="s">
        <v>21</v>
      </c>
      <c r="I722" s="153"/>
      <c r="L722" s="150"/>
      <c r="M722" s="154"/>
      <c r="T722" s="155"/>
      <c r="AT722" s="151" t="s">
        <v>171</v>
      </c>
      <c r="AU722" s="151" t="s">
        <v>83</v>
      </c>
      <c r="AV722" s="12" t="s">
        <v>81</v>
      </c>
      <c r="AW722" s="12" t="s">
        <v>34</v>
      </c>
      <c r="AX722" s="12" t="s">
        <v>73</v>
      </c>
      <c r="AY722" s="151" t="s">
        <v>158</v>
      </c>
    </row>
    <row r="723" spans="2:65" s="13" customFormat="1" ht="11.25">
      <c r="B723" s="156"/>
      <c r="D723" s="144" t="s">
        <v>171</v>
      </c>
      <c r="E723" s="157" t="s">
        <v>21</v>
      </c>
      <c r="F723" s="158" t="s">
        <v>925</v>
      </c>
      <c r="H723" s="159">
        <v>3</v>
      </c>
      <c r="I723" s="160"/>
      <c r="L723" s="156"/>
      <c r="M723" s="161"/>
      <c r="T723" s="162"/>
      <c r="AT723" s="157" t="s">
        <v>171</v>
      </c>
      <c r="AU723" s="157" t="s">
        <v>83</v>
      </c>
      <c r="AV723" s="13" t="s">
        <v>83</v>
      </c>
      <c r="AW723" s="13" t="s">
        <v>34</v>
      </c>
      <c r="AX723" s="13" t="s">
        <v>81</v>
      </c>
      <c r="AY723" s="157" t="s">
        <v>158</v>
      </c>
    </row>
    <row r="724" spans="2:65" s="1" customFormat="1" ht="16.5" customHeight="1">
      <c r="B724" s="32"/>
      <c r="C724" s="131" t="s">
        <v>932</v>
      </c>
      <c r="D724" s="131" t="s">
        <v>160</v>
      </c>
      <c r="E724" s="132" t="s">
        <v>933</v>
      </c>
      <c r="F724" s="133" t="s">
        <v>934</v>
      </c>
      <c r="G724" s="134" t="s">
        <v>344</v>
      </c>
      <c r="H724" s="135">
        <v>2</v>
      </c>
      <c r="I724" s="136"/>
      <c r="J724" s="137">
        <f>ROUND(I724*H724,2)</f>
        <v>0</v>
      </c>
      <c r="K724" s="133" t="s">
        <v>164</v>
      </c>
      <c r="L724" s="32"/>
      <c r="M724" s="138" t="s">
        <v>21</v>
      </c>
      <c r="N724" s="139" t="s">
        <v>44</v>
      </c>
      <c r="P724" s="140">
        <f>O724*H724</f>
        <v>0</v>
      </c>
      <c r="Q724" s="140">
        <v>0.14699999999999999</v>
      </c>
      <c r="R724" s="140">
        <f>Q724*H724</f>
        <v>0.29399999999999998</v>
      </c>
      <c r="S724" s="140">
        <v>0</v>
      </c>
      <c r="T724" s="141">
        <f>S724*H724</f>
        <v>0</v>
      </c>
      <c r="AR724" s="142" t="s">
        <v>165</v>
      </c>
      <c r="AT724" s="142" t="s">
        <v>160</v>
      </c>
      <c r="AU724" s="142" t="s">
        <v>83</v>
      </c>
      <c r="AY724" s="17" t="s">
        <v>158</v>
      </c>
      <c r="BE724" s="143">
        <f>IF(N724="základní",J724,0)</f>
        <v>0</v>
      </c>
      <c r="BF724" s="143">
        <f>IF(N724="snížená",J724,0)</f>
        <v>0</v>
      </c>
      <c r="BG724" s="143">
        <f>IF(N724="zákl. přenesená",J724,0)</f>
        <v>0</v>
      </c>
      <c r="BH724" s="143">
        <f>IF(N724="sníž. přenesená",J724,0)</f>
        <v>0</v>
      </c>
      <c r="BI724" s="143">
        <f>IF(N724="nulová",J724,0)</f>
        <v>0</v>
      </c>
      <c r="BJ724" s="17" t="s">
        <v>81</v>
      </c>
      <c r="BK724" s="143">
        <f>ROUND(I724*H724,2)</f>
        <v>0</v>
      </c>
      <c r="BL724" s="17" t="s">
        <v>165</v>
      </c>
      <c r="BM724" s="142" t="s">
        <v>935</v>
      </c>
    </row>
    <row r="725" spans="2:65" s="1" customFormat="1" ht="11.25">
      <c r="B725" s="32"/>
      <c r="D725" s="144" t="s">
        <v>167</v>
      </c>
      <c r="F725" s="145" t="s">
        <v>936</v>
      </c>
      <c r="I725" s="146"/>
      <c r="L725" s="32"/>
      <c r="M725" s="147"/>
      <c r="T725" s="53"/>
      <c r="AT725" s="17" t="s">
        <v>167</v>
      </c>
      <c r="AU725" s="17" t="s">
        <v>83</v>
      </c>
    </row>
    <row r="726" spans="2:65" s="1" customFormat="1" ht="11.25">
      <c r="B726" s="32"/>
      <c r="D726" s="148" t="s">
        <v>169</v>
      </c>
      <c r="F726" s="149" t="s">
        <v>937</v>
      </c>
      <c r="I726" s="146"/>
      <c r="L726" s="32"/>
      <c r="M726" s="147"/>
      <c r="T726" s="53"/>
      <c r="AT726" s="17" t="s">
        <v>169</v>
      </c>
      <c r="AU726" s="17" t="s">
        <v>83</v>
      </c>
    </row>
    <row r="727" spans="2:65" s="12" customFormat="1" ht="11.25">
      <c r="B727" s="150"/>
      <c r="D727" s="144" t="s">
        <v>171</v>
      </c>
      <c r="E727" s="151" t="s">
        <v>21</v>
      </c>
      <c r="F727" s="152" t="s">
        <v>938</v>
      </c>
      <c r="H727" s="151" t="s">
        <v>21</v>
      </c>
      <c r="I727" s="153"/>
      <c r="L727" s="150"/>
      <c r="M727" s="154"/>
      <c r="T727" s="155"/>
      <c r="AT727" s="151" t="s">
        <v>171</v>
      </c>
      <c r="AU727" s="151" t="s">
        <v>83</v>
      </c>
      <c r="AV727" s="12" t="s">
        <v>81</v>
      </c>
      <c r="AW727" s="12" t="s">
        <v>34</v>
      </c>
      <c r="AX727" s="12" t="s">
        <v>73</v>
      </c>
      <c r="AY727" s="151" t="s">
        <v>158</v>
      </c>
    </row>
    <row r="728" spans="2:65" s="13" customFormat="1" ht="11.25">
      <c r="B728" s="156"/>
      <c r="D728" s="144" t="s">
        <v>171</v>
      </c>
      <c r="E728" s="157" t="s">
        <v>21</v>
      </c>
      <c r="F728" s="158" t="s">
        <v>939</v>
      </c>
      <c r="H728" s="159">
        <v>2</v>
      </c>
      <c r="I728" s="160"/>
      <c r="L728" s="156"/>
      <c r="M728" s="161"/>
      <c r="T728" s="162"/>
      <c r="AT728" s="157" t="s">
        <v>171</v>
      </c>
      <c r="AU728" s="157" t="s">
        <v>83</v>
      </c>
      <c r="AV728" s="13" t="s">
        <v>83</v>
      </c>
      <c r="AW728" s="13" t="s">
        <v>34</v>
      </c>
      <c r="AX728" s="13" t="s">
        <v>81</v>
      </c>
      <c r="AY728" s="157" t="s">
        <v>158</v>
      </c>
    </row>
    <row r="729" spans="2:65" s="1" customFormat="1" ht="16.5" customHeight="1">
      <c r="B729" s="32"/>
      <c r="C729" s="131" t="s">
        <v>940</v>
      </c>
      <c r="D729" s="131" t="s">
        <v>160</v>
      </c>
      <c r="E729" s="132" t="s">
        <v>941</v>
      </c>
      <c r="F729" s="133" t="s">
        <v>942</v>
      </c>
      <c r="G729" s="134" t="s">
        <v>344</v>
      </c>
      <c r="H729" s="135">
        <v>2</v>
      </c>
      <c r="I729" s="136"/>
      <c r="J729" s="137">
        <f>ROUND(I729*H729,2)</f>
        <v>0</v>
      </c>
      <c r="K729" s="133" t="s">
        <v>164</v>
      </c>
      <c r="L729" s="32"/>
      <c r="M729" s="138" t="s">
        <v>21</v>
      </c>
      <c r="N729" s="139" t="s">
        <v>44</v>
      </c>
      <c r="P729" s="140">
        <f>O729*H729</f>
        <v>0</v>
      </c>
      <c r="Q729" s="140">
        <v>0.1575</v>
      </c>
      <c r="R729" s="140">
        <f>Q729*H729</f>
        <v>0.315</v>
      </c>
      <c r="S729" s="140">
        <v>0</v>
      </c>
      <c r="T729" s="141">
        <f>S729*H729</f>
        <v>0</v>
      </c>
      <c r="AR729" s="142" t="s">
        <v>165</v>
      </c>
      <c r="AT729" s="142" t="s">
        <v>160</v>
      </c>
      <c r="AU729" s="142" t="s">
        <v>83</v>
      </c>
      <c r="AY729" s="17" t="s">
        <v>158</v>
      </c>
      <c r="BE729" s="143">
        <f>IF(N729="základní",J729,0)</f>
        <v>0</v>
      </c>
      <c r="BF729" s="143">
        <f>IF(N729="snížená",J729,0)</f>
        <v>0</v>
      </c>
      <c r="BG729" s="143">
        <f>IF(N729="zákl. přenesená",J729,0)</f>
        <v>0</v>
      </c>
      <c r="BH729" s="143">
        <f>IF(N729="sníž. přenesená",J729,0)</f>
        <v>0</v>
      </c>
      <c r="BI729" s="143">
        <f>IF(N729="nulová",J729,0)</f>
        <v>0</v>
      </c>
      <c r="BJ729" s="17" t="s">
        <v>81</v>
      </c>
      <c r="BK729" s="143">
        <f>ROUND(I729*H729,2)</f>
        <v>0</v>
      </c>
      <c r="BL729" s="17" t="s">
        <v>165</v>
      </c>
      <c r="BM729" s="142" t="s">
        <v>943</v>
      </c>
    </row>
    <row r="730" spans="2:65" s="1" customFormat="1" ht="11.25">
      <c r="B730" s="32"/>
      <c r="D730" s="144" t="s">
        <v>167</v>
      </c>
      <c r="F730" s="145" t="s">
        <v>944</v>
      </c>
      <c r="I730" s="146"/>
      <c r="L730" s="32"/>
      <c r="M730" s="147"/>
      <c r="T730" s="53"/>
      <c r="AT730" s="17" t="s">
        <v>167</v>
      </c>
      <c r="AU730" s="17" t="s">
        <v>83</v>
      </c>
    </row>
    <row r="731" spans="2:65" s="1" customFormat="1" ht="11.25">
      <c r="B731" s="32"/>
      <c r="D731" s="148" t="s">
        <v>169</v>
      </c>
      <c r="F731" s="149" t="s">
        <v>945</v>
      </c>
      <c r="I731" s="146"/>
      <c r="L731" s="32"/>
      <c r="M731" s="147"/>
      <c r="T731" s="53"/>
      <c r="AT731" s="17" t="s">
        <v>169</v>
      </c>
      <c r="AU731" s="17" t="s">
        <v>83</v>
      </c>
    </row>
    <row r="732" spans="2:65" s="12" customFormat="1" ht="11.25">
      <c r="B732" s="150"/>
      <c r="D732" s="144" t="s">
        <v>171</v>
      </c>
      <c r="E732" s="151" t="s">
        <v>21</v>
      </c>
      <c r="F732" s="152" t="s">
        <v>938</v>
      </c>
      <c r="H732" s="151" t="s">
        <v>21</v>
      </c>
      <c r="I732" s="153"/>
      <c r="L732" s="150"/>
      <c r="M732" s="154"/>
      <c r="T732" s="155"/>
      <c r="AT732" s="151" t="s">
        <v>171</v>
      </c>
      <c r="AU732" s="151" t="s">
        <v>83</v>
      </c>
      <c r="AV732" s="12" t="s">
        <v>81</v>
      </c>
      <c r="AW732" s="12" t="s">
        <v>34</v>
      </c>
      <c r="AX732" s="12" t="s">
        <v>73</v>
      </c>
      <c r="AY732" s="151" t="s">
        <v>158</v>
      </c>
    </row>
    <row r="733" spans="2:65" s="13" customFormat="1" ht="11.25">
      <c r="B733" s="156"/>
      <c r="D733" s="144" t="s">
        <v>171</v>
      </c>
      <c r="E733" s="157" t="s">
        <v>21</v>
      </c>
      <c r="F733" s="158" t="s">
        <v>939</v>
      </c>
      <c r="H733" s="159">
        <v>2</v>
      </c>
      <c r="I733" s="160"/>
      <c r="L733" s="156"/>
      <c r="M733" s="161"/>
      <c r="T733" s="162"/>
      <c r="AT733" s="157" t="s">
        <v>171</v>
      </c>
      <c r="AU733" s="157" t="s">
        <v>83</v>
      </c>
      <c r="AV733" s="13" t="s">
        <v>83</v>
      </c>
      <c r="AW733" s="13" t="s">
        <v>34</v>
      </c>
      <c r="AX733" s="13" t="s">
        <v>81</v>
      </c>
      <c r="AY733" s="157" t="s">
        <v>158</v>
      </c>
    </row>
    <row r="734" spans="2:65" s="1" customFormat="1" ht="16.5" customHeight="1">
      <c r="B734" s="32"/>
      <c r="C734" s="131" t="s">
        <v>946</v>
      </c>
      <c r="D734" s="131" t="s">
        <v>160</v>
      </c>
      <c r="E734" s="132" t="s">
        <v>947</v>
      </c>
      <c r="F734" s="133" t="s">
        <v>948</v>
      </c>
      <c r="G734" s="134" t="s">
        <v>163</v>
      </c>
      <c r="H734" s="135">
        <v>18.161999999999999</v>
      </c>
      <c r="I734" s="136"/>
      <c r="J734" s="137">
        <f>ROUND(I734*H734,2)</f>
        <v>0</v>
      </c>
      <c r="K734" s="133" t="s">
        <v>164</v>
      </c>
      <c r="L734" s="32"/>
      <c r="M734" s="138" t="s">
        <v>21</v>
      </c>
      <c r="N734" s="139" t="s">
        <v>44</v>
      </c>
      <c r="P734" s="140">
        <f>O734*H734</f>
        <v>0</v>
      </c>
      <c r="Q734" s="140">
        <v>3.3579999999999999E-2</v>
      </c>
      <c r="R734" s="140">
        <f>Q734*H734</f>
        <v>0.60987996</v>
      </c>
      <c r="S734" s="140">
        <v>0</v>
      </c>
      <c r="T734" s="141">
        <f>S734*H734</f>
        <v>0</v>
      </c>
      <c r="AR734" s="142" t="s">
        <v>165</v>
      </c>
      <c r="AT734" s="142" t="s">
        <v>160</v>
      </c>
      <c r="AU734" s="142" t="s">
        <v>83</v>
      </c>
      <c r="AY734" s="17" t="s">
        <v>158</v>
      </c>
      <c r="BE734" s="143">
        <f>IF(N734="základní",J734,0)</f>
        <v>0</v>
      </c>
      <c r="BF734" s="143">
        <f>IF(N734="snížená",J734,0)</f>
        <v>0</v>
      </c>
      <c r="BG734" s="143">
        <f>IF(N734="zákl. přenesená",J734,0)</f>
        <v>0</v>
      </c>
      <c r="BH734" s="143">
        <f>IF(N734="sníž. přenesená",J734,0)</f>
        <v>0</v>
      </c>
      <c r="BI734" s="143">
        <f>IF(N734="nulová",J734,0)</f>
        <v>0</v>
      </c>
      <c r="BJ734" s="17" t="s">
        <v>81</v>
      </c>
      <c r="BK734" s="143">
        <f>ROUND(I734*H734,2)</f>
        <v>0</v>
      </c>
      <c r="BL734" s="17" t="s">
        <v>165</v>
      </c>
      <c r="BM734" s="142" t="s">
        <v>949</v>
      </c>
    </row>
    <row r="735" spans="2:65" s="1" customFormat="1" ht="11.25">
      <c r="B735" s="32"/>
      <c r="D735" s="144" t="s">
        <v>167</v>
      </c>
      <c r="F735" s="145" t="s">
        <v>950</v>
      </c>
      <c r="I735" s="146"/>
      <c r="L735" s="32"/>
      <c r="M735" s="147"/>
      <c r="T735" s="53"/>
      <c r="AT735" s="17" t="s">
        <v>167</v>
      </c>
      <c r="AU735" s="17" t="s">
        <v>83</v>
      </c>
    </row>
    <row r="736" spans="2:65" s="1" customFormat="1" ht="11.25">
      <c r="B736" s="32"/>
      <c r="D736" s="148" t="s">
        <v>169</v>
      </c>
      <c r="F736" s="149" t="s">
        <v>951</v>
      </c>
      <c r="I736" s="146"/>
      <c r="L736" s="32"/>
      <c r="M736" s="147"/>
      <c r="T736" s="53"/>
      <c r="AT736" s="17" t="s">
        <v>169</v>
      </c>
      <c r="AU736" s="17" t="s">
        <v>83</v>
      </c>
    </row>
    <row r="737" spans="2:65" s="12" customFormat="1" ht="11.25">
      <c r="B737" s="150"/>
      <c r="D737" s="144" t="s">
        <v>171</v>
      </c>
      <c r="E737" s="151" t="s">
        <v>21</v>
      </c>
      <c r="F737" s="152" t="s">
        <v>692</v>
      </c>
      <c r="H737" s="151" t="s">
        <v>21</v>
      </c>
      <c r="I737" s="153"/>
      <c r="L737" s="150"/>
      <c r="M737" s="154"/>
      <c r="T737" s="155"/>
      <c r="AT737" s="151" t="s">
        <v>171</v>
      </c>
      <c r="AU737" s="151" t="s">
        <v>83</v>
      </c>
      <c r="AV737" s="12" t="s">
        <v>81</v>
      </c>
      <c r="AW737" s="12" t="s">
        <v>34</v>
      </c>
      <c r="AX737" s="12" t="s">
        <v>73</v>
      </c>
      <c r="AY737" s="151" t="s">
        <v>158</v>
      </c>
    </row>
    <row r="738" spans="2:65" s="13" customFormat="1" ht="11.25">
      <c r="B738" s="156"/>
      <c r="D738" s="144" t="s">
        <v>171</v>
      </c>
      <c r="E738" s="157" t="s">
        <v>21</v>
      </c>
      <c r="F738" s="158" t="s">
        <v>693</v>
      </c>
      <c r="H738" s="159">
        <v>3.49</v>
      </c>
      <c r="I738" s="160"/>
      <c r="L738" s="156"/>
      <c r="M738" s="161"/>
      <c r="T738" s="162"/>
      <c r="AT738" s="157" t="s">
        <v>171</v>
      </c>
      <c r="AU738" s="157" t="s">
        <v>83</v>
      </c>
      <c r="AV738" s="13" t="s">
        <v>83</v>
      </c>
      <c r="AW738" s="13" t="s">
        <v>34</v>
      </c>
      <c r="AX738" s="13" t="s">
        <v>73</v>
      </c>
      <c r="AY738" s="157" t="s">
        <v>158</v>
      </c>
    </row>
    <row r="739" spans="2:65" s="12" customFormat="1" ht="11.25">
      <c r="B739" s="150"/>
      <c r="D739" s="144" t="s">
        <v>171</v>
      </c>
      <c r="E739" s="151" t="s">
        <v>21</v>
      </c>
      <c r="F739" s="152" t="s">
        <v>694</v>
      </c>
      <c r="H739" s="151" t="s">
        <v>21</v>
      </c>
      <c r="I739" s="153"/>
      <c r="L739" s="150"/>
      <c r="M739" s="154"/>
      <c r="T739" s="155"/>
      <c r="AT739" s="151" t="s">
        <v>171</v>
      </c>
      <c r="AU739" s="151" t="s">
        <v>83</v>
      </c>
      <c r="AV739" s="12" t="s">
        <v>81</v>
      </c>
      <c r="AW739" s="12" t="s">
        <v>34</v>
      </c>
      <c r="AX739" s="12" t="s">
        <v>73</v>
      </c>
      <c r="AY739" s="151" t="s">
        <v>158</v>
      </c>
    </row>
    <row r="740" spans="2:65" s="13" customFormat="1" ht="11.25">
      <c r="B740" s="156"/>
      <c r="D740" s="144" t="s">
        <v>171</v>
      </c>
      <c r="E740" s="157" t="s">
        <v>21</v>
      </c>
      <c r="F740" s="158" t="s">
        <v>695</v>
      </c>
      <c r="H740" s="159">
        <v>4.0389999999999997</v>
      </c>
      <c r="I740" s="160"/>
      <c r="L740" s="156"/>
      <c r="M740" s="161"/>
      <c r="T740" s="162"/>
      <c r="AT740" s="157" t="s">
        <v>171</v>
      </c>
      <c r="AU740" s="157" t="s">
        <v>83</v>
      </c>
      <c r="AV740" s="13" t="s">
        <v>83</v>
      </c>
      <c r="AW740" s="13" t="s">
        <v>34</v>
      </c>
      <c r="AX740" s="13" t="s">
        <v>73</v>
      </c>
      <c r="AY740" s="157" t="s">
        <v>158</v>
      </c>
    </row>
    <row r="741" spans="2:65" s="13" customFormat="1" ht="11.25">
      <c r="B741" s="156"/>
      <c r="D741" s="144" t="s">
        <v>171</v>
      </c>
      <c r="E741" s="157" t="s">
        <v>21</v>
      </c>
      <c r="F741" s="158" t="s">
        <v>696</v>
      </c>
      <c r="H741" s="159">
        <v>6.3979999999999997</v>
      </c>
      <c r="I741" s="160"/>
      <c r="L741" s="156"/>
      <c r="M741" s="161"/>
      <c r="T741" s="162"/>
      <c r="AT741" s="157" t="s">
        <v>171</v>
      </c>
      <c r="AU741" s="157" t="s">
        <v>83</v>
      </c>
      <c r="AV741" s="13" t="s">
        <v>83</v>
      </c>
      <c r="AW741" s="13" t="s">
        <v>34</v>
      </c>
      <c r="AX741" s="13" t="s">
        <v>73</v>
      </c>
      <c r="AY741" s="157" t="s">
        <v>158</v>
      </c>
    </row>
    <row r="742" spans="2:65" s="13" customFormat="1" ht="11.25">
      <c r="B742" s="156"/>
      <c r="D742" s="144" t="s">
        <v>171</v>
      </c>
      <c r="E742" s="157" t="s">
        <v>21</v>
      </c>
      <c r="F742" s="158" t="s">
        <v>697</v>
      </c>
      <c r="H742" s="159">
        <v>1.79</v>
      </c>
      <c r="I742" s="160"/>
      <c r="L742" s="156"/>
      <c r="M742" s="161"/>
      <c r="T742" s="162"/>
      <c r="AT742" s="157" t="s">
        <v>171</v>
      </c>
      <c r="AU742" s="157" t="s">
        <v>83</v>
      </c>
      <c r="AV742" s="13" t="s">
        <v>83</v>
      </c>
      <c r="AW742" s="13" t="s">
        <v>34</v>
      </c>
      <c r="AX742" s="13" t="s">
        <v>73</v>
      </c>
      <c r="AY742" s="157" t="s">
        <v>158</v>
      </c>
    </row>
    <row r="743" spans="2:65" s="13" customFormat="1" ht="11.25">
      <c r="B743" s="156"/>
      <c r="D743" s="144" t="s">
        <v>171</v>
      </c>
      <c r="E743" s="157" t="s">
        <v>21</v>
      </c>
      <c r="F743" s="158" t="s">
        <v>698</v>
      </c>
      <c r="H743" s="159">
        <v>2.4449999999999998</v>
      </c>
      <c r="I743" s="160"/>
      <c r="L743" s="156"/>
      <c r="M743" s="161"/>
      <c r="T743" s="162"/>
      <c r="AT743" s="157" t="s">
        <v>171</v>
      </c>
      <c r="AU743" s="157" t="s">
        <v>83</v>
      </c>
      <c r="AV743" s="13" t="s">
        <v>83</v>
      </c>
      <c r="AW743" s="13" t="s">
        <v>34</v>
      </c>
      <c r="AX743" s="13" t="s">
        <v>73</v>
      </c>
      <c r="AY743" s="157" t="s">
        <v>158</v>
      </c>
    </row>
    <row r="744" spans="2:65" s="14" customFormat="1" ht="11.25">
      <c r="B744" s="163"/>
      <c r="D744" s="144" t="s">
        <v>171</v>
      </c>
      <c r="E744" s="164" t="s">
        <v>21</v>
      </c>
      <c r="F744" s="165" t="s">
        <v>215</v>
      </c>
      <c r="H744" s="166">
        <v>18.161999999999999</v>
      </c>
      <c r="I744" s="167"/>
      <c r="L744" s="163"/>
      <c r="M744" s="168"/>
      <c r="T744" s="169"/>
      <c r="AT744" s="164" t="s">
        <v>171</v>
      </c>
      <c r="AU744" s="164" t="s">
        <v>83</v>
      </c>
      <c r="AV744" s="14" t="s">
        <v>165</v>
      </c>
      <c r="AW744" s="14" t="s">
        <v>34</v>
      </c>
      <c r="AX744" s="14" t="s">
        <v>81</v>
      </c>
      <c r="AY744" s="164" t="s">
        <v>158</v>
      </c>
    </row>
    <row r="745" spans="2:65" s="1" customFormat="1" ht="16.5" customHeight="1">
      <c r="B745" s="32"/>
      <c r="C745" s="131" t="s">
        <v>952</v>
      </c>
      <c r="D745" s="131" t="s">
        <v>160</v>
      </c>
      <c r="E745" s="132" t="s">
        <v>953</v>
      </c>
      <c r="F745" s="133" t="s">
        <v>954</v>
      </c>
      <c r="G745" s="134" t="s">
        <v>184</v>
      </c>
      <c r="H745" s="135">
        <v>68.260000000000005</v>
      </c>
      <c r="I745" s="136"/>
      <c r="J745" s="137">
        <f>ROUND(I745*H745,2)</f>
        <v>0</v>
      </c>
      <c r="K745" s="133" t="s">
        <v>164</v>
      </c>
      <c r="L745" s="32"/>
      <c r="M745" s="138" t="s">
        <v>21</v>
      </c>
      <c r="N745" s="139" t="s">
        <v>44</v>
      </c>
      <c r="P745" s="140">
        <f>O745*H745</f>
        <v>0</v>
      </c>
      <c r="Q745" s="140">
        <v>1.5E-3</v>
      </c>
      <c r="R745" s="140">
        <f>Q745*H745</f>
        <v>0.10239000000000001</v>
      </c>
      <c r="S745" s="140">
        <v>0</v>
      </c>
      <c r="T745" s="141">
        <f>S745*H745</f>
        <v>0</v>
      </c>
      <c r="AR745" s="142" t="s">
        <v>165</v>
      </c>
      <c r="AT745" s="142" t="s">
        <v>160</v>
      </c>
      <c r="AU745" s="142" t="s">
        <v>83</v>
      </c>
      <c r="AY745" s="17" t="s">
        <v>158</v>
      </c>
      <c r="BE745" s="143">
        <f>IF(N745="základní",J745,0)</f>
        <v>0</v>
      </c>
      <c r="BF745" s="143">
        <f>IF(N745="snížená",J745,0)</f>
        <v>0</v>
      </c>
      <c r="BG745" s="143">
        <f>IF(N745="zákl. přenesená",J745,0)</f>
        <v>0</v>
      </c>
      <c r="BH745" s="143">
        <f>IF(N745="sníž. přenesená",J745,0)</f>
        <v>0</v>
      </c>
      <c r="BI745" s="143">
        <f>IF(N745="nulová",J745,0)</f>
        <v>0</v>
      </c>
      <c r="BJ745" s="17" t="s">
        <v>81</v>
      </c>
      <c r="BK745" s="143">
        <f>ROUND(I745*H745,2)</f>
        <v>0</v>
      </c>
      <c r="BL745" s="17" t="s">
        <v>165</v>
      </c>
      <c r="BM745" s="142" t="s">
        <v>955</v>
      </c>
    </row>
    <row r="746" spans="2:65" s="1" customFormat="1" ht="11.25">
      <c r="B746" s="32"/>
      <c r="D746" s="144" t="s">
        <v>167</v>
      </c>
      <c r="F746" s="145" t="s">
        <v>956</v>
      </c>
      <c r="I746" s="146"/>
      <c r="L746" s="32"/>
      <c r="M746" s="147"/>
      <c r="T746" s="53"/>
      <c r="AT746" s="17" t="s">
        <v>167</v>
      </c>
      <c r="AU746" s="17" t="s">
        <v>83</v>
      </c>
    </row>
    <row r="747" spans="2:65" s="1" customFormat="1" ht="11.25">
      <c r="B747" s="32"/>
      <c r="D747" s="148" t="s">
        <v>169</v>
      </c>
      <c r="F747" s="149" t="s">
        <v>957</v>
      </c>
      <c r="I747" s="146"/>
      <c r="L747" s="32"/>
      <c r="M747" s="147"/>
      <c r="T747" s="53"/>
      <c r="AT747" s="17" t="s">
        <v>169</v>
      </c>
      <c r="AU747" s="17" t="s">
        <v>83</v>
      </c>
    </row>
    <row r="748" spans="2:65" s="12" customFormat="1" ht="11.25">
      <c r="B748" s="150"/>
      <c r="D748" s="144" t="s">
        <v>171</v>
      </c>
      <c r="E748" s="151" t="s">
        <v>21</v>
      </c>
      <c r="F748" s="152" t="s">
        <v>692</v>
      </c>
      <c r="H748" s="151" t="s">
        <v>21</v>
      </c>
      <c r="I748" s="153"/>
      <c r="L748" s="150"/>
      <c r="M748" s="154"/>
      <c r="T748" s="155"/>
      <c r="AT748" s="151" t="s">
        <v>171</v>
      </c>
      <c r="AU748" s="151" t="s">
        <v>83</v>
      </c>
      <c r="AV748" s="12" t="s">
        <v>81</v>
      </c>
      <c r="AW748" s="12" t="s">
        <v>34</v>
      </c>
      <c r="AX748" s="12" t="s">
        <v>73</v>
      </c>
      <c r="AY748" s="151" t="s">
        <v>158</v>
      </c>
    </row>
    <row r="749" spans="2:65" s="13" customFormat="1" ht="11.25">
      <c r="B749" s="156"/>
      <c r="D749" s="144" t="s">
        <v>171</v>
      </c>
      <c r="E749" s="157" t="s">
        <v>21</v>
      </c>
      <c r="F749" s="158" t="s">
        <v>958</v>
      </c>
      <c r="H749" s="159">
        <v>6.4</v>
      </c>
      <c r="I749" s="160"/>
      <c r="L749" s="156"/>
      <c r="M749" s="161"/>
      <c r="T749" s="162"/>
      <c r="AT749" s="157" t="s">
        <v>171</v>
      </c>
      <c r="AU749" s="157" t="s">
        <v>83</v>
      </c>
      <c r="AV749" s="13" t="s">
        <v>83</v>
      </c>
      <c r="AW749" s="13" t="s">
        <v>34</v>
      </c>
      <c r="AX749" s="13" t="s">
        <v>73</v>
      </c>
      <c r="AY749" s="157" t="s">
        <v>158</v>
      </c>
    </row>
    <row r="750" spans="2:65" s="12" customFormat="1" ht="11.25">
      <c r="B750" s="150"/>
      <c r="D750" s="144" t="s">
        <v>171</v>
      </c>
      <c r="E750" s="151" t="s">
        <v>21</v>
      </c>
      <c r="F750" s="152" t="s">
        <v>694</v>
      </c>
      <c r="H750" s="151" t="s">
        <v>21</v>
      </c>
      <c r="I750" s="153"/>
      <c r="L750" s="150"/>
      <c r="M750" s="154"/>
      <c r="T750" s="155"/>
      <c r="AT750" s="151" t="s">
        <v>171</v>
      </c>
      <c r="AU750" s="151" t="s">
        <v>83</v>
      </c>
      <c r="AV750" s="12" t="s">
        <v>81</v>
      </c>
      <c r="AW750" s="12" t="s">
        <v>34</v>
      </c>
      <c r="AX750" s="12" t="s">
        <v>73</v>
      </c>
      <c r="AY750" s="151" t="s">
        <v>158</v>
      </c>
    </row>
    <row r="751" spans="2:65" s="13" customFormat="1" ht="11.25">
      <c r="B751" s="156"/>
      <c r="D751" s="144" t="s">
        <v>171</v>
      </c>
      <c r="E751" s="157" t="s">
        <v>21</v>
      </c>
      <c r="F751" s="158" t="s">
        <v>959</v>
      </c>
      <c r="H751" s="159">
        <v>12.78</v>
      </c>
      <c r="I751" s="160"/>
      <c r="L751" s="156"/>
      <c r="M751" s="161"/>
      <c r="T751" s="162"/>
      <c r="AT751" s="157" t="s">
        <v>171</v>
      </c>
      <c r="AU751" s="157" t="s">
        <v>83</v>
      </c>
      <c r="AV751" s="13" t="s">
        <v>83</v>
      </c>
      <c r="AW751" s="13" t="s">
        <v>34</v>
      </c>
      <c r="AX751" s="13" t="s">
        <v>73</v>
      </c>
      <c r="AY751" s="157" t="s">
        <v>158</v>
      </c>
    </row>
    <row r="752" spans="2:65" s="13" customFormat="1" ht="11.25">
      <c r="B752" s="156"/>
      <c r="D752" s="144" t="s">
        <v>171</v>
      </c>
      <c r="E752" s="157" t="s">
        <v>21</v>
      </c>
      <c r="F752" s="158" t="s">
        <v>960</v>
      </c>
      <c r="H752" s="159">
        <v>21.3</v>
      </c>
      <c r="I752" s="160"/>
      <c r="L752" s="156"/>
      <c r="M752" s="161"/>
      <c r="T752" s="162"/>
      <c r="AT752" s="157" t="s">
        <v>171</v>
      </c>
      <c r="AU752" s="157" t="s">
        <v>83</v>
      </c>
      <c r="AV752" s="13" t="s">
        <v>83</v>
      </c>
      <c r="AW752" s="13" t="s">
        <v>34</v>
      </c>
      <c r="AX752" s="13" t="s">
        <v>73</v>
      </c>
      <c r="AY752" s="157" t="s">
        <v>158</v>
      </c>
    </row>
    <row r="753" spans="2:65" s="13" customFormat="1" ht="11.25">
      <c r="B753" s="156"/>
      <c r="D753" s="144" t="s">
        <v>171</v>
      </c>
      <c r="E753" s="157" t="s">
        <v>21</v>
      </c>
      <c r="F753" s="158" t="s">
        <v>961</v>
      </c>
      <c r="H753" s="159">
        <v>11.42</v>
      </c>
      <c r="I753" s="160"/>
      <c r="L753" s="156"/>
      <c r="M753" s="161"/>
      <c r="T753" s="162"/>
      <c r="AT753" s="157" t="s">
        <v>171</v>
      </c>
      <c r="AU753" s="157" t="s">
        <v>83</v>
      </c>
      <c r="AV753" s="13" t="s">
        <v>83</v>
      </c>
      <c r="AW753" s="13" t="s">
        <v>34</v>
      </c>
      <c r="AX753" s="13" t="s">
        <v>73</v>
      </c>
      <c r="AY753" s="157" t="s">
        <v>158</v>
      </c>
    </row>
    <row r="754" spans="2:65" s="13" customFormat="1" ht="11.25">
      <c r="B754" s="156"/>
      <c r="D754" s="144" t="s">
        <v>171</v>
      </c>
      <c r="E754" s="157" t="s">
        <v>21</v>
      </c>
      <c r="F754" s="158" t="s">
        <v>962</v>
      </c>
      <c r="H754" s="159">
        <v>6.88</v>
      </c>
      <c r="I754" s="160"/>
      <c r="L754" s="156"/>
      <c r="M754" s="161"/>
      <c r="T754" s="162"/>
      <c r="AT754" s="157" t="s">
        <v>171</v>
      </c>
      <c r="AU754" s="157" t="s">
        <v>83</v>
      </c>
      <c r="AV754" s="13" t="s">
        <v>83</v>
      </c>
      <c r="AW754" s="13" t="s">
        <v>34</v>
      </c>
      <c r="AX754" s="13" t="s">
        <v>73</v>
      </c>
      <c r="AY754" s="157" t="s">
        <v>158</v>
      </c>
    </row>
    <row r="755" spans="2:65" s="12" customFormat="1" ht="11.25">
      <c r="B755" s="150"/>
      <c r="D755" s="144" t="s">
        <v>171</v>
      </c>
      <c r="E755" s="151" t="s">
        <v>21</v>
      </c>
      <c r="F755" s="152" t="s">
        <v>963</v>
      </c>
      <c r="H755" s="151" t="s">
        <v>21</v>
      </c>
      <c r="I755" s="153"/>
      <c r="L755" s="150"/>
      <c r="M755" s="154"/>
      <c r="T755" s="155"/>
      <c r="AT755" s="151" t="s">
        <v>171</v>
      </c>
      <c r="AU755" s="151" t="s">
        <v>83</v>
      </c>
      <c r="AV755" s="12" t="s">
        <v>81</v>
      </c>
      <c r="AW755" s="12" t="s">
        <v>34</v>
      </c>
      <c r="AX755" s="12" t="s">
        <v>73</v>
      </c>
      <c r="AY755" s="151" t="s">
        <v>158</v>
      </c>
    </row>
    <row r="756" spans="2:65" s="13" customFormat="1" ht="11.25">
      <c r="B756" s="156"/>
      <c r="D756" s="144" t="s">
        <v>171</v>
      </c>
      <c r="E756" s="157" t="s">
        <v>21</v>
      </c>
      <c r="F756" s="158" t="s">
        <v>964</v>
      </c>
      <c r="H756" s="159">
        <v>9.48</v>
      </c>
      <c r="I756" s="160"/>
      <c r="L756" s="156"/>
      <c r="M756" s="161"/>
      <c r="T756" s="162"/>
      <c r="AT756" s="157" t="s">
        <v>171</v>
      </c>
      <c r="AU756" s="157" t="s">
        <v>83</v>
      </c>
      <c r="AV756" s="13" t="s">
        <v>83</v>
      </c>
      <c r="AW756" s="13" t="s">
        <v>34</v>
      </c>
      <c r="AX756" s="13" t="s">
        <v>73</v>
      </c>
      <c r="AY756" s="157" t="s">
        <v>158</v>
      </c>
    </row>
    <row r="757" spans="2:65" s="14" customFormat="1" ht="11.25">
      <c r="B757" s="163"/>
      <c r="D757" s="144" t="s">
        <v>171</v>
      </c>
      <c r="E757" s="164" t="s">
        <v>21</v>
      </c>
      <c r="F757" s="165" t="s">
        <v>215</v>
      </c>
      <c r="H757" s="166">
        <v>68.260000000000005</v>
      </c>
      <c r="I757" s="167"/>
      <c r="L757" s="163"/>
      <c r="M757" s="168"/>
      <c r="T757" s="169"/>
      <c r="AT757" s="164" t="s">
        <v>171</v>
      </c>
      <c r="AU757" s="164" t="s">
        <v>83</v>
      </c>
      <c r="AV757" s="14" t="s">
        <v>165</v>
      </c>
      <c r="AW757" s="14" t="s">
        <v>34</v>
      </c>
      <c r="AX757" s="14" t="s">
        <v>81</v>
      </c>
      <c r="AY757" s="164" t="s">
        <v>158</v>
      </c>
    </row>
    <row r="758" spans="2:65" s="1" customFormat="1" ht="16.5" customHeight="1">
      <c r="B758" s="32"/>
      <c r="C758" s="131" t="s">
        <v>965</v>
      </c>
      <c r="D758" s="131" t="s">
        <v>160</v>
      </c>
      <c r="E758" s="132" t="s">
        <v>966</v>
      </c>
      <c r="F758" s="133" t="s">
        <v>967</v>
      </c>
      <c r="G758" s="134" t="s">
        <v>163</v>
      </c>
      <c r="H758" s="135">
        <v>147</v>
      </c>
      <c r="I758" s="136"/>
      <c r="J758" s="137">
        <f>ROUND(I758*H758,2)</f>
        <v>0</v>
      </c>
      <c r="K758" s="133" t="s">
        <v>164</v>
      </c>
      <c r="L758" s="32"/>
      <c r="M758" s="138" t="s">
        <v>21</v>
      </c>
      <c r="N758" s="139" t="s">
        <v>44</v>
      </c>
      <c r="P758" s="140">
        <f>O758*H758</f>
        <v>0</v>
      </c>
      <c r="Q758" s="140">
        <v>2.63E-4</v>
      </c>
      <c r="R758" s="140">
        <f>Q758*H758</f>
        <v>3.8661000000000001E-2</v>
      </c>
      <c r="S758" s="140">
        <v>0</v>
      </c>
      <c r="T758" s="141">
        <f>S758*H758</f>
        <v>0</v>
      </c>
      <c r="AR758" s="142" t="s">
        <v>165</v>
      </c>
      <c r="AT758" s="142" t="s">
        <v>160</v>
      </c>
      <c r="AU758" s="142" t="s">
        <v>83</v>
      </c>
      <c r="AY758" s="17" t="s">
        <v>158</v>
      </c>
      <c r="BE758" s="143">
        <f>IF(N758="základní",J758,0)</f>
        <v>0</v>
      </c>
      <c r="BF758" s="143">
        <f>IF(N758="snížená",J758,0)</f>
        <v>0</v>
      </c>
      <c r="BG758" s="143">
        <f>IF(N758="zákl. přenesená",J758,0)</f>
        <v>0</v>
      </c>
      <c r="BH758" s="143">
        <f>IF(N758="sníž. přenesená",J758,0)</f>
        <v>0</v>
      </c>
      <c r="BI758" s="143">
        <f>IF(N758="nulová",J758,0)</f>
        <v>0</v>
      </c>
      <c r="BJ758" s="17" t="s">
        <v>81</v>
      </c>
      <c r="BK758" s="143">
        <f>ROUND(I758*H758,2)</f>
        <v>0</v>
      </c>
      <c r="BL758" s="17" t="s">
        <v>165</v>
      </c>
      <c r="BM758" s="142" t="s">
        <v>968</v>
      </c>
    </row>
    <row r="759" spans="2:65" s="1" customFormat="1" ht="11.25">
      <c r="B759" s="32"/>
      <c r="D759" s="144" t="s">
        <v>167</v>
      </c>
      <c r="F759" s="145" t="s">
        <v>969</v>
      </c>
      <c r="I759" s="146"/>
      <c r="L759" s="32"/>
      <c r="M759" s="147"/>
      <c r="T759" s="53"/>
      <c r="AT759" s="17" t="s">
        <v>167</v>
      </c>
      <c r="AU759" s="17" t="s">
        <v>83</v>
      </c>
    </row>
    <row r="760" spans="2:65" s="1" customFormat="1" ht="11.25">
      <c r="B760" s="32"/>
      <c r="D760" s="148" t="s">
        <v>169</v>
      </c>
      <c r="F760" s="149" t="s">
        <v>970</v>
      </c>
      <c r="I760" s="146"/>
      <c r="L760" s="32"/>
      <c r="M760" s="147"/>
      <c r="T760" s="53"/>
      <c r="AT760" s="17" t="s">
        <v>169</v>
      </c>
      <c r="AU760" s="17" t="s">
        <v>83</v>
      </c>
    </row>
    <row r="761" spans="2:65" s="12" customFormat="1" ht="11.25">
      <c r="B761" s="150"/>
      <c r="D761" s="144" t="s">
        <v>171</v>
      </c>
      <c r="E761" s="151" t="s">
        <v>21</v>
      </c>
      <c r="F761" s="152" t="s">
        <v>971</v>
      </c>
      <c r="H761" s="151" t="s">
        <v>21</v>
      </c>
      <c r="I761" s="153"/>
      <c r="L761" s="150"/>
      <c r="M761" s="154"/>
      <c r="T761" s="155"/>
      <c r="AT761" s="151" t="s">
        <v>171</v>
      </c>
      <c r="AU761" s="151" t="s">
        <v>83</v>
      </c>
      <c r="AV761" s="12" t="s">
        <v>81</v>
      </c>
      <c r="AW761" s="12" t="s">
        <v>34</v>
      </c>
      <c r="AX761" s="12" t="s">
        <v>73</v>
      </c>
      <c r="AY761" s="151" t="s">
        <v>158</v>
      </c>
    </row>
    <row r="762" spans="2:65" s="13" customFormat="1" ht="11.25">
      <c r="B762" s="156"/>
      <c r="D762" s="144" t="s">
        <v>171</v>
      </c>
      <c r="E762" s="157" t="s">
        <v>21</v>
      </c>
      <c r="F762" s="158" t="s">
        <v>972</v>
      </c>
      <c r="H762" s="159">
        <v>147</v>
      </c>
      <c r="I762" s="160"/>
      <c r="L762" s="156"/>
      <c r="M762" s="161"/>
      <c r="T762" s="162"/>
      <c r="AT762" s="157" t="s">
        <v>171</v>
      </c>
      <c r="AU762" s="157" t="s">
        <v>83</v>
      </c>
      <c r="AV762" s="13" t="s">
        <v>83</v>
      </c>
      <c r="AW762" s="13" t="s">
        <v>34</v>
      </c>
      <c r="AX762" s="13" t="s">
        <v>81</v>
      </c>
      <c r="AY762" s="157" t="s">
        <v>158</v>
      </c>
    </row>
    <row r="763" spans="2:65" s="1" customFormat="1" ht="16.5" customHeight="1">
      <c r="B763" s="32"/>
      <c r="C763" s="131" t="s">
        <v>973</v>
      </c>
      <c r="D763" s="131" t="s">
        <v>160</v>
      </c>
      <c r="E763" s="132" t="s">
        <v>974</v>
      </c>
      <c r="F763" s="133" t="s">
        <v>975</v>
      </c>
      <c r="G763" s="134" t="s">
        <v>163</v>
      </c>
      <c r="H763" s="135">
        <v>0.35</v>
      </c>
      <c r="I763" s="136"/>
      <c r="J763" s="137">
        <f>ROUND(I763*H763,2)</f>
        <v>0</v>
      </c>
      <c r="K763" s="133" t="s">
        <v>164</v>
      </c>
      <c r="L763" s="32"/>
      <c r="M763" s="138" t="s">
        <v>21</v>
      </c>
      <c r="N763" s="139" t="s">
        <v>44</v>
      </c>
      <c r="P763" s="140">
        <f>O763*H763</f>
        <v>0</v>
      </c>
      <c r="Q763" s="140">
        <v>2.0480000000000002E-2</v>
      </c>
      <c r="R763" s="140">
        <f>Q763*H763</f>
        <v>7.1679999999999999E-3</v>
      </c>
      <c r="S763" s="140">
        <v>0</v>
      </c>
      <c r="T763" s="141">
        <f>S763*H763</f>
        <v>0</v>
      </c>
      <c r="AR763" s="142" t="s">
        <v>165</v>
      </c>
      <c r="AT763" s="142" t="s">
        <v>160</v>
      </c>
      <c r="AU763" s="142" t="s">
        <v>83</v>
      </c>
      <c r="AY763" s="17" t="s">
        <v>158</v>
      </c>
      <c r="BE763" s="143">
        <f>IF(N763="základní",J763,0)</f>
        <v>0</v>
      </c>
      <c r="BF763" s="143">
        <f>IF(N763="snížená",J763,0)</f>
        <v>0</v>
      </c>
      <c r="BG763" s="143">
        <f>IF(N763="zákl. přenesená",J763,0)</f>
        <v>0</v>
      </c>
      <c r="BH763" s="143">
        <f>IF(N763="sníž. přenesená",J763,0)</f>
        <v>0</v>
      </c>
      <c r="BI763" s="143">
        <f>IF(N763="nulová",J763,0)</f>
        <v>0</v>
      </c>
      <c r="BJ763" s="17" t="s">
        <v>81</v>
      </c>
      <c r="BK763" s="143">
        <f>ROUND(I763*H763,2)</f>
        <v>0</v>
      </c>
      <c r="BL763" s="17" t="s">
        <v>165</v>
      </c>
      <c r="BM763" s="142" t="s">
        <v>976</v>
      </c>
    </row>
    <row r="764" spans="2:65" s="1" customFormat="1" ht="11.25">
      <c r="B764" s="32"/>
      <c r="D764" s="144" t="s">
        <v>167</v>
      </c>
      <c r="F764" s="145" t="s">
        <v>977</v>
      </c>
      <c r="I764" s="146"/>
      <c r="L764" s="32"/>
      <c r="M764" s="147"/>
      <c r="T764" s="53"/>
      <c r="AT764" s="17" t="s">
        <v>167</v>
      </c>
      <c r="AU764" s="17" t="s">
        <v>83</v>
      </c>
    </row>
    <row r="765" spans="2:65" s="1" customFormat="1" ht="11.25">
      <c r="B765" s="32"/>
      <c r="D765" s="148" t="s">
        <v>169</v>
      </c>
      <c r="F765" s="149" t="s">
        <v>978</v>
      </c>
      <c r="I765" s="146"/>
      <c r="L765" s="32"/>
      <c r="M765" s="147"/>
      <c r="T765" s="53"/>
      <c r="AT765" s="17" t="s">
        <v>169</v>
      </c>
      <c r="AU765" s="17" t="s">
        <v>83</v>
      </c>
    </row>
    <row r="766" spans="2:65" s="12" customFormat="1" ht="11.25">
      <c r="B766" s="150"/>
      <c r="D766" s="144" t="s">
        <v>171</v>
      </c>
      <c r="E766" s="151" t="s">
        <v>21</v>
      </c>
      <c r="F766" s="152" t="s">
        <v>979</v>
      </c>
      <c r="H766" s="151" t="s">
        <v>21</v>
      </c>
      <c r="I766" s="153"/>
      <c r="L766" s="150"/>
      <c r="M766" s="154"/>
      <c r="T766" s="155"/>
      <c r="AT766" s="151" t="s">
        <v>171</v>
      </c>
      <c r="AU766" s="151" t="s">
        <v>83</v>
      </c>
      <c r="AV766" s="12" t="s">
        <v>81</v>
      </c>
      <c r="AW766" s="12" t="s">
        <v>34</v>
      </c>
      <c r="AX766" s="12" t="s">
        <v>73</v>
      </c>
      <c r="AY766" s="151" t="s">
        <v>158</v>
      </c>
    </row>
    <row r="767" spans="2:65" s="13" customFormat="1" ht="11.25">
      <c r="B767" s="156"/>
      <c r="D767" s="144" t="s">
        <v>171</v>
      </c>
      <c r="E767" s="157" t="s">
        <v>21</v>
      </c>
      <c r="F767" s="158" t="s">
        <v>980</v>
      </c>
      <c r="H767" s="159">
        <v>0.35</v>
      </c>
      <c r="I767" s="160"/>
      <c r="L767" s="156"/>
      <c r="M767" s="161"/>
      <c r="T767" s="162"/>
      <c r="AT767" s="157" t="s">
        <v>171</v>
      </c>
      <c r="AU767" s="157" t="s">
        <v>83</v>
      </c>
      <c r="AV767" s="13" t="s">
        <v>83</v>
      </c>
      <c r="AW767" s="13" t="s">
        <v>34</v>
      </c>
      <c r="AX767" s="13" t="s">
        <v>81</v>
      </c>
      <c r="AY767" s="157" t="s">
        <v>158</v>
      </c>
    </row>
    <row r="768" spans="2:65" s="1" customFormat="1" ht="16.5" customHeight="1">
      <c r="B768" s="32"/>
      <c r="C768" s="131" t="s">
        <v>981</v>
      </c>
      <c r="D768" s="131" t="s">
        <v>160</v>
      </c>
      <c r="E768" s="132" t="s">
        <v>982</v>
      </c>
      <c r="F768" s="133" t="s">
        <v>983</v>
      </c>
      <c r="G768" s="134" t="s">
        <v>163</v>
      </c>
      <c r="H768" s="135">
        <v>0.35</v>
      </c>
      <c r="I768" s="136"/>
      <c r="J768" s="137">
        <f>ROUND(I768*H768,2)</f>
        <v>0</v>
      </c>
      <c r="K768" s="133" t="s">
        <v>164</v>
      </c>
      <c r="L768" s="32"/>
      <c r="M768" s="138" t="s">
        <v>21</v>
      </c>
      <c r="N768" s="139" t="s">
        <v>44</v>
      </c>
      <c r="P768" s="140">
        <f>O768*H768</f>
        <v>0</v>
      </c>
      <c r="Q768" s="140">
        <v>7.9000000000000008E-3</v>
      </c>
      <c r="R768" s="140">
        <f>Q768*H768</f>
        <v>2.7650000000000001E-3</v>
      </c>
      <c r="S768" s="140">
        <v>0</v>
      </c>
      <c r="T768" s="141">
        <f>S768*H768</f>
        <v>0</v>
      </c>
      <c r="AR768" s="142" t="s">
        <v>165</v>
      </c>
      <c r="AT768" s="142" t="s">
        <v>160</v>
      </c>
      <c r="AU768" s="142" t="s">
        <v>83</v>
      </c>
      <c r="AY768" s="17" t="s">
        <v>158</v>
      </c>
      <c r="BE768" s="143">
        <f>IF(N768="základní",J768,0)</f>
        <v>0</v>
      </c>
      <c r="BF768" s="143">
        <f>IF(N768="snížená",J768,0)</f>
        <v>0</v>
      </c>
      <c r="BG768" s="143">
        <f>IF(N768="zákl. přenesená",J768,0)</f>
        <v>0</v>
      </c>
      <c r="BH768" s="143">
        <f>IF(N768="sníž. přenesená",J768,0)</f>
        <v>0</v>
      </c>
      <c r="BI768" s="143">
        <f>IF(N768="nulová",J768,0)</f>
        <v>0</v>
      </c>
      <c r="BJ768" s="17" t="s">
        <v>81</v>
      </c>
      <c r="BK768" s="143">
        <f>ROUND(I768*H768,2)</f>
        <v>0</v>
      </c>
      <c r="BL768" s="17" t="s">
        <v>165</v>
      </c>
      <c r="BM768" s="142" t="s">
        <v>984</v>
      </c>
    </row>
    <row r="769" spans="2:65" s="1" customFormat="1" ht="19.5">
      <c r="B769" s="32"/>
      <c r="D769" s="144" t="s">
        <v>167</v>
      </c>
      <c r="F769" s="145" t="s">
        <v>985</v>
      </c>
      <c r="I769" s="146"/>
      <c r="L769" s="32"/>
      <c r="M769" s="147"/>
      <c r="T769" s="53"/>
      <c r="AT769" s="17" t="s">
        <v>167</v>
      </c>
      <c r="AU769" s="17" t="s">
        <v>83</v>
      </c>
    </row>
    <row r="770" spans="2:65" s="1" customFormat="1" ht="11.25">
      <c r="B770" s="32"/>
      <c r="D770" s="148" t="s">
        <v>169</v>
      </c>
      <c r="F770" s="149" t="s">
        <v>986</v>
      </c>
      <c r="I770" s="146"/>
      <c r="L770" s="32"/>
      <c r="M770" s="147"/>
      <c r="T770" s="53"/>
      <c r="AT770" s="17" t="s">
        <v>169</v>
      </c>
      <c r="AU770" s="17" t="s">
        <v>83</v>
      </c>
    </row>
    <row r="771" spans="2:65" s="12" customFormat="1" ht="11.25">
      <c r="B771" s="150"/>
      <c r="D771" s="144" t="s">
        <v>171</v>
      </c>
      <c r="E771" s="151" t="s">
        <v>21</v>
      </c>
      <c r="F771" s="152" t="s">
        <v>979</v>
      </c>
      <c r="H771" s="151" t="s">
        <v>21</v>
      </c>
      <c r="I771" s="153"/>
      <c r="L771" s="150"/>
      <c r="M771" s="154"/>
      <c r="T771" s="155"/>
      <c r="AT771" s="151" t="s">
        <v>171</v>
      </c>
      <c r="AU771" s="151" t="s">
        <v>83</v>
      </c>
      <c r="AV771" s="12" t="s">
        <v>81</v>
      </c>
      <c r="AW771" s="12" t="s">
        <v>34</v>
      </c>
      <c r="AX771" s="12" t="s">
        <v>73</v>
      </c>
      <c r="AY771" s="151" t="s">
        <v>158</v>
      </c>
    </row>
    <row r="772" spans="2:65" s="13" customFormat="1" ht="11.25">
      <c r="B772" s="156"/>
      <c r="D772" s="144" t="s">
        <v>171</v>
      </c>
      <c r="E772" s="157" t="s">
        <v>21</v>
      </c>
      <c r="F772" s="158" t="s">
        <v>980</v>
      </c>
      <c r="H772" s="159">
        <v>0.35</v>
      </c>
      <c r="I772" s="160"/>
      <c r="L772" s="156"/>
      <c r="M772" s="161"/>
      <c r="T772" s="162"/>
      <c r="AT772" s="157" t="s">
        <v>171</v>
      </c>
      <c r="AU772" s="157" t="s">
        <v>83</v>
      </c>
      <c r="AV772" s="13" t="s">
        <v>83</v>
      </c>
      <c r="AW772" s="13" t="s">
        <v>34</v>
      </c>
      <c r="AX772" s="13" t="s">
        <v>81</v>
      </c>
      <c r="AY772" s="157" t="s">
        <v>158</v>
      </c>
    </row>
    <row r="773" spans="2:65" s="1" customFormat="1" ht="16.5" customHeight="1">
      <c r="B773" s="32"/>
      <c r="C773" s="131" t="s">
        <v>987</v>
      </c>
      <c r="D773" s="131" t="s">
        <v>160</v>
      </c>
      <c r="E773" s="132" t="s">
        <v>988</v>
      </c>
      <c r="F773" s="133" t="s">
        <v>989</v>
      </c>
      <c r="G773" s="134" t="s">
        <v>184</v>
      </c>
      <c r="H773" s="135">
        <v>4.4000000000000004</v>
      </c>
      <c r="I773" s="136"/>
      <c r="J773" s="137">
        <f>ROUND(I773*H773,2)</f>
        <v>0</v>
      </c>
      <c r="K773" s="133" t="s">
        <v>164</v>
      </c>
      <c r="L773" s="32"/>
      <c r="M773" s="138" t="s">
        <v>21</v>
      </c>
      <c r="N773" s="139" t="s">
        <v>44</v>
      </c>
      <c r="P773" s="140">
        <f>O773*H773</f>
        <v>0</v>
      </c>
      <c r="Q773" s="140">
        <v>0</v>
      </c>
      <c r="R773" s="140">
        <f>Q773*H773</f>
        <v>0</v>
      </c>
      <c r="S773" s="140">
        <v>0</v>
      </c>
      <c r="T773" s="141">
        <f>S773*H773</f>
        <v>0</v>
      </c>
      <c r="AR773" s="142" t="s">
        <v>165</v>
      </c>
      <c r="AT773" s="142" t="s">
        <v>160</v>
      </c>
      <c r="AU773" s="142" t="s">
        <v>83</v>
      </c>
      <c r="AY773" s="17" t="s">
        <v>158</v>
      </c>
      <c r="BE773" s="143">
        <f>IF(N773="základní",J773,0)</f>
        <v>0</v>
      </c>
      <c r="BF773" s="143">
        <f>IF(N773="snížená",J773,0)</f>
        <v>0</v>
      </c>
      <c r="BG773" s="143">
        <f>IF(N773="zákl. přenesená",J773,0)</f>
        <v>0</v>
      </c>
      <c r="BH773" s="143">
        <f>IF(N773="sníž. přenesená",J773,0)</f>
        <v>0</v>
      </c>
      <c r="BI773" s="143">
        <f>IF(N773="nulová",J773,0)</f>
        <v>0</v>
      </c>
      <c r="BJ773" s="17" t="s">
        <v>81</v>
      </c>
      <c r="BK773" s="143">
        <f>ROUND(I773*H773,2)</f>
        <v>0</v>
      </c>
      <c r="BL773" s="17" t="s">
        <v>165</v>
      </c>
      <c r="BM773" s="142" t="s">
        <v>990</v>
      </c>
    </row>
    <row r="774" spans="2:65" s="1" customFormat="1" ht="19.5">
      <c r="B774" s="32"/>
      <c r="D774" s="144" t="s">
        <v>167</v>
      </c>
      <c r="F774" s="145" t="s">
        <v>991</v>
      </c>
      <c r="I774" s="146"/>
      <c r="L774" s="32"/>
      <c r="M774" s="147"/>
      <c r="T774" s="53"/>
      <c r="AT774" s="17" t="s">
        <v>167</v>
      </c>
      <c r="AU774" s="17" t="s">
        <v>83</v>
      </c>
    </row>
    <row r="775" spans="2:65" s="1" customFormat="1" ht="11.25">
      <c r="B775" s="32"/>
      <c r="D775" s="148" t="s">
        <v>169</v>
      </c>
      <c r="F775" s="149" t="s">
        <v>992</v>
      </c>
      <c r="I775" s="146"/>
      <c r="L775" s="32"/>
      <c r="M775" s="147"/>
      <c r="T775" s="53"/>
      <c r="AT775" s="17" t="s">
        <v>169</v>
      </c>
      <c r="AU775" s="17" t="s">
        <v>83</v>
      </c>
    </row>
    <row r="776" spans="2:65" s="12" customFormat="1" ht="11.25">
      <c r="B776" s="150"/>
      <c r="D776" s="144" t="s">
        <v>171</v>
      </c>
      <c r="E776" s="151" t="s">
        <v>21</v>
      </c>
      <c r="F776" s="152" t="s">
        <v>993</v>
      </c>
      <c r="H776" s="151" t="s">
        <v>21</v>
      </c>
      <c r="I776" s="153"/>
      <c r="L776" s="150"/>
      <c r="M776" s="154"/>
      <c r="T776" s="155"/>
      <c r="AT776" s="151" t="s">
        <v>171</v>
      </c>
      <c r="AU776" s="151" t="s">
        <v>83</v>
      </c>
      <c r="AV776" s="12" t="s">
        <v>81</v>
      </c>
      <c r="AW776" s="12" t="s">
        <v>34</v>
      </c>
      <c r="AX776" s="12" t="s">
        <v>73</v>
      </c>
      <c r="AY776" s="151" t="s">
        <v>158</v>
      </c>
    </row>
    <row r="777" spans="2:65" s="13" customFormat="1" ht="11.25">
      <c r="B777" s="156"/>
      <c r="D777" s="144" t="s">
        <v>171</v>
      </c>
      <c r="E777" s="157" t="s">
        <v>21</v>
      </c>
      <c r="F777" s="158" t="s">
        <v>994</v>
      </c>
      <c r="H777" s="159">
        <v>4.4000000000000004</v>
      </c>
      <c r="I777" s="160"/>
      <c r="L777" s="156"/>
      <c r="M777" s="161"/>
      <c r="T777" s="162"/>
      <c r="AT777" s="157" t="s">
        <v>171</v>
      </c>
      <c r="AU777" s="157" t="s">
        <v>83</v>
      </c>
      <c r="AV777" s="13" t="s">
        <v>83</v>
      </c>
      <c r="AW777" s="13" t="s">
        <v>34</v>
      </c>
      <c r="AX777" s="13" t="s">
        <v>81</v>
      </c>
      <c r="AY777" s="157" t="s">
        <v>158</v>
      </c>
    </row>
    <row r="778" spans="2:65" s="1" customFormat="1" ht="16.5" customHeight="1">
      <c r="B778" s="32"/>
      <c r="C778" s="170" t="s">
        <v>995</v>
      </c>
      <c r="D778" s="170" t="s">
        <v>264</v>
      </c>
      <c r="E778" s="171" t="s">
        <v>996</v>
      </c>
      <c r="F778" s="172" t="s">
        <v>997</v>
      </c>
      <c r="G778" s="173" t="s">
        <v>184</v>
      </c>
      <c r="H778" s="174">
        <v>4.62</v>
      </c>
      <c r="I778" s="175"/>
      <c r="J778" s="176">
        <f>ROUND(I778*H778,2)</f>
        <v>0</v>
      </c>
      <c r="K778" s="172" t="s">
        <v>164</v>
      </c>
      <c r="L778" s="177"/>
      <c r="M778" s="178" t="s">
        <v>21</v>
      </c>
      <c r="N778" s="179" t="s">
        <v>44</v>
      </c>
      <c r="P778" s="140">
        <f>O778*H778</f>
        <v>0</v>
      </c>
      <c r="Q778" s="140">
        <v>1E-4</v>
      </c>
      <c r="R778" s="140">
        <f>Q778*H778</f>
        <v>4.6200000000000001E-4</v>
      </c>
      <c r="S778" s="140">
        <v>0</v>
      </c>
      <c r="T778" s="141">
        <f>S778*H778</f>
        <v>0</v>
      </c>
      <c r="AR778" s="142" t="s">
        <v>223</v>
      </c>
      <c r="AT778" s="142" t="s">
        <v>264</v>
      </c>
      <c r="AU778" s="142" t="s">
        <v>83</v>
      </c>
      <c r="AY778" s="17" t="s">
        <v>158</v>
      </c>
      <c r="BE778" s="143">
        <f>IF(N778="základní",J778,0)</f>
        <v>0</v>
      </c>
      <c r="BF778" s="143">
        <f>IF(N778="snížená",J778,0)</f>
        <v>0</v>
      </c>
      <c r="BG778" s="143">
        <f>IF(N778="zákl. přenesená",J778,0)</f>
        <v>0</v>
      </c>
      <c r="BH778" s="143">
        <f>IF(N778="sníž. přenesená",J778,0)</f>
        <v>0</v>
      </c>
      <c r="BI778" s="143">
        <f>IF(N778="nulová",J778,0)</f>
        <v>0</v>
      </c>
      <c r="BJ778" s="17" t="s">
        <v>81</v>
      </c>
      <c r="BK778" s="143">
        <f>ROUND(I778*H778,2)</f>
        <v>0</v>
      </c>
      <c r="BL778" s="17" t="s">
        <v>165</v>
      </c>
      <c r="BM778" s="142" t="s">
        <v>998</v>
      </c>
    </row>
    <row r="779" spans="2:65" s="1" customFormat="1" ht="11.25">
      <c r="B779" s="32"/>
      <c r="D779" s="144" t="s">
        <v>167</v>
      </c>
      <c r="F779" s="145" t="s">
        <v>997</v>
      </c>
      <c r="I779" s="146"/>
      <c r="L779" s="32"/>
      <c r="M779" s="147"/>
      <c r="T779" s="53"/>
      <c r="AT779" s="17" t="s">
        <v>167</v>
      </c>
      <c r="AU779" s="17" t="s">
        <v>83</v>
      </c>
    </row>
    <row r="780" spans="2:65" s="13" customFormat="1" ht="11.25">
      <c r="B780" s="156"/>
      <c r="D780" s="144" t="s">
        <v>171</v>
      </c>
      <c r="E780" s="157" t="s">
        <v>21</v>
      </c>
      <c r="F780" s="158" t="s">
        <v>999</v>
      </c>
      <c r="H780" s="159">
        <v>4.62</v>
      </c>
      <c r="I780" s="160"/>
      <c r="L780" s="156"/>
      <c r="M780" s="161"/>
      <c r="T780" s="162"/>
      <c r="AT780" s="157" t="s">
        <v>171</v>
      </c>
      <c r="AU780" s="157" t="s">
        <v>83</v>
      </c>
      <c r="AV780" s="13" t="s">
        <v>83</v>
      </c>
      <c r="AW780" s="13" t="s">
        <v>34</v>
      </c>
      <c r="AX780" s="13" t="s">
        <v>81</v>
      </c>
      <c r="AY780" s="157" t="s">
        <v>158</v>
      </c>
    </row>
    <row r="781" spans="2:65" s="1" customFormat="1" ht="16.5" customHeight="1">
      <c r="B781" s="32"/>
      <c r="C781" s="131" t="s">
        <v>1000</v>
      </c>
      <c r="D781" s="131" t="s">
        <v>160</v>
      </c>
      <c r="E781" s="132" t="s">
        <v>1001</v>
      </c>
      <c r="F781" s="133" t="s">
        <v>1002</v>
      </c>
      <c r="G781" s="134" t="s">
        <v>184</v>
      </c>
      <c r="H781" s="135">
        <v>60.45</v>
      </c>
      <c r="I781" s="136"/>
      <c r="J781" s="137">
        <f>ROUND(I781*H781,2)</f>
        <v>0</v>
      </c>
      <c r="K781" s="133" t="s">
        <v>164</v>
      </c>
      <c r="L781" s="32"/>
      <c r="M781" s="138" t="s">
        <v>21</v>
      </c>
      <c r="N781" s="139" t="s">
        <v>44</v>
      </c>
      <c r="P781" s="140">
        <f>O781*H781</f>
        <v>0</v>
      </c>
      <c r="Q781" s="140">
        <v>0</v>
      </c>
      <c r="R781" s="140">
        <f>Q781*H781</f>
        <v>0</v>
      </c>
      <c r="S781" s="140">
        <v>0</v>
      </c>
      <c r="T781" s="141">
        <f>S781*H781</f>
        <v>0</v>
      </c>
      <c r="AR781" s="142" t="s">
        <v>165</v>
      </c>
      <c r="AT781" s="142" t="s">
        <v>160</v>
      </c>
      <c r="AU781" s="142" t="s">
        <v>83</v>
      </c>
      <c r="AY781" s="17" t="s">
        <v>158</v>
      </c>
      <c r="BE781" s="143">
        <f>IF(N781="základní",J781,0)</f>
        <v>0</v>
      </c>
      <c r="BF781" s="143">
        <f>IF(N781="snížená",J781,0)</f>
        <v>0</v>
      </c>
      <c r="BG781" s="143">
        <f>IF(N781="zákl. přenesená",J781,0)</f>
        <v>0</v>
      </c>
      <c r="BH781" s="143">
        <f>IF(N781="sníž. přenesená",J781,0)</f>
        <v>0</v>
      </c>
      <c r="BI781" s="143">
        <f>IF(N781="nulová",J781,0)</f>
        <v>0</v>
      </c>
      <c r="BJ781" s="17" t="s">
        <v>81</v>
      </c>
      <c r="BK781" s="143">
        <f>ROUND(I781*H781,2)</f>
        <v>0</v>
      </c>
      <c r="BL781" s="17" t="s">
        <v>165</v>
      </c>
      <c r="BM781" s="142" t="s">
        <v>1003</v>
      </c>
    </row>
    <row r="782" spans="2:65" s="1" customFormat="1" ht="19.5">
      <c r="B782" s="32"/>
      <c r="D782" s="144" t="s">
        <v>167</v>
      </c>
      <c r="F782" s="145" t="s">
        <v>1004</v>
      </c>
      <c r="I782" s="146"/>
      <c r="L782" s="32"/>
      <c r="M782" s="147"/>
      <c r="T782" s="53"/>
      <c r="AT782" s="17" t="s">
        <v>167</v>
      </c>
      <c r="AU782" s="17" t="s">
        <v>83</v>
      </c>
    </row>
    <row r="783" spans="2:65" s="1" customFormat="1" ht="11.25">
      <c r="B783" s="32"/>
      <c r="D783" s="148" t="s">
        <v>169</v>
      </c>
      <c r="F783" s="149" t="s">
        <v>1005</v>
      </c>
      <c r="I783" s="146"/>
      <c r="L783" s="32"/>
      <c r="M783" s="147"/>
      <c r="T783" s="53"/>
      <c r="AT783" s="17" t="s">
        <v>169</v>
      </c>
      <c r="AU783" s="17" t="s">
        <v>83</v>
      </c>
    </row>
    <row r="784" spans="2:65" s="12" customFormat="1" ht="11.25">
      <c r="B784" s="150"/>
      <c r="D784" s="144" t="s">
        <v>171</v>
      </c>
      <c r="E784" s="151" t="s">
        <v>21</v>
      </c>
      <c r="F784" s="152" t="s">
        <v>1006</v>
      </c>
      <c r="H784" s="151" t="s">
        <v>21</v>
      </c>
      <c r="I784" s="153"/>
      <c r="L784" s="150"/>
      <c r="M784" s="154"/>
      <c r="T784" s="155"/>
      <c r="AT784" s="151" t="s">
        <v>171</v>
      </c>
      <c r="AU784" s="151" t="s">
        <v>83</v>
      </c>
      <c r="AV784" s="12" t="s">
        <v>81</v>
      </c>
      <c r="AW784" s="12" t="s">
        <v>34</v>
      </c>
      <c r="AX784" s="12" t="s">
        <v>73</v>
      </c>
      <c r="AY784" s="151" t="s">
        <v>158</v>
      </c>
    </row>
    <row r="785" spans="2:65" s="13" customFormat="1" ht="11.25">
      <c r="B785" s="156"/>
      <c r="D785" s="144" t="s">
        <v>171</v>
      </c>
      <c r="E785" s="157" t="s">
        <v>21</v>
      </c>
      <c r="F785" s="158" t="s">
        <v>1007</v>
      </c>
      <c r="H785" s="159">
        <v>6.6749999999999998</v>
      </c>
      <c r="I785" s="160"/>
      <c r="L785" s="156"/>
      <c r="M785" s="161"/>
      <c r="T785" s="162"/>
      <c r="AT785" s="157" t="s">
        <v>171</v>
      </c>
      <c r="AU785" s="157" t="s">
        <v>83</v>
      </c>
      <c r="AV785" s="13" t="s">
        <v>83</v>
      </c>
      <c r="AW785" s="13" t="s">
        <v>34</v>
      </c>
      <c r="AX785" s="13" t="s">
        <v>73</v>
      </c>
      <c r="AY785" s="157" t="s">
        <v>158</v>
      </c>
    </row>
    <row r="786" spans="2:65" s="13" customFormat="1" ht="11.25">
      <c r="B786" s="156"/>
      <c r="D786" s="144" t="s">
        <v>171</v>
      </c>
      <c r="E786" s="157" t="s">
        <v>21</v>
      </c>
      <c r="F786" s="158" t="s">
        <v>1008</v>
      </c>
      <c r="H786" s="159">
        <v>6.11</v>
      </c>
      <c r="I786" s="160"/>
      <c r="L786" s="156"/>
      <c r="M786" s="161"/>
      <c r="T786" s="162"/>
      <c r="AT786" s="157" t="s">
        <v>171</v>
      </c>
      <c r="AU786" s="157" t="s">
        <v>83</v>
      </c>
      <c r="AV786" s="13" t="s">
        <v>83</v>
      </c>
      <c r="AW786" s="13" t="s">
        <v>34</v>
      </c>
      <c r="AX786" s="13" t="s">
        <v>73</v>
      </c>
      <c r="AY786" s="157" t="s">
        <v>158</v>
      </c>
    </row>
    <row r="787" spans="2:65" s="13" customFormat="1" ht="11.25">
      <c r="B787" s="156"/>
      <c r="D787" s="144" t="s">
        <v>171</v>
      </c>
      <c r="E787" s="157" t="s">
        <v>21</v>
      </c>
      <c r="F787" s="158" t="s">
        <v>1009</v>
      </c>
      <c r="H787" s="159">
        <v>7.5</v>
      </c>
      <c r="I787" s="160"/>
      <c r="L787" s="156"/>
      <c r="M787" s="161"/>
      <c r="T787" s="162"/>
      <c r="AT787" s="157" t="s">
        <v>171</v>
      </c>
      <c r="AU787" s="157" t="s">
        <v>83</v>
      </c>
      <c r="AV787" s="13" t="s">
        <v>83</v>
      </c>
      <c r="AW787" s="13" t="s">
        <v>34</v>
      </c>
      <c r="AX787" s="13" t="s">
        <v>73</v>
      </c>
      <c r="AY787" s="157" t="s">
        <v>158</v>
      </c>
    </row>
    <row r="788" spans="2:65" s="13" customFormat="1" ht="11.25">
      <c r="B788" s="156"/>
      <c r="D788" s="144" t="s">
        <v>171</v>
      </c>
      <c r="E788" s="157" t="s">
        <v>21</v>
      </c>
      <c r="F788" s="158" t="s">
        <v>1010</v>
      </c>
      <c r="H788" s="159">
        <v>15</v>
      </c>
      <c r="I788" s="160"/>
      <c r="L788" s="156"/>
      <c r="M788" s="161"/>
      <c r="T788" s="162"/>
      <c r="AT788" s="157" t="s">
        <v>171</v>
      </c>
      <c r="AU788" s="157" t="s">
        <v>83</v>
      </c>
      <c r="AV788" s="13" t="s">
        <v>83</v>
      </c>
      <c r="AW788" s="13" t="s">
        <v>34</v>
      </c>
      <c r="AX788" s="13" t="s">
        <v>73</v>
      </c>
      <c r="AY788" s="157" t="s">
        <v>158</v>
      </c>
    </row>
    <row r="789" spans="2:65" s="13" customFormat="1" ht="11.25">
      <c r="B789" s="156"/>
      <c r="D789" s="144" t="s">
        <v>171</v>
      </c>
      <c r="E789" s="157" t="s">
        <v>21</v>
      </c>
      <c r="F789" s="158" t="s">
        <v>1011</v>
      </c>
      <c r="H789" s="159">
        <v>4.6050000000000004</v>
      </c>
      <c r="I789" s="160"/>
      <c r="L789" s="156"/>
      <c r="M789" s="161"/>
      <c r="T789" s="162"/>
      <c r="AT789" s="157" t="s">
        <v>171</v>
      </c>
      <c r="AU789" s="157" t="s">
        <v>83</v>
      </c>
      <c r="AV789" s="13" t="s">
        <v>83</v>
      </c>
      <c r="AW789" s="13" t="s">
        <v>34</v>
      </c>
      <c r="AX789" s="13" t="s">
        <v>73</v>
      </c>
      <c r="AY789" s="157" t="s">
        <v>158</v>
      </c>
    </row>
    <row r="790" spans="2:65" s="13" customFormat="1" ht="11.25">
      <c r="B790" s="156"/>
      <c r="D790" s="144" t="s">
        <v>171</v>
      </c>
      <c r="E790" s="157" t="s">
        <v>21</v>
      </c>
      <c r="F790" s="158" t="s">
        <v>1012</v>
      </c>
      <c r="H790" s="159">
        <v>3.25</v>
      </c>
      <c r="I790" s="160"/>
      <c r="L790" s="156"/>
      <c r="M790" s="161"/>
      <c r="T790" s="162"/>
      <c r="AT790" s="157" t="s">
        <v>171</v>
      </c>
      <c r="AU790" s="157" t="s">
        <v>83</v>
      </c>
      <c r="AV790" s="13" t="s">
        <v>83</v>
      </c>
      <c r="AW790" s="13" t="s">
        <v>34</v>
      </c>
      <c r="AX790" s="13" t="s">
        <v>73</v>
      </c>
      <c r="AY790" s="157" t="s">
        <v>158</v>
      </c>
    </row>
    <row r="791" spans="2:65" s="13" customFormat="1" ht="11.25">
      <c r="B791" s="156"/>
      <c r="D791" s="144" t="s">
        <v>171</v>
      </c>
      <c r="E791" s="157" t="s">
        <v>21</v>
      </c>
      <c r="F791" s="158" t="s">
        <v>1013</v>
      </c>
      <c r="H791" s="159">
        <v>3.75</v>
      </c>
      <c r="I791" s="160"/>
      <c r="L791" s="156"/>
      <c r="M791" s="161"/>
      <c r="T791" s="162"/>
      <c r="AT791" s="157" t="s">
        <v>171</v>
      </c>
      <c r="AU791" s="157" t="s">
        <v>83</v>
      </c>
      <c r="AV791" s="13" t="s">
        <v>83</v>
      </c>
      <c r="AW791" s="13" t="s">
        <v>34</v>
      </c>
      <c r="AX791" s="13" t="s">
        <v>73</v>
      </c>
      <c r="AY791" s="157" t="s">
        <v>158</v>
      </c>
    </row>
    <row r="792" spans="2:65" s="12" customFormat="1" ht="11.25">
      <c r="B792" s="150"/>
      <c r="D792" s="144" t="s">
        <v>171</v>
      </c>
      <c r="E792" s="151" t="s">
        <v>21</v>
      </c>
      <c r="F792" s="152" t="s">
        <v>1014</v>
      </c>
      <c r="H792" s="151" t="s">
        <v>21</v>
      </c>
      <c r="I792" s="153"/>
      <c r="L792" s="150"/>
      <c r="M792" s="154"/>
      <c r="T792" s="155"/>
      <c r="AT792" s="151" t="s">
        <v>171</v>
      </c>
      <c r="AU792" s="151" t="s">
        <v>83</v>
      </c>
      <c r="AV792" s="12" t="s">
        <v>81</v>
      </c>
      <c r="AW792" s="12" t="s">
        <v>34</v>
      </c>
      <c r="AX792" s="12" t="s">
        <v>73</v>
      </c>
      <c r="AY792" s="151" t="s">
        <v>158</v>
      </c>
    </row>
    <row r="793" spans="2:65" s="13" customFormat="1" ht="11.25">
      <c r="B793" s="156"/>
      <c r="D793" s="144" t="s">
        <v>171</v>
      </c>
      <c r="E793" s="157" t="s">
        <v>21</v>
      </c>
      <c r="F793" s="158" t="s">
        <v>1015</v>
      </c>
      <c r="H793" s="159">
        <v>5.92</v>
      </c>
      <c r="I793" s="160"/>
      <c r="L793" s="156"/>
      <c r="M793" s="161"/>
      <c r="T793" s="162"/>
      <c r="AT793" s="157" t="s">
        <v>171</v>
      </c>
      <c r="AU793" s="157" t="s">
        <v>83</v>
      </c>
      <c r="AV793" s="13" t="s">
        <v>83</v>
      </c>
      <c r="AW793" s="13" t="s">
        <v>34</v>
      </c>
      <c r="AX793" s="13" t="s">
        <v>73</v>
      </c>
      <c r="AY793" s="157" t="s">
        <v>158</v>
      </c>
    </row>
    <row r="794" spans="2:65" s="12" customFormat="1" ht="11.25">
      <c r="B794" s="150"/>
      <c r="D794" s="144" t="s">
        <v>171</v>
      </c>
      <c r="E794" s="151" t="s">
        <v>21</v>
      </c>
      <c r="F794" s="152" t="s">
        <v>1016</v>
      </c>
      <c r="H794" s="151" t="s">
        <v>21</v>
      </c>
      <c r="I794" s="153"/>
      <c r="L794" s="150"/>
      <c r="M794" s="154"/>
      <c r="T794" s="155"/>
      <c r="AT794" s="151" t="s">
        <v>171</v>
      </c>
      <c r="AU794" s="151" t="s">
        <v>83</v>
      </c>
      <c r="AV794" s="12" t="s">
        <v>81</v>
      </c>
      <c r="AW794" s="12" t="s">
        <v>34</v>
      </c>
      <c r="AX794" s="12" t="s">
        <v>73</v>
      </c>
      <c r="AY794" s="151" t="s">
        <v>158</v>
      </c>
    </row>
    <row r="795" spans="2:65" s="13" customFormat="1" ht="11.25">
      <c r="B795" s="156"/>
      <c r="D795" s="144" t="s">
        <v>171</v>
      </c>
      <c r="E795" s="157" t="s">
        <v>21</v>
      </c>
      <c r="F795" s="158" t="s">
        <v>1017</v>
      </c>
      <c r="H795" s="159">
        <v>7.64</v>
      </c>
      <c r="I795" s="160"/>
      <c r="L795" s="156"/>
      <c r="M795" s="161"/>
      <c r="T795" s="162"/>
      <c r="AT795" s="157" t="s">
        <v>171</v>
      </c>
      <c r="AU795" s="157" t="s">
        <v>83</v>
      </c>
      <c r="AV795" s="13" t="s">
        <v>83</v>
      </c>
      <c r="AW795" s="13" t="s">
        <v>34</v>
      </c>
      <c r="AX795" s="13" t="s">
        <v>73</v>
      </c>
      <c r="AY795" s="157" t="s">
        <v>158</v>
      </c>
    </row>
    <row r="796" spans="2:65" s="14" customFormat="1" ht="11.25">
      <c r="B796" s="163"/>
      <c r="D796" s="144" t="s">
        <v>171</v>
      </c>
      <c r="E796" s="164" t="s">
        <v>21</v>
      </c>
      <c r="F796" s="165" t="s">
        <v>215</v>
      </c>
      <c r="H796" s="166">
        <v>60.45</v>
      </c>
      <c r="I796" s="167"/>
      <c r="L796" s="163"/>
      <c r="M796" s="168"/>
      <c r="T796" s="169"/>
      <c r="AT796" s="164" t="s">
        <v>171</v>
      </c>
      <c r="AU796" s="164" t="s">
        <v>83</v>
      </c>
      <c r="AV796" s="14" t="s">
        <v>165</v>
      </c>
      <c r="AW796" s="14" t="s">
        <v>34</v>
      </c>
      <c r="AX796" s="14" t="s">
        <v>81</v>
      </c>
      <c r="AY796" s="164" t="s">
        <v>158</v>
      </c>
    </row>
    <row r="797" spans="2:65" s="1" customFormat="1" ht="16.5" customHeight="1">
      <c r="B797" s="32"/>
      <c r="C797" s="170" t="s">
        <v>1018</v>
      </c>
      <c r="D797" s="170" t="s">
        <v>264</v>
      </c>
      <c r="E797" s="171" t="s">
        <v>1019</v>
      </c>
      <c r="F797" s="172" t="s">
        <v>1020</v>
      </c>
      <c r="G797" s="173" t="s">
        <v>184</v>
      </c>
      <c r="H797" s="174">
        <v>63.472999999999999</v>
      </c>
      <c r="I797" s="175"/>
      <c r="J797" s="176">
        <f>ROUND(I797*H797,2)</f>
        <v>0</v>
      </c>
      <c r="K797" s="172" t="s">
        <v>164</v>
      </c>
      <c r="L797" s="177"/>
      <c r="M797" s="178" t="s">
        <v>21</v>
      </c>
      <c r="N797" s="179" t="s">
        <v>44</v>
      </c>
      <c r="P797" s="140">
        <f>O797*H797</f>
        <v>0</v>
      </c>
      <c r="Q797" s="140">
        <v>4.0000000000000003E-5</v>
      </c>
      <c r="R797" s="140">
        <f>Q797*H797</f>
        <v>2.5389200000000001E-3</v>
      </c>
      <c r="S797" s="140">
        <v>0</v>
      </c>
      <c r="T797" s="141">
        <f>S797*H797</f>
        <v>0</v>
      </c>
      <c r="AR797" s="142" t="s">
        <v>223</v>
      </c>
      <c r="AT797" s="142" t="s">
        <v>264</v>
      </c>
      <c r="AU797" s="142" t="s">
        <v>83</v>
      </c>
      <c r="AY797" s="17" t="s">
        <v>158</v>
      </c>
      <c r="BE797" s="143">
        <f>IF(N797="základní",J797,0)</f>
        <v>0</v>
      </c>
      <c r="BF797" s="143">
        <f>IF(N797="snížená",J797,0)</f>
        <v>0</v>
      </c>
      <c r="BG797" s="143">
        <f>IF(N797="zákl. přenesená",J797,0)</f>
        <v>0</v>
      </c>
      <c r="BH797" s="143">
        <f>IF(N797="sníž. přenesená",J797,0)</f>
        <v>0</v>
      </c>
      <c r="BI797" s="143">
        <f>IF(N797="nulová",J797,0)</f>
        <v>0</v>
      </c>
      <c r="BJ797" s="17" t="s">
        <v>81</v>
      </c>
      <c r="BK797" s="143">
        <f>ROUND(I797*H797,2)</f>
        <v>0</v>
      </c>
      <c r="BL797" s="17" t="s">
        <v>165</v>
      </c>
      <c r="BM797" s="142" t="s">
        <v>1021</v>
      </c>
    </row>
    <row r="798" spans="2:65" s="1" customFormat="1" ht="11.25">
      <c r="B798" s="32"/>
      <c r="D798" s="144" t="s">
        <v>167</v>
      </c>
      <c r="F798" s="145" t="s">
        <v>1020</v>
      </c>
      <c r="I798" s="146"/>
      <c r="L798" s="32"/>
      <c r="M798" s="147"/>
      <c r="T798" s="53"/>
      <c r="AT798" s="17" t="s">
        <v>167</v>
      </c>
      <c r="AU798" s="17" t="s">
        <v>83</v>
      </c>
    </row>
    <row r="799" spans="2:65" s="13" customFormat="1" ht="11.25">
      <c r="B799" s="156"/>
      <c r="D799" s="144" t="s">
        <v>171</v>
      </c>
      <c r="E799" s="157" t="s">
        <v>21</v>
      </c>
      <c r="F799" s="158" t="s">
        <v>1022</v>
      </c>
      <c r="H799" s="159">
        <v>63.472999999999999</v>
      </c>
      <c r="I799" s="160"/>
      <c r="L799" s="156"/>
      <c r="M799" s="161"/>
      <c r="T799" s="162"/>
      <c r="AT799" s="157" t="s">
        <v>171</v>
      </c>
      <c r="AU799" s="157" t="s">
        <v>83</v>
      </c>
      <c r="AV799" s="13" t="s">
        <v>83</v>
      </c>
      <c r="AW799" s="13" t="s">
        <v>34</v>
      </c>
      <c r="AX799" s="13" t="s">
        <v>81</v>
      </c>
      <c r="AY799" s="157" t="s">
        <v>158</v>
      </c>
    </row>
    <row r="800" spans="2:65" s="1" customFormat="1" ht="16.5" customHeight="1">
      <c r="B800" s="32"/>
      <c r="C800" s="131" t="s">
        <v>1023</v>
      </c>
      <c r="D800" s="131" t="s">
        <v>160</v>
      </c>
      <c r="E800" s="132" t="s">
        <v>1024</v>
      </c>
      <c r="F800" s="133" t="s">
        <v>1025</v>
      </c>
      <c r="G800" s="134" t="s">
        <v>344</v>
      </c>
      <c r="H800" s="135">
        <v>1</v>
      </c>
      <c r="I800" s="136"/>
      <c r="J800" s="137">
        <f>ROUND(I800*H800,2)</f>
        <v>0</v>
      </c>
      <c r="K800" s="133" t="s">
        <v>164</v>
      </c>
      <c r="L800" s="32"/>
      <c r="M800" s="138" t="s">
        <v>21</v>
      </c>
      <c r="N800" s="139" t="s">
        <v>44</v>
      </c>
      <c r="P800" s="140">
        <f>O800*H800</f>
        <v>0</v>
      </c>
      <c r="Q800" s="140">
        <v>4.2078000000000003E-3</v>
      </c>
      <c r="R800" s="140">
        <f>Q800*H800</f>
        <v>4.2078000000000003E-3</v>
      </c>
      <c r="S800" s="140">
        <v>0</v>
      </c>
      <c r="T800" s="141">
        <f>S800*H800</f>
        <v>0</v>
      </c>
      <c r="AR800" s="142" t="s">
        <v>165</v>
      </c>
      <c r="AT800" s="142" t="s">
        <v>160</v>
      </c>
      <c r="AU800" s="142" t="s">
        <v>83</v>
      </c>
      <c r="AY800" s="17" t="s">
        <v>158</v>
      </c>
      <c r="BE800" s="143">
        <f>IF(N800="základní",J800,0)</f>
        <v>0</v>
      </c>
      <c r="BF800" s="143">
        <f>IF(N800="snížená",J800,0)</f>
        <v>0</v>
      </c>
      <c r="BG800" s="143">
        <f>IF(N800="zákl. přenesená",J800,0)</f>
        <v>0</v>
      </c>
      <c r="BH800" s="143">
        <f>IF(N800="sníž. přenesená",J800,0)</f>
        <v>0</v>
      </c>
      <c r="BI800" s="143">
        <f>IF(N800="nulová",J800,0)</f>
        <v>0</v>
      </c>
      <c r="BJ800" s="17" t="s">
        <v>81</v>
      </c>
      <c r="BK800" s="143">
        <f>ROUND(I800*H800,2)</f>
        <v>0</v>
      </c>
      <c r="BL800" s="17" t="s">
        <v>165</v>
      </c>
      <c r="BM800" s="142" t="s">
        <v>1026</v>
      </c>
    </row>
    <row r="801" spans="2:65" s="1" customFormat="1" ht="19.5">
      <c r="B801" s="32"/>
      <c r="D801" s="144" t="s">
        <v>167</v>
      </c>
      <c r="F801" s="145" t="s">
        <v>1027</v>
      </c>
      <c r="I801" s="146"/>
      <c r="L801" s="32"/>
      <c r="M801" s="147"/>
      <c r="T801" s="53"/>
      <c r="AT801" s="17" t="s">
        <v>167</v>
      </c>
      <c r="AU801" s="17" t="s">
        <v>83</v>
      </c>
    </row>
    <row r="802" spans="2:65" s="1" customFormat="1" ht="11.25">
      <c r="B802" s="32"/>
      <c r="D802" s="148" t="s">
        <v>169</v>
      </c>
      <c r="F802" s="149" t="s">
        <v>1028</v>
      </c>
      <c r="I802" s="146"/>
      <c r="L802" s="32"/>
      <c r="M802" s="147"/>
      <c r="T802" s="53"/>
      <c r="AT802" s="17" t="s">
        <v>169</v>
      </c>
      <c r="AU802" s="17" t="s">
        <v>83</v>
      </c>
    </row>
    <row r="803" spans="2:65" s="12" customFormat="1" ht="11.25">
      <c r="B803" s="150"/>
      <c r="D803" s="144" t="s">
        <v>171</v>
      </c>
      <c r="E803" s="151" t="s">
        <v>21</v>
      </c>
      <c r="F803" s="152" t="s">
        <v>1029</v>
      </c>
      <c r="H803" s="151" t="s">
        <v>21</v>
      </c>
      <c r="I803" s="153"/>
      <c r="L803" s="150"/>
      <c r="M803" s="154"/>
      <c r="T803" s="155"/>
      <c r="AT803" s="151" t="s">
        <v>171</v>
      </c>
      <c r="AU803" s="151" t="s">
        <v>83</v>
      </c>
      <c r="AV803" s="12" t="s">
        <v>81</v>
      </c>
      <c r="AW803" s="12" t="s">
        <v>34</v>
      </c>
      <c r="AX803" s="12" t="s">
        <v>73</v>
      </c>
      <c r="AY803" s="151" t="s">
        <v>158</v>
      </c>
    </row>
    <row r="804" spans="2:65" s="13" customFormat="1" ht="11.25">
      <c r="B804" s="156"/>
      <c r="D804" s="144" t="s">
        <v>171</v>
      </c>
      <c r="E804" s="157" t="s">
        <v>21</v>
      </c>
      <c r="F804" s="158" t="s">
        <v>81</v>
      </c>
      <c r="H804" s="159">
        <v>1</v>
      </c>
      <c r="I804" s="160"/>
      <c r="L804" s="156"/>
      <c r="M804" s="161"/>
      <c r="T804" s="162"/>
      <c r="AT804" s="157" t="s">
        <v>171</v>
      </c>
      <c r="AU804" s="157" t="s">
        <v>83</v>
      </c>
      <c r="AV804" s="13" t="s">
        <v>83</v>
      </c>
      <c r="AW804" s="13" t="s">
        <v>34</v>
      </c>
      <c r="AX804" s="13" t="s">
        <v>81</v>
      </c>
      <c r="AY804" s="157" t="s">
        <v>158</v>
      </c>
    </row>
    <row r="805" spans="2:65" s="1" customFormat="1" ht="16.5" customHeight="1">
      <c r="B805" s="32"/>
      <c r="C805" s="131" t="s">
        <v>1030</v>
      </c>
      <c r="D805" s="131" t="s">
        <v>160</v>
      </c>
      <c r="E805" s="132" t="s">
        <v>1031</v>
      </c>
      <c r="F805" s="133" t="s">
        <v>1032</v>
      </c>
      <c r="G805" s="134" t="s">
        <v>163</v>
      </c>
      <c r="H805" s="135">
        <v>243.58</v>
      </c>
      <c r="I805" s="136"/>
      <c r="J805" s="137">
        <f>ROUND(I805*H805,2)</f>
        <v>0</v>
      </c>
      <c r="K805" s="133" t="s">
        <v>164</v>
      </c>
      <c r="L805" s="32"/>
      <c r="M805" s="138" t="s">
        <v>21</v>
      </c>
      <c r="N805" s="139" t="s">
        <v>44</v>
      </c>
      <c r="P805" s="140">
        <f>O805*H805</f>
        <v>0</v>
      </c>
      <c r="Q805" s="140">
        <v>4.3839999999999999E-3</v>
      </c>
      <c r="R805" s="140">
        <f>Q805*H805</f>
        <v>1.0678547199999999</v>
      </c>
      <c r="S805" s="140">
        <v>0</v>
      </c>
      <c r="T805" s="141">
        <f>S805*H805</f>
        <v>0</v>
      </c>
      <c r="AR805" s="142" t="s">
        <v>165</v>
      </c>
      <c r="AT805" s="142" t="s">
        <v>160</v>
      </c>
      <c r="AU805" s="142" t="s">
        <v>83</v>
      </c>
      <c r="AY805" s="17" t="s">
        <v>158</v>
      </c>
      <c r="BE805" s="143">
        <f>IF(N805="základní",J805,0)</f>
        <v>0</v>
      </c>
      <c r="BF805" s="143">
        <f>IF(N805="snížená",J805,0)</f>
        <v>0</v>
      </c>
      <c r="BG805" s="143">
        <f>IF(N805="zákl. přenesená",J805,0)</f>
        <v>0</v>
      </c>
      <c r="BH805" s="143">
        <f>IF(N805="sníž. přenesená",J805,0)</f>
        <v>0</v>
      </c>
      <c r="BI805" s="143">
        <f>IF(N805="nulová",J805,0)</f>
        <v>0</v>
      </c>
      <c r="BJ805" s="17" t="s">
        <v>81</v>
      </c>
      <c r="BK805" s="143">
        <f>ROUND(I805*H805,2)</f>
        <v>0</v>
      </c>
      <c r="BL805" s="17" t="s">
        <v>165</v>
      </c>
      <c r="BM805" s="142" t="s">
        <v>1033</v>
      </c>
    </row>
    <row r="806" spans="2:65" s="1" customFormat="1" ht="11.25">
      <c r="B806" s="32"/>
      <c r="D806" s="144" t="s">
        <v>167</v>
      </c>
      <c r="F806" s="145" t="s">
        <v>1034</v>
      </c>
      <c r="I806" s="146"/>
      <c r="L806" s="32"/>
      <c r="M806" s="147"/>
      <c r="T806" s="53"/>
      <c r="AT806" s="17" t="s">
        <v>167</v>
      </c>
      <c r="AU806" s="17" t="s">
        <v>83</v>
      </c>
    </row>
    <row r="807" spans="2:65" s="1" customFormat="1" ht="11.25">
      <c r="B807" s="32"/>
      <c r="D807" s="148" t="s">
        <v>169</v>
      </c>
      <c r="F807" s="149" t="s">
        <v>1035</v>
      </c>
      <c r="I807" s="146"/>
      <c r="L807" s="32"/>
      <c r="M807" s="147"/>
      <c r="T807" s="53"/>
      <c r="AT807" s="17" t="s">
        <v>169</v>
      </c>
      <c r="AU807" s="17" t="s">
        <v>83</v>
      </c>
    </row>
    <row r="808" spans="2:65" s="12" customFormat="1" ht="11.25">
      <c r="B808" s="150"/>
      <c r="D808" s="144" t="s">
        <v>171</v>
      </c>
      <c r="E808" s="151" t="s">
        <v>21</v>
      </c>
      <c r="F808" s="152" t="s">
        <v>1036</v>
      </c>
      <c r="H808" s="151" t="s">
        <v>21</v>
      </c>
      <c r="I808" s="153"/>
      <c r="L808" s="150"/>
      <c r="M808" s="154"/>
      <c r="T808" s="155"/>
      <c r="AT808" s="151" t="s">
        <v>171</v>
      </c>
      <c r="AU808" s="151" t="s">
        <v>83</v>
      </c>
      <c r="AV808" s="12" t="s">
        <v>81</v>
      </c>
      <c r="AW808" s="12" t="s">
        <v>34</v>
      </c>
      <c r="AX808" s="12" t="s">
        <v>73</v>
      </c>
      <c r="AY808" s="151" t="s">
        <v>158</v>
      </c>
    </row>
    <row r="809" spans="2:65" s="13" customFormat="1" ht="11.25">
      <c r="B809" s="156"/>
      <c r="D809" s="144" t="s">
        <v>171</v>
      </c>
      <c r="E809" s="157" t="s">
        <v>21</v>
      </c>
      <c r="F809" s="158" t="s">
        <v>1037</v>
      </c>
      <c r="H809" s="159">
        <v>91.68</v>
      </c>
      <c r="I809" s="160"/>
      <c r="L809" s="156"/>
      <c r="M809" s="161"/>
      <c r="T809" s="162"/>
      <c r="AT809" s="157" t="s">
        <v>171</v>
      </c>
      <c r="AU809" s="157" t="s">
        <v>83</v>
      </c>
      <c r="AV809" s="13" t="s">
        <v>83</v>
      </c>
      <c r="AW809" s="13" t="s">
        <v>34</v>
      </c>
      <c r="AX809" s="13" t="s">
        <v>73</v>
      </c>
      <c r="AY809" s="157" t="s">
        <v>158</v>
      </c>
    </row>
    <row r="810" spans="2:65" s="12" customFormat="1" ht="11.25">
      <c r="B810" s="150"/>
      <c r="D810" s="144" t="s">
        <v>171</v>
      </c>
      <c r="E810" s="151" t="s">
        <v>21</v>
      </c>
      <c r="F810" s="152" t="s">
        <v>971</v>
      </c>
      <c r="H810" s="151" t="s">
        <v>21</v>
      </c>
      <c r="I810" s="153"/>
      <c r="L810" s="150"/>
      <c r="M810" s="154"/>
      <c r="T810" s="155"/>
      <c r="AT810" s="151" t="s">
        <v>171</v>
      </c>
      <c r="AU810" s="151" t="s">
        <v>83</v>
      </c>
      <c r="AV810" s="12" t="s">
        <v>81</v>
      </c>
      <c r="AW810" s="12" t="s">
        <v>34</v>
      </c>
      <c r="AX810" s="12" t="s">
        <v>73</v>
      </c>
      <c r="AY810" s="151" t="s">
        <v>158</v>
      </c>
    </row>
    <row r="811" spans="2:65" s="13" customFormat="1" ht="11.25">
      <c r="B811" s="156"/>
      <c r="D811" s="144" t="s">
        <v>171</v>
      </c>
      <c r="E811" s="157" t="s">
        <v>21</v>
      </c>
      <c r="F811" s="158" t="s">
        <v>1038</v>
      </c>
      <c r="H811" s="159">
        <v>151.9</v>
      </c>
      <c r="I811" s="160"/>
      <c r="L811" s="156"/>
      <c r="M811" s="161"/>
      <c r="T811" s="162"/>
      <c r="AT811" s="157" t="s">
        <v>171</v>
      </c>
      <c r="AU811" s="157" t="s">
        <v>83</v>
      </c>
      <c r="AV811" s="13" t="s">
        <v>83</v>
      </c>
      <c r="AW811" s="13" t="s">
        <v>34</v>
      </c>
      <c r="AX811" s="13" t="s">
        <v>73</v>
      </c>
      <c r="AY811" s="157" t="s">
        <v>158</v>
      </c>
    </row>
    <row r="812" spans="2:65" s="14" customFormat="1" ht="11.25">
      <c r="B812" s="163"/>
      <c r="D812" s="144" t="s">
        <v>171</v>
      </c>
      <c r="E812" s="164" t="s">
        <v>21</v>
      </c>
      <c r="F812" s="165" t="s">
        <v>215</v>
      </c>
      <c r="H812" s="166">
        <v>243.58</v>
      </c>
      <c r="I812" s="167"/>
      <c r="L812" s="163"/>
      <c r="M812" s="168"/>
      <c r="T812" s="169"/>
      <c r="AT812" s="164" t="s">
        <v>171</v>
      </c>
      <c r="AU812" s="164" t="s">
        <v>83</v>
      </c>
      <c r="AV812" s="14" t="s">
        <v>165</v>
      </c>
      <c r="AW812" s="14" t="s">
        <v>34</v>
      </c>
      <c r="AX812" s="14" t="s">
        <v>81</v>
      </c>
      <c r="AY812" s="164" t="s">
        <v>158</v>
      </c>
    </row>
    <row r="813" spans="2:65" s="1" customFormat="1" ht="24.2" customHeight="1">
      <c r="B813" s="32"/>
      <c r="C813" s="131" t="s">
        <v>1039</v>
      </c>
      <c r="D813" s="131" t="s">
        <v>160</v>
      </c>
      <c r="E813" s="132" t="s">
        <v>1040</v>
      </c>
      <c r="F813" s="133" t="s">
        <v>1041</v>
      </c>
      <c r="G813" s="134" t="s">
        <v>163</v>
      </c>
      <c r="H813" s="135">
        <v>50.74</v>
      </c>
      <c r="I813" s="136"/>
      <c r="J813" s="137">
        <f>ROUND(I813*H813,2)</f>
        <v>0</v>
      </c>
      <c r="K813" s="133" t="s">
        <v>164</v>
      </c>
      <c r="L813" s="32"/>
      <c r="M813" s="138" t="s">
        <v>21</v>
      </c>
      <c r="N813" s="139" t="s">
        <v>44</v>
      </c>
      <c r="P813" s="140">
        <f>O813*H813</f>
        <v>0</v>
      </c>
      <c r="Q813" s="140">
        <v>8.51616E-3</v>
      </c>
      <c r="R813" s="140">
        <f>Q813*H813</f>
        <v>0.43210995839999999</v>
      </c>
      <c r="S813" s="140">
        <v>0</v>
      </c>
      <c r="T813" s="141">
        <f>S813*H813</f>
        <v>0</v>
      </c>
      <c r="AR813" s="142" t="s">
        <v>165</v>
      </c>
      <c r="AT813" s="142" t="s">
        <v>160</v>
      </c>
      <c r="AU813" s="142" t="s">
        <v>83</v>
      </c>
      <c r="AY813" s="17" t="s">
        <v>158</v>
      </c>
      <c r="BE813" s="143">
        <f>IF(N813="základní",J813,0)</f>
        <v>0</v>
      </c>
      <c r="BF813" s="143">
        <f>IF(N813="snížená",J813,0)</f>
        <v>0</v>
      </c>
      <c r="BG813" s="143">
        <f>IF(N813="zákl. přenesená",J813,0)</f>
        <v>0</v>
      </c>
      <c r="BH813" s="143">
        <f>IF(N813="sníž. přenesená",J813,0)</f>
        <v>0</v>
      </c>
      <c r="BI813" s="143">
        <f>IF(N813="nulová",J813,0)</f>
        <v>0</v>
      </c>
      <c r="BJ813" s="17" t="s">
        <v>81</v>
      </c>
      <c r="BK813" s="143">
        <f>ROUND(I813*H813,2)</f>
        <v>0</v>
      </c>
      <c r="BL813" s="17" t="s">
        <v>165</v>
      </c>
      <c r="BM813" s="142" t="s">
        <v>1042</v>
      </c>
    </row>
    <row r="814" spans="2:65" s="1" customFormat="1" ht="19.5">
      <c r="B814" s="32"/>
      <c r="D814" s="144" t="s">
        <v>167</v>
      </c>
      <c r="F814" s="145" t="s">
        <v>1043</v>
      </c>
      <c r="I814" s="146"/>
      <c r="L814" s="32"/>
      <c r="M814" s="147"/>
      <c r="T814" s="53"/>
      <c r="AT814" s="17" t="s">
        <v>167</v>
      </c>
      <c r="AU814" s="17" t="s">
        <v>83</v>
      </c>
    </row>
    <row r="815" spans="2:65" s="1" customFormat="1" ht="11.25">
      <c r="B815" s="32"/>
      <c r="D815" s="148" t="s">
        <v>169</v>
      </c>
      <c r="F815" s="149" t="s">
        <v>1044</v>
      </c>
      <c r="I815" s="146"/>
      <c r="L815" s="32"/>
      <c r="M815" s="147"/>
      <c r="T815" s="53"/>
      <c r="AT815" s="17" t="s">
        <v>169</v>
      </c>
      <c r="AU815" s="17" t="s">
        <v>83</v>
      </c>
    </row>
    <row r="816" spans="2:65" s="12" customFormat="1" ht="11.25">
      <c r="B816" s="150"/>
      <c r="D816" s="144" t="s">
        <v>171</v>
      </c>
      <c r="E816" s="151" t="s">
        <v>21</v>
      </c>
      <c r="F816" s="152" t="s">
        <v>1036</v>
      </c>
      <c r="H816" s="151" t="s">
        <v>21</v>
      </c>
      <c r="I816" s="153"/>
      <c r="L816" s="150"/>
      <c r="M816" s="154"/>
      <c r="T816" s="155"/>
      <c r="AT816" s="151" t="s">
        <v>171</v>
      </c>
      <c r="AU816" s="151" t="s">
        <v>83</v>
      </c>
      <c r="AV816" s="12" t="s">
        <v>81</v>
      </c>
      <c r="AW816" s="12" t="s">
        <v>34</v>
      </c>
      <c r="AX816" s="12" t="s">
        <v>73</v>
      </c>
      <c r="AY816" s="151" t="s">
        <v>158</v>
      </c>
    </row>
    <row r="817" spans="2:65" s="13" customFormat="1" ht="11.25">
      <c r="B817" s="156"/>
      <c r="D817" s="144" t="s">
        <v>171</v>
      </c>
      <c r="E817" s="157" t="s">
        <v>21</v>
      </c>
      <c r="F817" s="158" t="s">
        <v>1045</v>
      </c>
      <c r="H817" s="159">
        <v>45.84</v>
      </c>
      <c r="I817" s="160"/>
      <c r="L817" s="156"/>
      <c r="M817" s="161"/>
      <c r="T817" s="162"/>
      <c r="AT817" s="157" t="s">
        <v>171</v>
      </c>
      <c r="AU817" s="157" t="s">
        <v>83</v>
      </c>
      <c r="AV817" s="13" t="s">
        <v>83</v>
      </c>
      <c r="AW817" s="13" t="s">
        <v>34</v>
      </c>
      <c r="AX817" s="13" t="s">
        <v>73</v>
      </c>
      <c r="AY817" s="157" t="s">
        <v>158</v>
      </c>
    </row>
    <row r="818" spans="2:65" s="12" customFormat="1" ht="11.25">
      <c r="B818" s="150"/>
      <c r="D818" s="144" t="s">
        <v>171</v>
      </c>
      <c r="E818" s="151" t="s">
        <v>21</v>
      </c>
      <c r="F818" s="152" t="s">
        <v>1046</v>
      </c>
      <c r="H818" s="151" t="s">
        <v>21</v>
      </c>
      <c r="I818" s="153"/>
      <c r="L818" s="150"/>
      <c r="M818" s="154"/>
      <c r="T818" s="155"/>
      <c r="AT818" s="151" t="s">
        <v>171</v>
      </c>
      <c r="AU818" s="151" t="s">
        <v>83</v>
      </c>
      <c r="AV818" s="12" t="s">
        <v>81</v>
      </c>
      <c r="AW818" s="12" t="s">
        <v>34</v>
      </c>
      <c r="AX818" s="12" t="s">
        <v>73</v>
      </c>
      <c r="AY818" s="151" t="s">
        <v>158</v>
      </c>
    </row>
    <row r="819" spans="2:65" s="13" customFormat="1" ht="11.25">
      <c r="B819" s="156"/>
      <c r="D819" s="144" t="s">
        <v>171</v>
      </c>
      <c r="E819" s="157" t="s">
        <v>21</v>
      </c>
      <c r="F819" s="158" t="s">
        <v>1047</v>
      </c>
      <c r="H819" s="159">
        <v>4.9000000000000004</v>
      </c>
      <c r="I819" s="160"/>
      <c r="L819" s="156"/>
      <c r="M819" s="161"/>
      <c r="T819" s="162"/>
      <c r="AT819" s="157" t="s">
        <v>171</v>
      </c>
      <c r="AU819" s="157" t="s">
        <v>83</v>
      </c>
      <c r="AV819" s="13" t="s">
        <v>83</v>
      </c>
      <c r="AW819" s="13" t="s">
        <v>34</v>
      </c>
      <c r="AX819" s="13" t="s">
        <v>73</v>
      </c>
      <c r="AY819" s="157" t="s">
        <v>158</v>
      </c>
    </row>
    <row r="820" spans="2:65" s="14" customFormat="1" ht="11.25">
      <c r="B820" s="163"/>
      <c r="D820" s="144" t="s">
        <v>171</v>
      </c>
      <c r="E820" s="164" t="s">
        <v>21</v>
      </c>
      <c r="F820" s="165" t="s">
        <v>215</v>
      </c>
      <c r="H820" s="166">
        <v>50.74</v>
      </c>
      <c r="I820" s="167"/>
      <c r="L820" s="163"/>
      <c r="M820" s="168"/>
      <c r="T820" s="169"/>
      <c r="AT820" s="164" t="s">
        <v>171</v>
      </c>
      <c r="AU820" s="164" t="s">
        <v>83</v>
      </c>
      <c r="AV820" s="14" t="s">
        <v>165</v>
      </c>
      <c r="AW820" s="14" t="s">
        <v>34</v>
      </c>
      <c r="AX820" s="14" t="s">
        <v>81</v>
      </c>
      <c r="AY820" s="164" t="s">
        <v>158</v>
      </c>
    </row>
    <row r="821" spans="2:65" s="1" customFormat="1" ht="16.5" customHeight="1">
      <c r="B821" s="32"/>
      <c r="C821" s="170" t="s">
        <v>1048</v>
      </c>
      <c r="D821" s="170" t="s">
        <v>264</v>
      </c>
      <c r="E821" s="171" t="s">
        <v>1049</v>
      </c>
      <c r="F821" s="172" t="s">
        <v>1050</v>
      </c>
      <c r="G821" s="173" t="s">
        <v>163</v>
      </c>
      <c r="H821" s="174">
        <v>51.755000000000003</v>
      </c>
      <c r="I821" s="175"/>
      <c r="J821" s="176">
        <f>ROUND(I821*H821,2)</f>
        <v>0</v>
      </c>
      <c r="K821" s="172" t="s">
        <v>164</v>
      </c>
      <c r="L821" s="177"/>
      <c r="M821" s="178" t="s">
        <v>21</v>
      </c>
      <c r="N821" s="179" t="s">
        <v>44</v>
      </c>
      <c r="P821" s="140">
        <f>O821*H821</f>
        <v>0</v>
      </c>
      <c r="Q821" s="140">
        <v>3.0000000000000001E-3</v>
      </c>
      <c r="R821" s="140">
        <f>Q821*H821</f>
        <v>0.15526500000000001</v>
      </c>
      <c r="S821" s="140">
        <v>0</v>
      </c>
      <c r="T821" s="141">
        <f>S821*H821</f>
        <v>0</v>
      </c>
      <c r="AR821" s="142" t="s">
        <v>223</v>
      </c>
      <c r="AT821" s="142" t="s">
        <v>264</v>
      </c>
      <c r="AU821" s="142" t="s">
        <v>83</v>
      </c>
      <c r="AY821" s="17" t="s">
        <v>158</v>
      </c>
      <c r="BE821" s="143">
        <f>IF(N821="základní",J821,0)</f>
        <v>0</v>
      </c>
      <c r="BF821" s="143">
        <f>IF(N821="snížená",J821,0)</f>
        <v>0</v>
      </c>
      <c r="BG821" s="143">
        <f>IF(N821="zákl. přenesená",J821,0)</f>
        <v>0</v>
      </c>
      <c r="BH821" s="143">
        <f>IF(N821="sníž. přenesená",J821,0)</f>
        <v>0</v>
      </c>
      <c r="BI821" s="143">
        <f>IF(N821="nulová",J821,0)</f>
        <v>0</v>
      </c>
      <c r="BJ821" s="17" t="s">
        <v>81</v>
      </c>
      <c r="BK821" s="143">
        <f>ROUND(I821*H821,2)</f>
        <v>0</v>
      </c>
      <c r="BL821" s="17" t="s">
        <v>165</v>
      </c>
      <c r="BM821" s="142" t="s">
        <v>1051</v>
      </c>
    </row>
    <row r="822" spans="2:65" s="1" customFormat="1" ht="11.25">
      <c r="B822" s="32"/>
      <c r="D822" s="144" t="s">
        <v>167</v>
      </c>
      <c r="F822" s="145" t="s">
        <v>1050</v>
      </c>
      <c r="I822" s="146"/>
      <c r="L822" s="32"/>
      <c r="M822" s="147"/>
      <c r="T822" s="53"/>
      <c r="AT822" s="17" t="s">
        <v>167</v>
      </c>
      <c r="AU822" s="17" t="s">
        <v>83</v>
      </c>
    </row>
    <row r="823" spans="2:65" s="12" customFormat="1" ht="11.25">
      <c r="B823" s="150"/>
      <c r="D823" s="144" t="s">
        <v>171</v>
      </c>
      <c r="E823" s="151" t="s">
        <v>21</v>
      </c>
      <c r="F823" s="152" t="s">
        <v>1036</v>
      </c>
      <c r="H823" s="151" t="s">
        <v>21</v>
      </c>
      <c r="I823" s="153"/>
      <c r="L823" s="150"/>
      <c r="M823" s="154"/>
      <c r="T823" s="155"/>
      <c r="AT823" s="151" t="s">
        <v>171</v>
      </c>
      <c r="AU823" s="151" t="s">
        <v>83</v>
      </c>
      <c r="AV823" s="12" t="s">
        <v>81</v>
      </c>
      <c r="AW823" s="12" t="s">
        <v>34</v>
      </c>
      <c r="AX823" s="12" t="s">
        <v>73</v>
      </c>
      <c r="AY823" s="151" t="s">
        <v>158</v>
      </c>
    </row>
    <row r="824" spans="2:65" s="13" customFormat="1" ht="11.25">
      <c r="B824" s="156"/>
      <c r="D824" s="144" t="s">
        <v>171</v>
      </c>
      <c r="E824" s="157" t="s">
        <v>21</v>
      </c>
      <c r="F824" s="158" t="s">
        <v>1052</v>
      </c>
      <c r="H824" s="159">
        <v>46.756999999999998</v>
      </c>
      <c r="I824" s="160"/>
      <c r="L824" s="156"/>
      <c r="M824" s="161"/>
      <c r="T824" s="162"/>
      <c r="AT824" s="157" t="s">
        <v>171</v>
      </c>
      <c r="AU824" s="157" t="s">
        <v>83</v>
      </c>
      <c r="AV824" s="13" t="s">
        <v>83</v>
      </c>
      <c r="AW824" s="13" t="s">
        <v>34</v>
      </c>
      <c r="AX824" s="13" t="s">
        <v>73</v>
      </c>
      <c r="AY824" s="157" t="s">
        <v>158</v>
      </c>
    </row>
    <row r="825" spans="2:65" s="12" customFormat="1" ht="11.25">
      <c r="B825" s="150"/>
      <c r="D825" s="144" t="s">
        <v>171</v>
      </c>
      <c r="E825" s="151" t="s">
        <v>21</v>
      </c>
      <c r="F825" s="152" t="s">
        <v>1046</v>
      </c>
      <c r="H825" s="151" t="s">
        <v>21</v>
      </c>
      <c r="I825" s="153"/>
      <c r="L825" s="150"/>
      <c r="M825" s="154"/>
      <c r="T825" s="155"/>
      <c r="AT825" s="151" t="s">
        <v>171</v>
      </c>
      <c r="AU825" s="151" t="s">
        <v>83</v>
      </c>
      <c r="AV825" s="12" t="s">
        <v>81</v>
      </c>
      <c r="AW825" s="12" t="s">
        <v>34</v>
      </c>
      <c r="AX825" s="12" t="s">
        <v>73</v>
      </c>
      <c r="AY825" s="151" t="s">
        <v>158</v>
      </c>
    </row>
    <row r="826" spans="2:65" s="13" customFormat="1" ht="11.25">
      <c r="B826" s="156"/>
      <c r="D826" s="144" t="s">
        <v>171</v>
      </c>
      <c r="E826" s="157" t="s">
        <v>21</v>
      </c>
      <c r="F826" s="158" t="s">
        <v>1053</v>
      </c>
      <c r="H826" s="159">
        <v>4.9980000000000002</v>
      </c>
      <c r="I826" s="160"/>
      <c r="L826" s="156"/>
      <c r="M826" s="161"/>
      <c r="T826" s="162"/>
      <c r="AT826" s="157" t="s">
        <v>171</v>
      </c>
      <c r="AU826" s="157" t="s">
        <v>83</v>
      </c>
      <c r="AV826" s="13" t="s">
        <v>83</v>
      </c>
      <c r="AW826" s="13" t="s">
        <v>34</v>
      </c>
      <c r="AX826" s="13" t="s">
        <v>73</v>
      </c>
      <c r="AY826" s="157" t="s">
        <v>158</v>
      </c>
    </row>
    <row r="827" spans="2:65" s="14" customFormat="1" ht="11.25">
      <c r="B827" s="163"/>
      <c r="D827" s="144" t="s">
        <v>171</v>
      </c>
      <c r="E827" s="164" t="s">
        <v>21</v>
      </c>
      <c r="F827" s="165" t="s">
        <v>215</v>
      </c>
      <c r="H827" s="166">
        <v>51.755000000000003</v>
      </c>
      <c r="I827" s="167"/>
      <c r="L827" s="163"/>
      <c r="M827" s="168"/>
      <c r="T827" s="169"/>
      <c r="AT827" s="164" t="s">
        <v>171</v>
      </c>
      <c r="AU827" s="164" t="s">
        <v>83</v>
      </c>
      <c r="AV827" s="14" t="s">
        <v>165</v>
      </c>
      <c r="AW827" s="14" t="s">
        <v>34</v>
      </c>
      <c r="AX827" s="14" t="s">
        <v>81</v>
      </c>
      <c r="AY827" s="164" t="s">
        <v>158</v>
      </c>
    </row>
    <row r="828" spans="2:65" s="1" customFormat="1" ht="16.5" customHeight="1">
      <c r="B828" s="32"/>
      <c r="C828" s="131" t="s">
        <v>1054</v>
      </c>
      <c r="D828" s="131" t="s">
        <v>160</v>
      </c>
      <c r="E828" s="132" t="s">
        <v>1055</v>
      </c>
      <c r="F828" s="133" t="s">
        <v>1056</v>
      </c>
      <c r="G828" s="134" t="s">
        <v>163</v>
      </c>
      <c r="H828" s="135">
        <v>115.9</v>
      </c>
      <c r="I828" s="136"/>
      <c r="J828" s="137">
        <f>ROUND(I828*H828,2)</f>
        <v>0</v>
      </c>
      <c r="K828" s="133" t="s">
        <v>888</v>
      </c>
      <c r="L828" s="32"/>
      <c r="M828" s="138" t="s">
        <v>21</v>
      </c>
      <c r="N828" s="139" t="s">
        <v>44</v>
      </c>
      <c r="P828" s="140">
        <f>O828*H828</f>
        <v>0</v>
      </c>
      <c r="Q828" s="140">
        <v>6.5599999999999999E-3</v>
      </c>
      <c r="R828" s="140">
        <f>Q828*H828</f>
        <v>0.76030399999999998</v>
      </c>
      <c r="S828" s="140">
        <v>0</v>
      </c>
      <c r="T828" s="141">
        <f>S828*H828</f>
        <v>0</v>
      </c>
      <c r="AR828" s="142" t="s">
        <v>165</v>
      </c>
      <c r="AT828" s="142" t="s">
        <v>160</v>
      </c>
      <c r="AU828" s="142" t="s">
        <v>83</v>
      </c>
      <c r="AY828" s="17" t="s">
        <v>158</v>
      </c>
      <c r="BE828" s="143">
        <f>IF(N828="základní",J828,0)</f>
        <v>0</v>
      </c>
      <c r="BF828" s="143">
        <f>IF(N828="snížená",J828,0)</f>
        <v>0</v>
      </c>
      <c r="BG828" s="143">
        <f>IF(N828="zákl. přenesená",J828,0)</f>
        <v>0</v>
      </c>
      <c r="BH828" s="143">
        <f>IF(N828="sníž. přenesená",J828,0)</f>
        <v>0</v>
      </c>
      <c r="BI828" s="143">
        <f>IF(N828="nulová",J828,0)</f>
        <v>0</v>
      </c>
      <c r="BJ828" s="17" t="s">
        <v>81</v>
      </c>
      <c r="BK828" s="143">
        <f>ROUND(I828*H828,2)</f>
        <v>0</v>
      </c>
      <c r="BL828" s="17" t="s">
        <v>165</v>
      </c>
      <c r="BM828" s="142" t="s">
        <v>1057</v>
      </c>
    </row>
    <row r="829" spans="2:65" s="1" customFormat="1" ht="11.25">
      <c r="B829" s="32"/>
      <c r="D829" s="144" t="s">
        <v>167</v>
      </c>
      <c r="F829" s="145" t="s">
        <v>1058</v>
      </c>
      <c r="I829" s="146"/>
      <c r="L829" s="32"/>
      <c r="M829" s="147"/>
      <c r="T829" s="53"/>
      <c r="AT829" s="17" t="s">
        <v>167</v>
      </c>
      <c r="AU829" s="17" t="s">
        <v>83</v>
      </c>
    </row>
    <row r="830" spans="2:65" s="1" customFormat="1" ht="11.25">
      <c r="B830" s="32"/>
      <c r="D830" s="148" t="s">
        <v>169</v>
      </c>
      <c r="F830" s="149" t="s">
        <v>1059</v>
      </c>
      <c r="I830" s="146"/>
      <c r="L830" s="32"/>
      <c r="M830" s="147"/>
      <c r="T830" s="53"/>
      <c r="AT830" s="17" t="s">
        <v>169</v>
      </c>
      <c r="AU830" s="17" t="s">
        <v>83</v>
      </c>
    </row>
    <row r="831" spans="2:65" s="12" customFormat="1" ht="11.25">
      <c r="B831" s="150"/>
      <c r="D831" s="144" t="s">
        <v>171</v>
      </c>
      <c r="E831" s="151" t="s">
        <v>21</v>
      </c>
      <c r="F831" s="152" t="s">
        <v>1060</v>
      </c>
      <c r="H831" s="151" t="s">
        <v>21</v>
      </c>
      <c r="I831" s="153"/>
      <c r="L831" s="150"/>
      <c r="M831" s="154"/>
      <c r="T831" s="155"/>
      <c r="AT831" s="151" t="s">
        <v>171</v>
      </c>
      <c r="AU831" s="151" t="s">
        <v>83</v>
      </c>
      <c r="AV831" s="12" t="s">
        <v>81</v>
      </c>
      <c r="AW831" s="12" t="s">
        <v>34</v>
      </c>
      <c r="AX831" s="12" t="s">
        <v>73</v>
      </c>
      <c r="AY831" s="151" t="s">
        <v>158</v>
      </c>
    </row>
    <row r="832" spans="2:65" s="13" customFormat="1" ht="11.25">
      <c r="B832" s="156"/>
      <c r="D832" s="144" t="s">
        <v>171</v>
      </c>
      <c r="E832" s="157" t="s">
        <v>21</v>
      </c>
      <c r="F832" s="158" t="s">
        <v>1061</v>
      </c>
      <c r="H832" s="159">
        <v>115.9</v>
      </c>
      <c r="I832" s="160"/>
      <c r="L832" s="156"/>
      <c r="M832" s="161"/>
      <c r="T832" s="162"/>
      <c r="AT832" s="157" t="s">
        <v>171</v>
      </c>
      <c r="AU832" s="157" t="s">
        <v>83</v>
      </c>
      <c r="AV832" s="13" t="s">
        <v>83</v>
      </c>
      <c r="AW832" s="13" t="s">
        <v>34</v>
      </c>
      <c r="AX832" s="13" t="s">
        <v>73</v>
      </c>
      <c r="AY832" s="157" t="s">
        <v>158</v>
      </c>
    </row>
    <row r="833" spans="2:65" s="14" customFormat="1" ht="11.25">
      <c r="B833" s="163"/>
      <c r="D833" s="144" t="s">
        <v>171</v>
      </c>
      <c r="E833" s="164" t="s">
        <v>21</v>
      </c>
      <c r="F833" s="165" t="s">
        <v>215</v>
      </c>
      <c r="H833" s="166">
        <v>115.9</v>
      </c>
      <c r="I833" s="167"/>
      <c r="L833" s="163"/>
      <c r="M833" s="168"/>
      <c r="T833" s="169"/>
      <c r="AT833" s="164" t="s">
        <v>171</v>
      </c>
      <c r="AU833" s="164" t="s">
        <v>83</v>
      </c>
      <c r="AV833" s="14" t="s">
        <v>165</v>
      </c>
      <c r="AW833" s="14" t="s">
        <v>34</v>
      </c>
      <c r="AX833" s="14" t="s">
        <v>81</v>
      </c>
      <c r="AY833" s="164" t="s">
        <v>158</v>
      </c>
    </row>
    <row r="834" spans="2:65" s="1" customFormat="1" ht="16.5" customHeight="1">
      <c r="B834" s="32"/>
      <c r="C834" s="131" t="s">
        <v>1062</v>
      </c>
      <c r="D834" s="131" t="s">
        <v>160</v>
      </c>
      <c r="E834" s="132" t="s">
        <v>1063</v>
      </c>
      <c r="F834" s="133" t="s">
        <v>1064</v>
      </c>
      <c r="G834" s="134" t="s">
        <v>163</v>
      </c>
      <c r="H834" s="135">
        <v>695.4</v>
      </c>
      <c r="I834" s="136"/>
      <c r="J834" s="137">
        <f>ROUND(I834*H834,2)</f>
        <v>0</v>
      </c>
      <c r="K834" s="133" t="s">
        <v>888</v>
      </c>
      <c r="L834" s="32"/>
      <c r="M834" s="138" t="s">
        <v>21</v>
      </c>
      <c r="N834" s="139" t="s">
        <v>44</v>
      </c>
      <c r="P834" s="140">
        <f>O834*H834</f>
        <v>0</v>
      </c>
      <c r="Q834" s="140">
        <v>1.31E-3</v>
      </c>
      <c r="R834" s="140">
        <f>Q834*H834</f>
        <v>0.91097399999999995</v>
      </c>
      <c r="S834" s="140">
        <v>0</v>
      </c>
      <c r="T834" s="141">
        <f>S834*H834</f>
        <v>0</v>
      </c>
      <c r="AR834" s="142" t="s">
        <v>165</v>
      </c>
      <c r="AT834" s="142" t="s">
        <v>160</v>
      </c>
      <c r="AU834" s="142" t="s">
        <v>83</v>
      </c>
      <c r="AY834" s="17" t="s">
        <v>158</v>
      </c>
      <c r="BE834" s="143">
        <f>IF(N834="základní",J834,0)</f>
        <v>0</v>
      </c>
      <c r="BF834" s="143">
        <f>IF(N834="snížená",J834,0)</f>
        <v>0</v>
      </c>
      <c r="BG834" s="143">
        <f>IF(N834="zákl. přenesená",J834,0)</f>
        <v>0</v>
      </c>
      <c r="BH834" s="143">
        <f>IF(N834="sníž. přenesená",J834,0)</f>
        <v>0</v>
      </c>
      <c r="BI834" s="143">
        <f>IF(N834="nulová",J834,0)</f>
        <v>0</v>
      </c>
      <c r="BJ834" s="17" t="s">
        <v>81</v>
      </c>
      <c r="BK834" s="143">
        <f>ROUND(I834*H834,2)</f>
        <v>0</v>
      </c>
      <c r="BL834" s="17" t="s">
        <v>165</v>
      </c>
      <c r="BM834" s="142" t="s">
        <v>1065</v>
      </c>
    </row>
    <row r="835" spans="2:65" s="1" customFormat="1" ht="19.5">
      <c r="B835" s="32"/>
      <c r="D835" s="144" t="s">
        <v>167</v>
      </c>
      <c r="F835" s="145" t="s">
        <v>1066</v>
      </c>
      <c r="I835" s="146"/>
      <c r="L835" s="32"/>
      <c r="M835" s="147"/>
      <c r="T835" s="53"/>
      <c r="AT835" s="17" t="s">
        <v>167</v>
      </c>
      <c r="AU835" s="17" t="s">
        <v>83</v>
      </c>
    </row>
    <row r="836" spans="2:65" s="1" customFormat="1" ht="11.25">
      <c r="B836" s="32"/>
      <c r="D836" s="148" t="s">
        <v>169</v>
      </c>
      <c r="F836" s="149" t="s">
        <v>1067</v>
      </c>
      <c r="I836" s="146"/>
      <c r="L836" s="32"/>
      <c r="M836" s="147"/>
      <c r="T836" s="53"/>
      <c r="AT836" s="17" t="s">
        <v>169</v>
      </c>
      <c r="AU836" s="17" t="s">
        <v>83</v>
      </c>
    </row>
    <row r="837" spans="2:65" s="12" customFormat="1" ht="11.25">
      <c r="B837" s="150"/>
      <c r="D837" s="144" t="s">
        <v>171</v>
      </c>
      <c r="E837" s="151" t="s">
        <v>21</v>
      </c>
      <c r="F837" s="152" t="s">
        <v>1068</v>
      </c>
      <c r="H837" s="151" t="s">
        <v>21</v>
      </c>
      <c r="I837" s="153"/>
      <c r="L837" s="150"/>
      <c r="M837" s="154"/>
      <c r="T837" s="155"/>
      <c r="AT837" s="151" t="s">
        <v>171</v>
      </c>
      <c r="AU837" s="151" t="s">
        <v>83</v>
      </c>
      <c r="AV837" s="12" t="s">
        <v>81</v>
      </c>
      <c r="AW837" s="12" t="s">
        <v>34</v>
      </c>
      <c r="AX837" s="12" t="s">
        <v>73</v>
      </c>
      <c r="AY837" s="151" t="s">
        <v>158</v>
      </c>
    </row>
    <row r="838" spans="2:65" s="13" customFormat="1" ht="11.25">
      <c r="B838" s="156"/>
      <c r="D838" s="144" t="s">
        <v>171</v>
      </c>
      <c r="E838" s="157" t="s">
        <v>21</v>
      </c>
      <c r="F838" s="158" t="s">
        <v>1069</v>
      </c>
      <c r="H838" s="159">
        <v>695.4</v>
      </c>
      <c r="I838" s="160"/>
      <c r="L838" s="156"/>
      <c r="M838" s="161"/>
      <c r="T838" s="162"/>
      <c r="AT838" s="157" t="s">
        <v>171</v>
      </c>
      <c r="AU838" s="157" t="s">
        <v>83</v>
      </c>
      <c r="AV838" s="13" t="s">
        <v>83</v>
      </c>
      <c r="AW838" s="13" t="s">
        <v>34</v>
      </c>
      <c r="AX838" s="13" t="s">
        <v>73</v>
      </c>
      <c r="AY838" s="157" t="s">
        <v>158</v>
      </c>
    </row>
    <row r="839" spans="2:65" s="14" customFormat="1" ht="11.25">
      <c r="B839" s="163"/>
      <c r="D839" s="144" t="s">
        <v>171</v>
      </c>
      <c r="E839" s="164" t="s">
        <v>21</v>
      </c>
      <c r="F839" s="165" t="s">
        <v>215</v>
      </c>
      <c r="H839" s="166">
        <v>695.4</v>
      </c>
      <c r="I839" s="167"/>
      <c r="L839" s="163"/>
      <c r="M839" s="168"/>
      <c r="T839" s="169"/>
      <c r="AT839" s="164" t="s">
        <v>171</v>
      </c>
      <c r="AU839" s="164" t="s">
        <v>83</v>
      </c>
      <c r="AV839" s="14" t="s">
        <v>165</v>
      </c>
      <c r="AW839" s="14" t="s">
        <v>34</v>
      </c>
      <c r="AX839" s="14" t="s">
        <v>81</v>
      </c>
      <c r="AY839" s="164" t="s">
        <v>158</v>
      </c>
    </row>
    <row r="840" spans="2:65" s="1" customFormat="1" ht="16.5" customHeight="1">
      <c r="B840" s="32"/>
      <c r="C840" s="131" t="s">
        <v>1070</v>
      </c>
      <c r="D840" s="131" t="s">
        <v>160</v>
      </c>
      <c r="E840" s="132" t="s">
        <v>1071</v>
      </c>
      <c r="F840" s="133" t="s">
        <v>1072</v>
      </c>
      <c r="G840" s="134" t="s">
        <v>163</v>
      </c>
      <c r="H840" s="135">
        <v>115.9</v>
      </c>
      <c r="I840" s="136"/>
      <c r="J840" s="137">
        <f>ROUND(I840*H840,2)</f>
        <v>0</v>
      </c>
      <c r="K840" s="133" t="s">
        <v>888</v>
      </c>
      <c r="L840" s="32"/>
      <c r="M840" s="138" t="s">
        <v>21</v>
      </c>
      <c r="N840" s="139" t="s">
        <v>44</v>
      </c>
      <c r="P840" s="140">
        <f>O840*H840</f>
        <v>0</v>
      </c>
      <c r="Q840" s="140">
        <v>7.3499999999999998E-3</v>
      </c>
      <c r="R840" s="140">
        <f>Q840*H840</f>
        <v>0.85186499999999998</v>
      </c>
      <c r="S840" s="140">
        <v>0</v>
      </c>
      <c r="T840" s="141">
        <f>S840*H840</f>
        <v>0</v>
      </c>
      <c r="AR840" s="142" t="s">
        <v>165</v>
      </c>
      <c r="AT840" s="142" t="s">
        <v>160</v>
      </c>
      <c r="AU840" s="142" t="s">
        <v>83</v>
      </c>
      <c r="AY840" s="17" t="s">
        <v>158</v>
      </c>
      <c r="BE840" s="143">
        <f>IF(N840="základní",J840,0)</f>
        <v>0</v>
      </c>
      <c r="BF840" s="143">
        <f>IF(N840="snížená",J840,0)</f>
        <v>0</v>
      </c>
      <c r="BG840" s="143">
        <f>IF(N840="zákl. přenesená",J840,0)</f>
        <v>0</v>
      </c>
      <c r="BH840" s="143">
        <f>IF(N840="sníž. přenesená",J840,0)</f>
        <v>0</v>
      </c>
      <c r="BI840" s="143">
        <f>IF(N840="nulová",J840,0)</f>
        <v>0</v>
      </c>
      <c r="BJ840" s="17" t="s">
        <v>81</v>
      </c>
      <c r="BK840" s="143">
        <f>ROUND(I840*H840,2)</f>
        <v>0</v>
      </c>
      <c r="BL840" s="17" t="s">
        <v>165</v>
      </c>
      <c r="BM840" s="142" t="s">
        <v>1073</v>
      </c>
    </row>
    <row r="841" spans="2:65" s="1" customFormat="1" ht="11.25">
      <c r="B841" s="32"/>
      <c r="D841" s="144" t="s">
        <v>167</v>
      </c>
      <c r="F841" s="145" t="s">
        <v>1074</v>
      </c>
      <c r="I841" s="146"/>
      <c r="L841" s="32"/>
      <c r="M841" s="147"/>
      <c r="T841" s="53"/>
      <c r="AT841" s="17" t="s">
        <v>167</v>
      </c>
      <c r="AU841" s="17" t="s">
        <v>83</v>
      </c>
    </row>
    <row r="842" spans="2:65" s="1" customFormat="1" ht="11.25">
      <c r="B842" s="32"/>
      <c r="D842" s="148" t="s">
        <v>169</v>
      </c>
      <c r="F842" s="149" t="s">
        <v>1075</v>
      </c>
      <c r="I842" s="146"/>
      <c r="L842" s="32"/>
      <c r="M842" s="147"/>
      <c r="T842" s="53"/>
      <c r="AT842" s="17" t="s">
        <v>169</v>
      </c>
      <c r="AU842" s="17" t="s">
        <v>83</v>
      </c>
    </row>
    <row r="843" spans="2:65" s="1" customFormat="1" ht="16.5" customHeight="1">
      <c r="B843" s="32"/>
      <c r="C843" s="131" t="s">
        <v>1076</v>
      </c>
      <c r="D843" s="131" t="s">
        <v>160</v>
      </c>
      <c r="E843" s="132" t="s">
        <v>1077</v>
      </c>
      <c r="F843" s="133" t="s">
        <v>1078</v>
      </c>
      <c r="G843" s="134" t="s">
        <v>163</v>
      </c>
      <c r="H843" s="135">
        <v>115.9</v>
      </c>
      <c r="I843" s="136"/>
      <c r="J843" s="137">
        <f>ROUND(I843*H843,2)</f>
        <v>0</v>
      </c>
      <c r="K843" s="133" t="s">
        <v>164</v>
      </c>
      <c r="L843" s="32"/>
      <c r="M843" s="138" t="s">
        <v>21</v>
      </c>
      <c r="N843" s="139" t="s">
        <v>44</v>
      </c>
      <c r="P843" s="140">
        <f>O843*H843</f>
        <v>0</v>
      </c>
      <c r="Q843" s="140">
        <v>2.8500000000000001E-3</v>
      </c>
      <c r="R843" s="140">
        <f>Q843*H843</f>
        <v>0.33031500000000003</v>
      </c>
      <c r="S843" s="140">
        <v>0</v>
      </c>
      <c r="T843" s="141">
        <f>S843*H843</f>
        <v>0</v>
      </c>
      <c r="AR843" s="142" t="s">
        <v>165</v>
      </c>
      <c r="AT843" s="142" t="s">
        <v>160</v>
      </c>
      <c r="AU843" s="142" t="s">
        <v>83</v>
      </c>
      <c r="AY843" s="17" t="s">
        <v>158</v>
      </c>
      <c r="BE843" s="143">
        <f>IF(N843="základní",J843,0)</f>
        <v>0</v>
      </c>
      <c r="BF843" s="143">
        <f>IF(N843="snížená",J843,0)</f>
        <v>0</v>
      </c>
      <c r="BG843" s="143">
        <f>IF(N843="zákl. přenesená",J843,0)</f>
        <v>0</v>
      </c>
      <c r="BH843" s="143">
        <f>IF(N843="sníž. přenesená",J843,0)</f>
        <v>0</v>
      </c>
      <c r="BI843" s="143">
        <f>IF(N843="nulová",J843,0)</f>
        <v>0</v>
      </c>
      <c r="BJ843" s="17" t="s">
        <v>81</v>
      </c>
      <c r="BK843" s="143">
        <f>ROUND(I843*H843,2)</f>
        <v>0</v>
      </c>
      <c r="BL843" s="17" t="s">
        <v>165</v>
      </c>
      <c r="BM843" s="142" t="s">
        <v>1079</v>
      </c>
    </row>
    <row r="844" spans="2:65" s="1" customFormat="1" ht="11.25">
      <c r="B844" s="32"/>
      <c r="D844" s="144" t="s">
        <v>167</v>
      </c>
      <c r="F844" s="145" t="s">
        <v>1080</v>
      </c>
      <c r="I844" s="146"/>
      <c r="L844" s="32"/>
      <c r="M844" s="147"/>
      <c r="T844" s="53"/>
      <c r="AT844" s="17" t="s">
        <v>167</v>
      </c>
      <c r="AU844" s="17" t="s">
        <v>83</v>
      </c>
    </row>
    <row r="845" spans="2:65" s="1" customFormat="1" ht="11.25">
      <c r="B845" s="32"/>
      <c r="D845" s="148" t="s">
        <v>169</v>
      </c>
      <c r="F845" s="149" t="s">
        <v>1081</v>
      </c>
      <c r="I845" s="146"/>
      <c r="L845" s="32"/>
      <c r="M845" s="147"/>
      <c r="T845" s="53"/>
      <c r="AT845" s="17" t="s">
        <v>169</v>
      </c>
      <c r="AU845" s="17" t="s">
        <v>83</v>
      </c>
    </row>
    <row r="846" spans="2:65" s="12" customFormat="1" ht="11.25">
      <c r="B846" s="150"/>
      <c r="D846" s="144" t="s">
        <v>171</v>
      </c>
      <c r="E846" s="151" t="s">
        <v>21</v>
      </c>
      <c r="F846" s="152" t="s">
        <v>1060</v>
      </c>
      <c r="H846" s="151" t="s">
        <v>21</v>
      </c>
      <c r="I846" s="153"/>
      <c r="L846" s="150"/>
      <c r="M846" s="154"/>
      <c r="T846" s="155"/>
      <c r="AT846" s="151" t="s">
        <v>171</v>
      </c>
      <c r="AU846" s="151" t="s">
        <v>83</v>
      </c>
      <c r="AV846" s="12" t="s">
        <v>81</v>
      </c>
      <c r="AW846" s="12" t="s">
        <v>34</v>
      </c>
      <c r="AX846" s="12" t="s">
        <v>73</v>
      </c>
      <c r="AY846" s="151" t="s">
        <v>158</v>
      </c>
    </row>
    <row r="847" spans="2:65" s="13" customFormat="1" ht="11.25">
      <c r="B847" s="156"/>
      <c r="D847" s="144" t="s">
        <v>171</v>
      </c>
      <c r="E847" s="157" t="s">
        <v>21</v>
      </c>
      <c r="F847" s="158" t="s">
        <v>1061</v>
      </c>
      <c r="H847" s="159">
        <v>115.9</v>
      </c>
      <c r="I847" s="160"/>
      <c r="L847" s="156"/>
      <c r="M847" s="161"/>
      <c r="T847" s="162"/>
      <c r="AT847" s="157" t="s">
        <v>171</v>
      </c>
      <c r="AU847" s="157" t="s">
        <v>83</v>
      </c>
      <c r="AV847" s="13" t="s">
        <v>83</v>
      </c>
      <c r="AW847" s="13" t="s">
        <v>34</v>
      </c>
      <c r="AX847" s="13" t="s">
        <v>81</v>
      </c>
      <c r="AY847" s="157" t="s">
        <v>158</v>
      </c>
    </row>
    <row r="848" spans="2:65" s="1" customFormat="1" ht="16.5" customHeight="1">
      <c r="B848" s="32"/>
      <c r="C848" s="131" t="s">
        <v>1082</v>
      </c>
      <c r="D848" s="131" t="s">
        <v>160</v>
      </c>
      <c r="E848" s="132" t="s">
        <v>1083</v>
      </c>
      <c r="F848" s="133" t="s">
        <v>1084</v>
      </c>
      <c r="G848" s="134" t="s">
        <v>163</v>
      </c>
      <c r="H848" s="135">
        <v>1.071</v>
      </c>
      <c r="I848" s="136"/>
      <c r="J848" s="137">
        <f>ROUND(I848*H848,2)</f>
        <v>0</v>
      </c>
      <c r="K848" s="133" t="s">
        <v>164</v>
      </c>
      <c r="L848" s="32"/>
      <c r="M848" s="138" t="s">
        <v>21</v>
      </c>
      <c r="N848" s="139" t="s">
        <v>44</v>
      </c>
      <c r="P848" s="140">
        <f>O848*H848</f>
        <v>0</v>
      </c>
      <c r="Q848" s="140">
        <v>0</v>
      </c>
      <c r="R848" s="140">
        <f>Q848*H848</f>
        <v>0</v>
      </c>
      <c r="S848" s="140">
        <v>0</v>
      </c>
      <c r="T848" s="141">
        <f>S848*H848</f>
        <v>0</v>
      </c>
      <c r="AR848" s="142" t="s">
        <v>165</v>
      </c>
      <c r="AT848" s="142" t="s">
        <v>160</v>
      </c>
      <c r="AU848" s="142" t="s">
        <v>83</v>
      </c>
      <c r="AY848" s="17" t="s">
        <v>158</v>
      </c>
      <c r="BE848" s="143">
        <f>IF(N848="základní",J848,0)</f>
        <v>0</v>
      </c>
      <c r="BF848" s="143">
        <f>IF(N848="snížená",J848,0)</f>
        <v>0</v>
      </c>
      <c r="BG848" s="143">
        <f>IF(N848="zákl. přenesená",J848,0)</f>
        <v>0</v>
      </c>
      <c r="BH848" s="143">
        <f>IF(N848="sníž. přenesená",J848,0)</f>
        <v>0</v>
      </c>
      <c r="BI848" s="143">
        <f>IF(N848="nulová",J848,0)</f>
        <v>0</v>
      </c>
      <c r="BJ848" s="17" t="s">
        <v>81</v>
      </c>
      <c r="BK848" s="143">
        <f>ROUND(I848*H848,2)</f>
        <v>0</v>
      </c>
      <c r="BL848" s="17" t="s">
        <v>165</v>
      </c>
      <c r="BM848" s="142" t="s">
        <v>1085</v>
      </c>
    </row>
    <row r="849" spans="2:65" s="1" customFormat="1" ht="11.25">
      <c r="B849" s="32"/>
      <c r="D849" s="144" t="s">
        <v>167</v>
      </c>
      <c r="F849" s="145" t="s">
        <v>1086</v>
      </c>
      <c r="I849" s="146"/>
      <c r="L849" s="32"/>
      <c r="M849" s="147"/>
      <c r="T849" s="53"/>
      <c r="AT849" s="17" t="s">
        <v>167</v>
      </c>
      <c r="AU849" s="17" t="s">
        <v>83</v>
      </c>
    </row>
    <row r="850" spans="2:65" s="1" customFormat="1" ht="11.25">
      <c r="B850" s="32"/>
      <c r="D850" s="148" t="s">
        <v>169</v>
      </c>
      <c r="F850" s="149" t="s">
        <v>1087</v>
      </c>
      <c r="I850" s="146"/>
      <c r="L850" s="32"/>
      <c r="M850" s="147"/>
      <c r="T850" s="53"/>
      <c r="AT850" s="17" t="s">
        <v>169</v>
      </c>
      <c r="AU850" s="17" t="s">
        <v>83</v>
      </c>
    </row>
    <row r="851" spans="2:65" s="12" customFormat="1" ht="11.25">
      <c r="B851" s="150"/>
      <c r="D851" s="144" t="s">
        <v>171</v>
      </c>
      <c r="E851" s="151" t="s">
        <v>21</v>
      </c>
      <c r="F851" s="152" t="s">
        <v>202</v>
      </c>
      <c r="H851" s="151" t="s">
        <v>21</v>
      </c>
      <c r="I851" s="153"/>
      <c r="L851" s="150"/>
      <c r="M851" s="154"/>
      <c r="T851" s="155"/>
      <c r="AT851" s="151" t="s">
        <v>171</v>
      </c>
      <c r="AU851" s="151" t="s">
        <v>83</v>
      </c>
      <c r="AV851" s="12" t="s">
        <v>81</v>
      </c>
      <c r="AW851" s="12" t="s">
        <v>34</v>
      </c>
      <c r="AX851" s="12" t="s">
        <v>73</v>
      </c>
      <c r="AY851" s="151" t="s">
        <v>158</v>
      </c>
    </row>
    <row r="852" spans="2:65" s="13" customFormat="1" ht="11.25">
      <c r="B852" s="156"/>
      <c r="D852" s="144" t="s">
        <v>171</v>
      </c>
      <c r="E852" s="157" t="s">
        <v>21</v>
      </c>
      <c r="F852" s="158" t="s">
        <v>1088</v>
      </c>
      <c r="H852" s="159">
        <v>1.071</v>
      </c>
      <c r="I852" s="160"/>
      <c r="L852" s="156"/>
      <c r="M852" s="161"/>
      <c r="T852" s="162"/>
      <c r="AT852" s="157" t="s">
        <v>171</v>
      </c>
      <c r="AU852" s="157" t="s">
        <v>83</v>
      </c>
      <c r="AV852" s="13" t="s">
        <v>83</v>
      </c>
      <c r="AW852" s="13" t="s">
        <v>34</v>
      </c>
      <c r="AX852" s="13" t="s">
        <v>81</v>
      </c>
      <c r="AY852" s="157" t="s">
        <v>158</v>
      </c>
    </row>
    <row r="853" spans="2:65" s="1" customFormat="1" ht="16.5" customHeight="1">
      <c r="B853" s="32"/>
      <c r="C853" s="131" t="s">
        <v>1089</v>
      </c>
      <c r="D853" s="131" t="s">
        <v>160</v>
      </c>
      <c r="E853" s="132" t="s">
        <v>1090</v>
      </c>
      <c r="F853" s="133" t="s">
        <v>1091</v>
      </c>
      <c r="G853" s="134" t="s">
        <v>163</v>
      </c>
      <c r="H853" s="135">
        <v>32.515999999999998</v>
      </c>
      <c r="I853" s="136"/>
      <c r="J853" s="137">
        <f>ROUND(I853*H853,2)</f>
        <v>0</v>
      </c>
      <c r="K853" s="133" t="s">
        <v>164</v>
      </c>
      <c r="L853" s="32"/>
      <c r="M853" s="138" t="s">
        <v>21</v>
      </c>
      <c r="N853" s="139" t="s">
        <v>44</v>
      </c>
      <c r="P853" s="140">
        <f>O853*H853</f>
        <v>0</v>
      </c>
      <c r="Q853" s="140">
        <v>0</v>
      </c>
      <c r="R853" s="140">
        <f>Q853*H853</f>
        <v>0</v>
      </c>
      <c r="S853" s="140">
        <v>0</v>
      </c>
      <c r="T853" s="141">
        <f>S853*H853</f>
        <v>0</v>
      </c>
      <c r="AR853" s="142" t="s">
        <v>165</v>
      </c>
      <c r="AT853" s="142" t="s">
        <v>160</v>
      </c>
      <c r="AU853" s="142" t="s">
        <v>83</v>
      </c>
      <c r="AY853" s="17" t="s">
        <v>158</v>
      </c>
      <c r="BE853" s="143">
        <f>IF(N853="základní",J853,0)</f>
        <v>0</v>
      </c>
      <c r="BF853" s="143">
        <f>IF(N853="snížená",J853,0)</f>
        <v>0</v>
      </c>
      <c r="BG853" s="143">
        <f>IF(N853="zákl. přenesená",J853,0)</f>
        <v>0</v>
      </c>
      <c r="BH853" s="143">
        <f>IF(N853="sníž. přenesená",J853,0)</f>
        <v>0</v>
      </c>
      <c r="BI853" s="143">
        <f>IF(N853="nulová",J853,0)</f>
        <v>0</v>
      </c>
      <c r="BJ853" s="17" t="s">
        <v>81</v>
      </c>
      <c r="BK853" s="143">
        <f>ROUND(I853*H853,2)</f>
        <v>0</v>
      </c>
      <c r="BL853" s="17" t="s">
        <v>165</v>
      </c>
      <c r="BM853" s="142" t="s">
        <v>1092</v>
      </c>
    </row>
    <row r="854" spans="2:65" s="1" customFormat="1" ht="11.25">
      <c r="B854" s="32"/>
      <c r="D854" s="144" t="s">
        <v>167</v>
      </c>
      <c r="F854" s="145" t="s">
        <v>1093</v>
      </c>
      <c r="I854" s="146"/>
      <c r="L854" s="32"/>
      <c r="M854" s="147"/>
      <c r="T854" s="53"/>
      <c r="AT854" s="17" t="s">
        <v>167</v>
      </c>
      <c r="AU854" s="17" t="s">
        <v>83</v>
      </c>
    </row>
    <row r="855" spans="2:65" s="1" customFormat="1" ht="11.25">
      <c r="B855" s="32"/>
      <c r="D855" s="148" t="s">
        <v>169</v>
      </c>
      <c r="F855" s="149" t="s">
        <v>1094</v>
      </c>
      <c r="I855" s="146"/>
      <c r="L855" s="32"/>
      <c r="M855" s="147"/>
      <c r="T855" s="53"/>
      <c r="AT855" s="17" t="s">
        <v>169</v>
      </c>
      <c r="AU855" s="17" t="s">
        <v>83</v>
      </c>
    </row>
    <row r="856" spans="2:65" s="13" customFormat="1" ht="11.25">
      <c r="B856" s="156"/>
      <c r="D856" s="144" t="s">
        <v>171</v>
      </c>
      <c r="E856" s="157" t="s">
        <v>21</v>
      </c>
      <c r="F856" s="158" t="s">
        <v>1095</v>
      </c>
      <c r="H856" s="159">
        <v>12.983000000000001</v>
      </c>
      <c r="I856" s="160"/>
      <c r="L856" s="156"/>
      <c r="M856" s="161"/>
      <c r="T856" s="162"/>
      <c r="AT856" s="157" t="s">
        <v>171</v>
      </c>
      <c r="AU856" s="157" t="s">
        <v>83</v>
      </c>
      <c r="AV856" s="13" t="s">
        <v>83</v>
      </c>
      <c r="AW856" s="13" t="s">
        <v>34</v>
      </c>
      <c r="AX856" s="13" t="s">
        <v>73</v>
      </c>
      <c r="AY856" s="157" t="s">
        <v>158</v>
      </c>
    </row>
    <row r="857" spans="2:65" s="13" customFormat="1" ht="11.25">
      <c r="B857" s="156"/>
      <c r="D857" s="144" t="s">
        <v>171</v>
      </c>
      <c r="E857" s="157" t="s">
        <v>21</v>
      </c>
      <c r="F857" s="158" t="s">
        <v>1096</v>
      </c>
      <c r="H857" s="159">
        <v>10.868</v>
      </c>
      <c r="I857" s="160"/>
      <c r="L857" s="156"/>
      <c r="M857" s="161"/>
      <c r="T857" s="162"/>
      <c r="AT857" s="157" t="s">
        <v>171</v>
      </c>
      <c r="AU857" s="157" t="s">
        <v>83</v>
      </c>
      <c r="AV857" s="13" t="s">
        <v>83</v>
      </c>
      <c r="AW857" s="13" t="s">
        <v>34</v>
      </c>
      <c r="AX857" s="13" t="s">
        <v>73</v>
      </c>
      <c r="AY857" s="157" t="s">
        <v>158</v>
      </c>
    </row>
    <row r="858" spans="2:65" s="13" customFormat="1" ht="11.25">
      <c r="B858" s="156"/>
      <c r="D858" s="144" t="s">
        <v>171</v>
      </c>
      <c r="E858" s="157" t="s">
        <v>21</v>
      </c>
      <c r="F858" s="158" t="s">
        <v>1097</v>
      </c>
      <c r="H858" s="159">
        <v>8.6649999999999991</v>
      </c>
      <c r="I858" s="160"/>
      <c r="L858" s="156"/>
      <c r="M858" s="161"/>
      <c r="T858" s="162"/>
      <c r="AT858" s="157" t="s">
        <v>171</v>
      </c>
      <c r="AU858" s="157" t="s">
        <v>83</v>
      </c>
      <c r="AV858" s="13" t="s">
        <v>83</v>
      </c>
      <c r="AW858" s="13" t="s">
        <v>34</v>
      </c>
      <c r="AX858" s="13" t="s">
        <v>73</v>
      </c>
      <c r="AY858" s="157" t="s">
        <v>158</v>
      </c>
    </row>
    <row r="859" spans="2:65" s="14" customFormat="1" ht="11.25">
      <c r="B859" s="163"/>
      <c r="D859" s="144" t="s">
        <v>171</v>
      </c>
      <c r="E859" s="164" t="s">
        <v>21</v>
      </c>
      <c r="F859" s="165" t="s">
        <v>215</v>
      </c>
      <c r="H859" s="166">
        <v>32.515999999999998</v>
      </c>
      <c r="I859" s="167"/>
      <c r="L859" s="163"/>
      <c r="M859" s="168"/>
      <c r="T859" s="169"/>
      <c r="AT859" s="164" t="s">
        <v>171</v>
      </c>
      <c r="AU859" s="164" t="s">
        <v>83</v>
      </c>
      <c r="AV859" s="14" t="s">
        <v>165</v>
      </c>
      <c r="AW859" s="14" t="s">
        <v>34</v>
      </c>
      <c r="AX859" s="14" t="s">
        <v>81</v>
      </c>
      <c r="AY859" s="164" t="s">
        <v>158</v>
      </c>
    </row>
    <row r="860" spans="2:65" s="1" customFormat="1" ht="16.5" customHeight="1">
      <c r="B860" s="32"/>
      <c r="C860" s="131" t="s">
        <v>1098</v>
      </c>
      <c r="D860" s="131" t="s">
        <v>160</v>
      </c>
      <c r="E860" s="132" t="s">
        <v>1099</v>
      </c>
      <c r="F860" s="133" t="s">
        <v>1100</v>
      </c>
      <c r="G860" s="134" t="s">
        <v>184</v>
      </c>
      <c r="H860" s="135">
        <v>128.4</v>
      </c>
      <c r="I860" s="136"/>
      <c r="J860" s="137">
        <f>ROUND(I860*H860,2)</f>
        <v>0</v>
      </c>
      <c r="K860" s="133" t="s">
        <v>164</v>
      </c>
      <c r="L860" s="32"/>
      <c r="M860" s="138" t="s">
        <v>21</v>
      </c>
      <c r="N860" s="139" t="s">
        <v>44</v>
      </c>
      <c r="P860" s="140">
        <f>O860*H860</f>
        <v>0</v>
      </c>
      <c r="Q860" s="140">
        <v>0</v>
      </c>
      <c r="R860" s="140">
        <f>Q860*H860</f>
        <v>0</v>
      </c>
      <c r="S860" s="140">
        <v>0</v>
      </c>
      <c r="T860" s="141">
        <f>S860*H860</f>
        <v>0</v>
      </c>
      <c r="AR860" s="142" t="s">
        <v>165</v>
      </c>
      <c r="AT860" s="142" t="s">
        <v>160</v>
      </c>
      <c r="AU860" s="142" t="s">
        <v>83</v>
      </c>
      <c r="AY860" s="17" t="s">
        <v>158</v>
      </c>
      <c r="BE860" s="143">
        <f>IF(N860="základní",J860,0)</f>
        <v>0</v>
      </c>
      <c r="BF860" s="143">
        <f>IF(N860="snížená",J860,0)</f>
        <v>0</v>
      </c>
      <c r="BG860" s="143">
        <f>IF(N860="zákl. přenesená",J860,0)</f>
        <v>0</v>
      </c>
      <c r="BH860" s="143">
        <f>IF(N860="sníž. přenesená",J860,0)</f>
        <v>0</v>
      </c>
      <c r="BI860" s="143">
        <f>IF(N860="nulová",J860,0)</f>
        <v>0</v>
      </c>
      <c r="BJ860" s="17" t="s">
        <v>81</v>
      </c>
      <c r="BK860" s="143">
        <f>ROUND(I860*H860,2)</f>
        <v>0</v>
      </c>
      <c r="BL860" s="17" t="s">
        <v>165</v>
      </c>
      <c r="BM860" s="142" t="s">
        <v>1101</v>
      </c>
    </row>
    <row r="861" spans="2:65" s="1" customFormat="1" ht="11.25">
      <c r="B861" s="32"/>
      <c r="D861" s="144" t="s">
        <v>167</v>
      </c>
      <c r="F861" s="145" t="s">
        <v>1102</v>
      </c>
      <c r="I861" s="146"/>
      <c r="L861" s="32"/>
      <c r="M861" s="147"/>
      <c r="T861" s="53"/>
      <c r="AT861" s="17" t="s">
        <v>167</v>
      </c>
      <c r="AU861" s="17" t="s">
        <v>83</v>
      </c>
    </row>
    <row r="862" spans="2:65" s="1" customFormat="1" ht="11.25">
      <c r="B862" s="32"/>
      <c r="D862" s="148" t="s">
        <v>169</v>
      </c>
      <c r="F862" s="149" t="s">
        <v>1103</v>
      </c>
      <c r="I862" s="146"/>
      <c r="L862" s="32"/>
      <c r="M862" s="147"/>
      <c r="T862" s="53"/>
      <c r="AT862" s="17" t="s">
        <v>169</v>
      </c>
      <c r="AU862" s="17" t="s">
        <v>83</v>
      </c>
    </row>
    <row r="863" spans="2:65" s="12" customFormat="1" ht="11.25">
      <c r="B863" s="150"/>
      <c r="D863" s="144" t="s">
        <v>171</v>
      </c>
      <c r="E863" s="151" t="s">
        <v>21</v>
      </c>
      <c r="F863" s="152" t="s">
        <v>1104</v>
      </c>
      <c r="H863" s="151" t="s">
        <v>21</v>
      </c>
      <c r="I863" s="153"/>
      <c r="L863" s="150"/>
      <c r="M863" s="154"/>
      <c r="T863" s="155"/>
      <c r="AT863" s="151" t="s">
        <v>171</v>
      </c>
      <c r="AU863" s="151" t="s">
        <v>83</v>
      </c>
      <c r="AV863" s="12" t="s">
        <v>81</v>
      </c>
      <c r="AW863" s="12" t="s">
        <v>34</v>
      </c>
      <c r="AX863" s="12" t="s">
        <v>73</v>
      </c>
      <c r="AY863" s="151" t="s">
        <v>158</v>
      </c>
    </row>
    <row r="864" spans="2:65" s="13" customFormat="1" ht="11.25">
      <c r="B864" s="156"/>
      <c r="D864" s="144" t="s">
        <v>171</v>
      </c>
      <c r="E864" s="157" t="s">
        <v>21</v>
      </c>
      <c r="F864" s="158" t="s">
        <v>1105</v>
      </c>
      <c r="H864" s="159">
        <v>128.4</v>
      </c>
      <c r="I864" s="160"/>
      <c r="L864" s="156"/>
      <c r="M864" s="161"/>
      <c r="T864" s="162"/>
      <c r="AT864" s="157" t="s">
        <v>171</v>
      </c>
      <c r="AU864" s="157" t="s">
        <v>83</v>
      </c>
      <c r="AV864" s="13" t="s">
        <v>83</v>
      </c>
      <c r="AW864" s="13" t="s">
        <v>34</v>
      </c>
      <c r="AX864" s="13" t="s">
        <v>81</v>
      </c>
      <c r="AY864" s="157" t="s">
        <v>158</v>
      </c>
    </row>
    <row r="865" spans="2:65" s="1" customFormat="1" ht="21.75" customHeight="1">
      <c r="B865" s="32"/>
      <c r="C865" s="131" t="s">
        <v>1106</v>
      </c>
      <c r="D865" s="131" t="s">
        <v>160</v>
      </c>
      <c r="E865" s="132" t="s">
        <v>1107</v>
      </c>
      <c r="F865" s="133" t="s">
        <v>1108</v>
      </c>
      <c r="G865" s="134" t="s">
        <v>198</v>
      </c>
      <c r="H865" s="135">
        <v>18.937999999999999</v>
      </c>
      <c r="I865" s="136"/>
      <c r="J865" s="137">
        <f>ROUND(I865*H865,2)</f>
        <v>0</v>
      </c>
      <c r="K865" s="133" t="s">
        <v>164</v>
      </c>
      <c r="L865" s="32"/>
      <c r="M865" s="138" t="s">
        <v>21</v>
      </c>
      <c r="N865" s="139" t="s">
        <v>44</v>
      </c>
      <c r="P865" s="140">
        <f>O865*H865</f>
        <v>0</v>
      </c>
      <c r="Q865" s="140">
        <v>2.5018699999999998</v>
      </c>
      <c r="R865" s="140">
        <f>Q865*H865</f>
        <v>47.380414059999993</v>
      </c>
      <c r="S865" s="140">
        <v>0</v>
      </c>
      <c r="T865" s="141">
        <f>S865*H865</f>
        <v>0</v>
      </c>
      <c r="AR865" s="142" t="s">
        <v>165</v>
      </c>
      <c r="AT865" s="142" t="s">
        <v>160</v>
      </c>
      <c r="AU865" s="142" t="s">
        <v>83</v>
      </c>
      <c r="AY865" s="17" t="s">
        <v>158</v>
      </c>
      <c r="BE865" s="143">
        <f>IF(N865="základní",J865,0)</f>
        <v>0</v>
      </c>
      <c r="BF865" s="143">
        <f>IF(N865="snížená",J865,0)</f>
        <v>0</v>
      </c>
      <c r="BG865" s="143">
        <f>IF(N865="zákl. přenesená",J865,0)</f>
        <v>0</v>
      </c>
      <c r="BH865" s="143">
        <f>IF(N865="sníž. přenesená",J865,0)</f>
        <v>0</v>
      </c>
      <c r="BI865" s="143">
        <f>IF(N865="nulová",J865,0)</f>
        <v>0</v>
      </c>
      <c r="BJ865" s="17" t="s">
        <v>81</v>
      </c>
      <c r="BK865" s="143">
        <f>ROUND(I865*H865,2)</f>
        <v>0</v>
      </c>
      <c r="BL865" s="17" t="s">
        <v>165</v>
      </c>
      <c r="BM865" s="142" t="s">
        <v>1109</v>
      </c>
    </row>
    <row r="866" spans="2:65" s="1" customFormat="1" ht="11.25">
      <c r="B866" s="32"/>
      <c r="D866" s="144" t="s">
        <v>167</v>
      </c>
      <c r="F866" s="145" t="s">
        <v>1110</v>
      </c>
      <c r="I866" s="146"/>
      <c r="L866" s="32"/>
      <c r="M866" s="147"/>
      <c r="T866" s="53"/>
      <c r="AT866" s="17" t="s">
        <v>167</v>
      </c>
      <c r="AU866" s="17" t="s">
        <v>83</v>
      </c>
    </row>
    <row r="867" spans="2:65" s="1" customFormat="1" ht="11.25">
      <c r="B867" s="32"/>
      <c r="D867" s="148" t="s">
        <v>169</v>
      </c>
      <c r="F867" s="149" t="s">
        <v>1111</v>
      </c>
      <c r="I867" s="146"/>
      <c r="L867" s="32"/>
      <c r="M867" s="147"/>
      <c r="T867" s="53"/>
      <c r="AT867" s="17" t="s">
        <v>169</v>
      </c>
      <c r="AU867" s="17" t="s">
        <v>83</v>
      </c>
    </row>
    <row r="868" spans="2:65" s="12" customFormat="1" ht="11.25">
      <c r="B868" s="150"/>
      <c r="D868" s="144" t="s">
        <v>171</v>
      </c>
      <c r="E868" s="151" t="s">
        <v>21</v>
      </c>
      <c r="F868" s="152" t="s">
        <v>1112</v>
      </c>
      <c r="H868" s="151" t="s">
        <v>21</v>
      </c>
      <c r="I868" s="153"/>
      <c r="L868" s="150"/>
      <c r="M868" s="154"/>
      <c r="T868" s="155"/>
      <c r="AT868" s="151" t="s">
        <v>171</v>
      </c>
      <c r="AU868" s="151" t="s">
        <v>83</v>
      </c>
      <c r="AV868" s="12" t="s">
        <v>81</v>
      </c>
      <c r="AW868" s="12" t="s">
        <v>34</v>
      </c>
      <c r="AX868" s="12" t="s">
        <v>73</v>
      </c>
      <c r="AY868" s="151" t="s">
        <v>158</v>
      </c>
    </row>
    <row r="869" spans="2:65" s="13" customFormat="1" ht="11.25">
      <c r="B869" s="156"/>
      <c r="D869" s="144" t="s">
        <v>171</v>
      </c>
      <c r="E869" s="157" t="s">
        <v>21</v>
      </c>
      <c r="F869" s="158" t="s">
        <v>1113</v>
      </c>
      <c r="H869" s="159">
        <v>1.2150000000000001</v>
      </c>
      <c r="I869" s="160"/>
      <c r="L869" s="156"/>
      <c r="M869" s="161"/>
      <c r="T869" s="162"/>
      <c r="AT869" s="157" t="s">
        <v>171</v>
      </c>
      <c r="AU869" s="157" t="s">
        <v>83</v>
      </c>
      <c r="AV869" s="13" t="s">
        <v>83</v>
      </c>
      <c r="AW869" s="13" t="s">
        <v>34</v>
      </c>
      <c r="AX869" s="13" t="s">
        <v>73</v>
      </c>
      <c r="AY869" s="157" t="s">
        <v>158</v>
      </c>
    </row>
    <row r="870" spans="2:65" s="12" customFormat="1" ht="11.25">
      <c r="B870" s="150"/>
      <c r="D870" s="144" t="s">
        <v>171</v>
      </c>
      <c r="E870" s="151" t="s">
        <v>21</v>
      </c>
      <c r="F870" s="152" t="s">
        <v>1114</v>
      </c>
      <c r="H870" s="151" t="s">
        <v>21</v>
      </c>
      <c r="I870" s="153"/>
      <c r="L870" s="150"/>
      <c r="M870" s="154"/>
      <c r="T870" s="155"/>
      <c r="AT870" s="151" t="s">
        <v>171</v>
      </c>
      <c r="AU870" s="151" t="s">
        <v>83</v>
      </c>
      <c r="AV870" s="12" t="s">
        <v>81</v>
      </c>
      <c r="AW870" s="12" t="s">
        <v>34</v>
      </c>
      <c r="AX870" s="12" t="s">
        <v>73</v>
      </c>
      <c r="AY870" s="151" t="s">
        <v>158</v>
      </c>
    </row>
    <row r="871" spans="2:65" s="13" customFormat="1" ht="11.25">
      <c r="B871" s="156"/>
      <c r="D871" s="144" t="s">
        <v>171</v>
      </c>
      <c r="E871" s="157" t="s">
        <v>21</v>
      </c>
      <c r="F871" s="158" t="s">
        <v>1115</v>
      </c>
      <c r="H871" s="159">
        <v>17.722999999999999</v>
      </c>
      <c r="I871" s="160"/>
      <c r="L871" s="156"/>
      <c r="M871" s="161"/>
      <c r="T871" s="162"/>
      <c r="AT871" s="157" t="s">
        <v>171</v>
      </c>
      <c r="AU871" s="157" t="s">
        <v>83</v>
      </c>
      <c r="AV871" s="13" t="s">
        <v>83</v>
      </c>
      <c r="AW871" s="13" t="s">
        <v>34</v>
      </c>
      <c r="AX871" s="13" t="s">
        <v>73</v>
      </c>
      <c r="AY871" s="157" t="s">
        <v>158</v>
      </c>
    </row>
    <row r="872" spans="2:65" s="14" customFormat="1" ht="11.25">
      <c r="B872" s="163"/>
      <c r="D872" s="144" t="s">
        <v>171</v>
      </c>
      <c r="E872" s="164" t="s">
        <v>21</v>
      </c>
      <c r="F872" s="165" t="s">
        <v>215</v>
      </c>
      <c r="H872" s="166">
        <v>18.937999999999999</v>
      </c>
      <c r="I872" s="167"/>
      <c r="L872" s="163"/>
      <c r="M872" s="168"/>
      <c r="T872" s="169"/>
      <c r="AT872" s="164" t="s">
        <v>171</v>
      </c>
      <c r="AU872" s="164" t="s">
        <v>83</v>
      </c>
      <c r="AV872" s="14" t="s">
        <v>165</v>
      </c>
      <c r="AW872" s="14" t="s">
        <v>34</v>
      </c>
      <c r="AX872" s="14" t="s">
        <v>81</v>
      </c>
      <c r="AY872" s="164" t="s">
        <v>158</v>
      </c>
    </row>
    <row r="873" spans="2:65" s="1" customFormat="1" ht="16.5" customHeight="1">
      <c r="B873" s="32"/>
      <c r="C873" s="131" t="s">
        <v>1116</v>
      </c>
      <c r="D873" s="131" t="s">
        <v>160</v>
      </c>
      <c r="E873" s="132" t="s">
        <v>1117</v>
      </c>
      <c r="F873" s="133" t="s">
        <v>1118</v>
      </c>
      <c r="G873" s="134" t="s">
        <v>198</v>
      </c>
      <c r="H873" s="135">
        <v>0.124</v>
      </c>
      <c r="I873" s="136"/>
      <c r="J873" s="137">
        <f>ROUND(I873*H873,2)</f>
        <v>0</v>
      </c>
      <c r="K873" s="133" t="s">
        <v>164</v>
      </c>
      <c r="L873" s="32"/>
      <c r="M873" s="138" t="s">
        <v>21</v>
      </c>
      <c r="N873" s="139" t="s">
        <v>44</v>
      </c>
      <c r="P873" s="140">
        <f>O873*H873</f>
        <v>0</v>
      </c>
      <c r="Q873" s="140">
        <v>2.3010199999999998</v>
      </c>
      <c r="R873" s="140">
        <f>Q873*H873</f>
        <v>0.28532647999999999</v>
      </c>
      <c r="S873" s="140">
        <v>0</v>
      </c>
      <c r="T873" s="141">
        <f>S873*H873</f>
        <v>0</v>
      </c>
      <c r="AR873" s="142" t="s">
        <v>165</v>
      </c>
      <c r="AT873" s="142" t="s">
        <v>160</v>
      </c>
      <c r="AU873" s="142" t="s">
        <v>83</v>
      </c>
      <c r="AY873" s="17" t="s">
        <v>158</v>
      </c>
      <c r="BE873" s="143">
        <f>IF(N873="základní",J873,0)</f>
        <v>0</v>
      </c>
      <c r="BF873" s="143">
        <f>IF(N873="snížená",J873,0)</f>
        <v>0</v>
      </c>
      <c r="BG873" s="143">
        <f>IF(N873="zákl. přenesená",J873,0)</f>
        <v>0</v>
      </c>
      <c r="BH873" s="143">
        <f>IF(N873="sníž. přenesená",J873,0)</f>
        <v>0</v>
      </c>
      <c r="BI873" s="143">
        <f>IF(N873="nulová",J873,0)</f>
        <v>0</v>
      </c>
      <c r="BJ873" s="17" t="s">
        <v>81</v>
      </c>
      <c r="BK873" s="143">
        <f>ROUND(I873*H873,2)</f>
        <v>0</v>
      </c>
      <c r="BL873" s="17" t="s">
        <v>165</v>
      </c>
      <c r="BM873" s="142" t="s">
        <v>1119</v>
      </c>
    </row>
    <row r="874" spans="2:65" s="1" customFormat="1" ht="11.25">
      <c r="B874" s="32"/>
      <c r="D874" s="144" t="s">
        <v>167</v>
      </c>
      <c r="F874" s="145" t="s">
        <v>1120</v>
      </c>
      <c r="I874" s="146"/>
      <c r="L874" s="32"/>
      <c r="M874" s="147"/>
      <c r="T874" s="53"/>
      <c r="AT874" s="17" t="s">
        <v>167</v>
      </c>
      <c r="AU874" s="17" t="s">
        <v>83</v>
      </c>
    </row>
    <row r="875" spans="2:65" s="1" customFormat="1" ht="11.25">
      <c r="B875" s="32"/>
      <c r="D875" s="148" t="s">
        <v>169</v>
      </c>
      <c r="F875" s="149" t="s">
        <v>1121</v>
      </c>
      <c r="I875" s="146"/>
      <c r="L875" s="32"/>
      <c r="M875" s="147"/>
      <c r="T875" s="53"/>
      <c r="AT875" s="17" t="s">
        <v>169</v>
      </c>
      <c r="AU875" s="17" t="s">
        <v>83</v>
      </c>
    </row>
    <row r="876" spans="2:65" s="12" customFormat="1" ht="11.25">
      <c r="B876" s="150"/>
      <c r="D876" s="144" t="s">
        <v>171</v>
      </c>
      <c r="E876" s="151" t="s">
        <v>21</v>
      </c>
      <c r="F876" s="152" t="s">
        <v>229</v>
      </c>
      <c r="H876" s="151" t="s">
        <v>21</v>
      </c>
      <c r="I876" s="153"/>
      <c r="L876" s="150"/>
      <c r="M876" s="154"/>
      <c r="T876" s="155"/>
      <c r="AT876" s="151" t="s">
        <v>171</v>
      </c>
      <c r="AU876" s="151" t="s">
        <v>83</v>
      </c>
      <c r="AV876" s="12" t="s">
        <v>81</v>
      </c>
      <c r="AW876" s="12" t="s">
        <v>34</v>
      </c>
      <c r="AX876" s="12" t="s">
        <v>73</v>
      </c>
      <c r="AY876" s="151" t="s">
        <v>158</v>
      </c>
    </row>
    <row r="877" spans="2:65" s="13" customFormat="1" ht="11.25">
      <c r="B877" s="156"/>
      <c r="D877" s="144" t="s">
        <v>171</v>
      </c>
      <c r="E877" s="157" t="s">
        <v>21</v>
      </c>
      <c r="F877" s="158" t="s">
        <v>1122</v>
      </c>
      <c r="H877" s="159">
        <v>0.124</v>
      </c>
      <c r="I877" s="160"/>
      <c r="L877" s="156"/>
      <c r="M877" s="161"/>
      <c r="T877" s="162"/>
      <c r="AT877" s="157" t="s">
        <v>171</v>
      </c>
      <c r="AU877" s="157" t="s">
        <v>83</v>
      </c>
      <c r="AV877" s="13" t="s">
        <v>83</v>
      </c>
      <c r="AW877" s="13" t="s">
        <v>34</v>
      </c>
      <c r="AX877" s="13" t="s">
        <v>81</v>
      </c>
      <c r="AY877" s="157" t="s">
        <v>158</v>
      </c>
    </row>
    <row r="878" spans="2:65" s="1" customFormat="1" ht="21.75" customHeight="1">
      <c r="B878" s="32"/>
      <c r="C878" s="131" t="s">
        <v>1123</v>
      </c>
      <c r="D878" s="131" t="s">
        <v>160</v>
      </c>
      <c r="E878" s="132" t="s">
        <v>1124</v>
      </c>
      <c r="F878" s="133" t="s">
        <v>1125</v>
      </c>
      <c r="G878" s="134" t="s">
        <v>198</v>
      </c>
      <c r="H878" s="135">
        <v>18.937999999999999</v>
      </c>
      <c r="I878" s="136"/>
      <c r="J878" s="137">
        <f>ROUND(I878*H878,2)</f>
        <v>0</v>
      </c>
      <c r="K878" s="133" t="s">
        <v>164</v>
      </c>
      <c r="L878" s="32"/>
      <c r="M878" s="138" t="s">
        <v>21</v>
      </c>
      <c r="N878" s="139" t="s">
        <v>44</v>
      </c>
      <c r="P878" s="140">
        <f>O878*H878</f>
        <v>0</v>
      </c>
      <c r="Q878" s="140">
        <v>0</v>
      </c>
      <c r="R878" s="140">
        <f>Q878*H878</f>
        <v>0</v>
      </c>
      <c r="S878" s="140">
        <v>0</v>
      </c>
      <c r="T878" s="141">
        <f>S878*H878</f>
        <v>0</v>
      </c>
      <c r="AR878" s="142" t="s">
        <v>165</v>
      </c>
      <c r="AT878" s="142" t="s">
        <v>160</v>
      </c>
      <c r="AU878" s="142" t="s">
        <v>83</v>
      </c>
      <c r="AY878" s="17" t="s">
        <v>158</v>
      </c>
      <c r="BE878" s="143">
        <f>IF(N878="základní",J878,0)</f>
        <v>0</v>
      </c>
      <c r="BF878" s="143">
        <f>IF(N878="snížená",J878,0)</f>
        <v>0</v>
      </c>
      <c r="BG878" s="143">
        <f>IF(N878="zákl. přenesená",J878,0)</f>
        <v>0</v>
      </c>
      <c r="BH878" s="143">
        <f>IF(N878="sníž. přenesená",J878,0)</f>
        <v>0</v>
      </c>
      <c r="BI878" s="143">
        <f>IF(N878="nulová",J878,0)</f>
        <v>0</v>
      </c>
      <c r="BJ878" s="17" t="s">
        <v>81</v>
      </c>
      <c r="BK878" s="143">
        <f>ROUND(I878*H878,2)</f>
        <v>0</v>
      </c>
      <c r="BL878" s="17" t="s">
        <v>165</v>
      </c>
      <c r="BM878" s="142" t="s">
        <v>1126</v>
      </c>
    </row>
    <row r="879" spans="2:65" s="1" customFormat="1" ht="19.5">
      <c r="B879" s="32"/>
      <c r="D879" s="144" t="s">
        <v>167</v>
      </c>
      <c r="F879" s="145" t="s">
        <v>1127</v>
      </c>
      <c r="I879" s="146"/>
      <c r="L879" s="32"/>
      <c r="M879" s="147"/>
      <c r="T879" s="53"/>
      <c r="AT879" s="17" t="s">
        <v>167</v>
      </c>
      <c r="AU879" s="17" t="s">
        <v>83</v>
      </c>
    </row>
    <row r="880" spans="2:65" s="1" customFormat="1" ht="11.25">
      <c r="B880" s="32"/>
      <c r="D880" s="148" t="s">
        <v>169</v>
      </c>
      <c r="F880" s="149" t="s">
        <v>1128</v>
      </c>
      <c r="I880" s="146"/>
      <c r="L880" s="32"/>
      <c r="M880" s="147"/>
      <c r="T880" s="53"/>
      <c r="AT880" s="17" t="s">
        <v>169</v>
      </c>
      <c r="AU880" s="17" t="s">
        <v>83</v>
      </c>
    </row>
    <row r="881" spans="2:65" s="12" customFormat="1" ht="11.25">
      <c r="B881" s="150"/>
      <c r="D881" s="144" t="s">
        <v>171</v>
      </c>
      <c r="E881" s="151" t="s">
        <v>21</v>
      </c>
      <c r="F881" s="152" t="s">
        <v>1112</v>
      </c>
      <c r="H881" s="151" t="s">
        <v>21</v>
      </c>
      <c r="I881" s="153"/>
      <c r="L881" s="150"/>
      <c r="M881" s="154"/>
      <c r="T881" s="155"/>
      <c r="AT881" s="151" t="s">
        <v>171</v>
      </c>
      <c r="AU881" s="151" t="s">
        <v>83</v>
      </c>
      <c r="AV881" s="12" t="s">
        <v>81</v>
      </c>
      <c r="AW881" s="12" t="s">
        <v>34</v>
      </c>
      <c r="AX881" s="12" t="s">
        <v>73</v>
      </c>
      <c r="AY881" s="151" t="s">
        <v>158</v>
      </c>
    </row>
    <row r="882" spans="2:65" s="13" customFormat="1" ht="11.25">
      <c r="B882" s="156"/>
      <c r="D882" s="144" t="s">
        <v>171</v>
      </c>
      <c r="E882" s="157" t="s">
        <v>21</v>
      </c>
      <c r="F882" s="158" t="s">
        <v>1113</v>
      </c>
      <c r="H882" s="159">
        <v>1.2150000000000001</v>
      </c>
      <c r="I882" s="160"/>
      <c r="L882" s="156"/>
      <c r="M882" s="161"/>
      <c r="T882" s="162"/>
      <c r="AT882" s="157" t="s">
        <v>171</v>
      </c>
      <c r="AU882" s="157" t="s">
        <v>83</v>
      </c>
      <c r="AV882" s="13" t="s">
        <v>83</v>
      </c>
      <c r="AW882" s="13" t="s">
        <v>34</v>
      </c>
      <c r="AX882" s="13" t="s">
        <v>73</v>
      </c>
      <c r="AY882" s="157" t="s">
        <v>158</v>
      </c>
    </row>
    <row r="883" spans="2:65" s="12" customFormat="1" ht="11.25">
      <c r="B883" s="150"/>
      <c r="D883" s="144" t="s">
        <v>171</v>
      </c>
      <c r="E883" s="151" t="s">
        <v>21</v>
      </c>
      <c r="F883" s="152" t="s">
        <v>1114</v>
      </c>
      <c r="H883" s="151" t="s">
        <v>21</v>
      </c>
      <c r="I883" s="153"/>
      <c r="L883" s="150"/>
      <c r="M883" s="154"/>
      <c r="T883" s="155"/>
      <c r="AT883" s="151" t="s">
        <v>171</v>
      </c>
      <c r="AU883" s="151" t="s">
        <v>83</v>
      </c>
      <c r="AV883" s="12" t="s">
        <v>81</v>
      </c>
      <c r="AW883" s="12" t="s">
        <v>34</v>
      </c>
      <c r="AX883" s="12" t="s">
        <v>73</v>
      </c>
      <c r="AY883" s="151" t="s">
        <v>158</v>
      </c>
    </row>
    <row r="884" spans="2:65" s="13" customFormat="1" ht="11.25">
      <c r="B884" s="156"/>
      <c r="D884" s="144" t="s">
        <v>171</v>
      </c>
      <c r="E884" s="157" t="s">
        <v>21</v>
      </c>
      <c r="F884" s="158" t="s">
        <v>1115</v>
      </c>
      <c r="H884" s="159">
        <v>17.722999999999999</v>
      </c>
      <c r="I884" s="160"/>
      <c r="L884" s="156"/>
      <c r="M884" s="161"/>
      <c r="T884" s="162"/>
      <c r="AT884" s="157" t="s">
        <v>171</v>
      </c>
      <c r="AU884" s="157" t="s">
        <v>83</v>
      </c>
      <c r="AV884" s="13" t="s">
        <v>83</v>
      </c>
      <c r="AW884" s="13" t="s">
        <v>34</v>
      </c>
      <c r="AX884" s="13" t="s">
        <v>73</v>
      </c>
      <c r="AY884" s="157" t="s">
        <v>158</v>
      </c>
    </row>
    <row r="885" spans="2:65" s="14" customFormat="1" ht="11.25">
      <c r="B885" s="163"/>
      <c r="D885" s="144" t="s">
        <v>171</v>
      </c>
      <c r="E885" s="164" t="s">
        <v>21</v>
      </c>
      <c r="F885" s="165" t="s">
        <v>215</v>
      </c>
      <c r="H885" s="166">
        <v>18.937999999999999</v>
      </c>
      <c r="I885" s="167"/>
      <c r="L885" s="163"/>
      <c r="M885" s="168"/>
      <c r="T885" s="169"/>
      <c r="AT885" s="164" t="s">
        <v>171</v>
      </c>
      <c r="AU885" s="164" t="s">
        <v>83</v>
      </c>
      <c r="AV885" s="14" t="s">
        <v>165</v>
      </c>
      <c r="AW885" s="14" t="s">
        <v>34</v>
      </c>
      <c r="AX885" s="14" t="s">
        <v>81</v>
      </c>
      <c r="AY885" s="164" t="s">
        <v>158</v>
      </c>
    </row>
    <row r="886" spans="2:65" s="1" customFormat="1" ht="16.5" customHeight="1">
      <c r="B886" s="32"/>
      <c r="C886" s="131" t="s">
        <v>1129</v>
      </c>
      <c r="D886" s="131" t="s">
        <v>160</v>
      </c>
      <c r="E886" s="132" t="s">
        <v>1130</v>
      </c>
      <c r="F886" s="133" t="s">
        <v>1131</v>
      </c>
      <c r="G886" s="134" t="s">
        <v>163</v>
      </c>
      <c r="H886" s="135">
        <v>2.4</v>
      </c>
      <c r="I886" s="136"/>
      <c r="J886" s="137">
        <f>ROUND(I886*H886,2)</f>
        <v>0</v>
      </c>
      <c r="K886" s="133" t="s">
        <v>164</v>
      </c>
      <c r="L886" s="32"/>
      <c r="M886" s="138" t="s">
        <v>21</v>
      </c>
      <c r="N886" s="139" t="s">
        <v>44</v>
      </c>
      <c r="P886" s="140">
        <f>O886*H886</f>
        <v>0</v>
      </c>
      <c r="Q886" s="140">
        <v>1.4634640000000001E-2</v>
      </c>
      <c r="R886" s="140">
        <f>Q886*H886</f>
        <v>3.5123135999999999E-2</v>
      </c>
      <c r="S886" s="140">
        <v>0</v>
      </c>
      <c r="T886" s="141">
        <f>S886*H886</f>
        <v>0</v>
      </c>
      <c r="AR886" s="142" t="s">
        <v>165</v>
      </c>
      <c r="AT886" s="142" t="s">
        <v>160</v>
      </c>
      <c r="AU886" s="142" t="s">
        <v>83</v>
      </c>
      <c r="AY886" s="17" t="s">
        <v>158</v>
      </c>
      <c r="BE886" s="143">
        <f>IF(N886="základní",J886,0)</f>
        <v>0</v>
      </c>
      <c r="BF886" s="143">
        <f>IF(N886="snížená",J886,0)</f>
        <v>0</v>
      </c>
      <c r="BG886" s="143">
        <f>IF(N886="zákl. přenesená",J886,0)</f>
        <v>0</v>
      </c>
      <c r="BH886" s="143">
        <f>IF(N886="sníž. přenesená",J886,0)</f>
        <v>0</v>
      </c>
      <c r="BI886" s="143">
        <f>IF(N886="nulová",J886,0)</f>
        <v>0</v>
      </c>
      <c r="BJ886" s="17" t="s">
        <v>81</v>
      </c>
      <c r="BK886" s="143">
        <f>ROUND(I886*H886,2)</f>
        <v>0</v>
      </c>
      <c r="BL886" s="17" t="s">
        <v>165</v>
      </c>
      <c r="BM886" s="142" t="s">
        <v>1132</v>
      </c>
    </row>
    <row r="887" spans="2:65" s="1" customFormat="1" ht="11.25">
      <c r="B887" s="32"/>
      <c r="D887" s="144" t="s">
        <v>167</v>
      </c>
      <c r="F887" s="145" t="s">
        <v>1133</v>
      </c>
      <c r="I887" s="146"/>
      <c r="L887" s="32"/>
      <c r="M887" s="147"/>
      <c r="T887" s="53"/>
      <c r="AT887" s="17" t="s">
        <v>167</v>
      </c>
      <c r="AU887" s="17" t="s">
        <v>83</v>
      </c>
    </row>
    <row r="888" spans="2:65" s="1" customFormat="1" ht="11.25">
      <c r="B888" s="32"/>
      <c r="D888" s="148" t="s">
        <v>169</v>
      </c>
      <c r="F888" s="149" t="s">
        <v>1134</v>
      </c>
      <c r="I888" s="146"/>
      <c r="L888" s="32"/>
      <c r="M888" s="147"/>
      <c r="T888" s="53"/>
      <c r="AT888" s="17" t="s">
        <v>169</v>
      </c>
      <c r="AU888" s="17" t="s">
        <v>83</v>
      </c>
    </row>
    <row r="889" spans="2:65" s="12" customFormat="1" ht="11.25">
      <c r="B889" s="150"/>
      <c r="D889" s="144" t="s">
        <v>171</v>
      </c>
      <c r="E889" s="151" t="s">
        <v>21</v>
      </c>
      <c r="F889" s="152" t="s">
        <v>733</v>
      </c>
      <c r="H889" s="151" t="s">
        <v>21</v>
      </c>
      <c r="I889" s="153"/>
      <c r="L889" s="150"/>
      <c r="M889" s="154"/>
      <c r="T889" s="155"/>
      <c r="AT889" s="151" t="s">
        <v>171</v>
      </c>
      <c r="AU889" s="151" t="s">
        <v>83</v>
      </c>
      <c r="AV889" s="12" t="s">
        <v>81</v>
      </c>
      <c r="AW889" s="12" t="s">
        <v>34</v>
      </c>
      <c r="AX889" s="12" t="s">
        <v>73</v>
      </c>
      <c r="AY889" s="151" t="s">
        <v>158</v>
      </c>
    </row>
    <row r="890" spans="2:65" s="13" customFormat="1" ht="11.25">
      <c r="B890" s="156"/>
      <c r="D890" s="144" t="s">
        <v>171</v>
      </c>
      <c r="E890" s="157" t="s">
        <v>21</v>
      </c>
      <c r="F890" s="158" t="s">
        <v>1135</v>
      </c>
      <c r="H890" s="159">
        <v>2.4</v>
      </c>
      <c r="I890" s="160"/>
      <c r="L890" s="156"/>
      <c r="M890" s="161"/>
      <c r="T890" s="162"/>
      <c r="AT890" s="157" t="s">
        <v>171</v>
      </c>
      <c r="AU890" s="157" t="s">
        <v>83</v>
      </c>
      <c r="AV890" s="13" t="s">
        <v>83</v>
      </c>
      <c r="AW890" s="13" t="s">
        <v>34</v>
      </c>
      <c r="AX890" s="13" t="s">
        <v>81</v>
      </c>
      <c r="AY890" s="157" t="s">
        <v>158</v>
      </c>
    </row>
    <row r="891" spans="2:65" s="1" customFormat="1" ht="16.5" customHeight="1">
      <c r="B891" s="32"/>
      <c r="C891" s="131" t="s">
        <v>1136</v>
      </c>
      <c r="D891" s="131" t="s">
        <v>160</v>
      </c>
      <c r="E891" s="132" t="s">
        <v>1137</v>
      </c>
      <c r="F891" s="133" t="s">
        <v>1138</v>
      </c>
      <c r="G891" s="134" t="s">
        <v>163</v>
      </c>
      <c r="H891" s="135">
        <v>2.4</v>
      </c>
      <c r="I891" s="136"/>
      <c r="J891" s="137">
        <f>ROUND(I891*H891,2)</f>
        <v>0</v>
      </c>
      <c r="K891" s="133" t="s">
        <v>164</v>
      </c>
      <c r="L891" s="32"/>
      <c r="M891" s="138" t="s">
        <v>21</v>
      </c>
      <c r="N891" s="139" t="s">
        <v>44</v>
      </c>
      <c r="P891" s="140">
        <f>O891*H891</f>
        <v>0</v>
      </c>
      <c r="Q891" s="140">
        <v>0</v>
      </c>
      <c r="R891" s="140">
        <f>Q891*H891</f>
        <v>0</v>
      </c>
      <c r="S891" s="140">
        <v>0</v>
      </c>
      <c r="T891" s="141">
        <f>S891*H891</f>
        <v>0</v>
      </c>
      <c r="AR891" s="142" t="s">
        <v>165</v>
      </c>
      <c r="AT891" s="142" t="s">
        <v>160</v>
      </c>
      <c r="AU891" s="142" t="s">
        <v>83</v>
      </c>
      <c r="AY891" s="17" t="s">
        <v>158</v>
      </c>
      <c r="BE891" s="143">
        <f>IF(N891="základní",J891,0)</f>
        <v>0</v>
      </c>
      <c r="BF891" s="143">
        <f>IF(N891="snížená",J891,0)</f>
        <v>0</v>
      </c>
      <c r="BG891" s="143">
        <f>IF(N891="zákl. přenesená",J891,0)</f>
        <v>0</v>
      </c>
      <c r="BH891" s="143">
        <f>IF(N891="sníž. přenesená",J891,0)</f>
        <v>0</v>
      </c>
      <c r="BI891" s="143">
        <f>IF(N891="nulová",J891,0)</f>
        <v>0</v>
      </c>
      <c r="BJ891" s="17" t="s">
        <v>81</v>
      </c>
      <c r="BK891" s="143">
        <f>ROUND(I891*H891,2)</f>
        <v>0</v>
      </c>
      <c r="BL891" s="17" t="s">
        <v>165</v>
      </c>
      <c r="BM891" s="142" t="s">
        <v>1139</v>
      </c>
    </row>
    <row r="892" spans="2:65" s="1" customFormat="1" ht="11.25">
      <c r="B892" s="32"/>
      <c r="D892" s="144" t="s">
        <v>167</v>
      </c>
      <c r="F892" s="145" t="s">
        <v>1140</v>
      </c>
      <c r="I892" s="146"/>
      <c r="L892" s="32"/>
      <c r="M892" s="147"/>
      <c r="T892" s="53"/>
      <c r="AT892" s="17" t="s">
        <v>167</v>
      </c>
      <c r="AU892" s="17" t="s">
        <v>83</v>
      </c>
    </row>
    <row r="893" spans="2:65" s="1" customFormat="1" ht="11.25">
      <c r="B893" s="32"/>
      <c r="D893" s="148" t="s">
        <v>169</v>
      </c>
      <c r="F893" s="149" t="s">
        <v>1141</v>
      </c>
      <c r="I893" s="146"/>
      <c r="L893" s="32"/>
      <c r="M893" s="147"/>
      <c r="T893" s="53"/>
      <c r="AT893" s="17" t="s">
        <v>169</v>
      </c>
      <c r="AU893" s="17" t="s">
        <v>83</v>
      </c>
    </row>
    <row r="894" spans="2:65" s="1" customFormat="1" ht="16.5" customHeight="1">
      <c r="B894" s="32"/>
      <c r="C894" s="131" t="s">
        <v>1142</v>
      </c>
      <c r="D894" s="131" t="s">
        <v>160</v>
      </c>
      <c r="E894" s="132" t="s">
        <v>1143</v>
      </c>
      <c r="F894" s="133" t="s">
        <v>1144</v>
      </c>
      <c r="G894" s="134" t="s">
        <v>322</v>
      </c>
      <c r="H894" s="135">
        <v>0.71899999999999997</v>
      </c>
      <c r="I894" s="136"/>
      <c r="J894" s="137">
        <f>ROUND(I894*H894,2)</f>
        <v>0</v>
      </c>
      <c r="K894" s="133" t="s">
        <v>164</v>
      </c>
      <c r="L894" s="32"/>
      <c r="M894" s="138" t="s">
        <v>21</v>
      </c>
      <c r="N894" s="139" t="s">
        <v>44</v>
      </c>
      <c r="P894" s="140">
        <f>O894*H894</f>
        <v>0</v>
      </c>
      <c r="Q894" s="140">
        <v>1.0627727796999999</v>
      </c>
      <c r="R894" s="140">
        <f>Q894*H894</f>
        <v>0.7641336286042999</v>
      </c>
      <c r="S894" s="140">
        <v>0</v>
      </c>
      <c r="T894" s="141">
        <f>S894*H894</f>
        <v>0</v>
      </c>
      <c r="AR894" s="142" t="s">
        <v>165</v>
      </c>
      <c r="AT894" s="142" t="s">
        <v>160</v>
      </c>
      <c r="AU894" s="142" t="s">
        <v>83</v>
      </c>
      <c r="AY894" s="17" t="s">
        <v>158</v>
      </c>
      <c r="BE894" s="143">
        <f>IF(N894="základní",J894,0)</f>
        <v>0</v>
      </c>
      <c r="BF894" s="143">
        <f>IF(N894="snížená",J894,0)</f>
        <v>0</v>
      </c>
      <c r="BG894" s="143">
        <f>IF(N894="zákl. přenesená",J894,0)</f>
        <v>0</v>
      </c>
      <c r="BH894" s="143">
        <f>IF(N894="sníž. přenesená",J894,0)</f>
        <v>0</v>
      </c>
      <c r="BI894" s="143">
        <f>IF(N894="nulová",J894,0)</f>
        <v>0</v>
      </c>
      <c r="BJ894" s="17" t="s">
        <v>81</v>
      </c>
      <c r="BK894" s="143">
        <f>ROUND(I894*H894,2)</f>
        <v>0</v>
      </c>
      <c r="BL894" s="17" t="s">
        <v>165</v>
      </c>
      <c r="BM894" s="142" t="s">
        <v>1145</v>
      </c>
    </row>
    <row r="895" spans="2:65" s="1" customFormat="1" ht="11.25">
      <c r="B895" s="32"/>
      <c r="D895" s="144" t="s">
        <v>167</v>
      </c>
      <c r="F895" s="145" t="s">
        <v>1146</v>
      </c>
      <c r="I895" s="146"/>
      <c r="L895" s="32"/>
      <c r="M895" s="147"/>
      <c r="T895" s="53"/>
      <c r="AT895" s="17" t="s">
        <v>167</v>
      </c>
      <c r="AU895" s="17" t="s">
        <v>83</v>
      </c>
    </row>
    <row r="896" spans="2:65" s="1" customFormat="1" ht="11.25">
      <c r="B896" s="32"/>
      <c r="D896" s="148" t="s">
        <v>169</v>
      </c>
      <c r="F896" s="149" t="s">
        <v>1147</v>
      </c>
      <c r="I896" s="146"/>
      <c r="L896" s="32"/>
      <c r="M896" s="147"/>
      <c r="T896" s="53"/>
      <c r="AT896" s="17" t="s">
        <v>169</v>
      </c>
      <c r="AU896" s="17" t="s">
        <v>83</v>
      </c>
    </row>
    <row r="897" spans="2:65" s="12" customFormat="1" ht="11.25">
      <c r="B897" s="150"/>
      <c r="D897" s="144" t="s">
        <v>171</v>
      </c>
      <c r="E897" s="151" t="s">
        <v>21</v>
      </c>
      <c r="F897" s="152" t="s">
        <v>1112</v>
      </c>
      <c r="H897" s="151" t="s">
        <v>21</v>
      </c>
      <c r="I897" s="153"/>
      <c r="L897" s="150"/>
      <c r="M897" s="154"/>
      <c r="T897" s="155"/>
      <c r="AT897" s="151" t="s">
        <v>171</v>
      </c>
      <c r="AU897" s="151" t="s">
        <v>83</v>
      </c>
      <c r="AV897" s="12" t="s">
        <v>81</v>
      </c>
      <c r="AW897" s="12" t="s">
        <v>34</v>
      </c>
      <c r="AX897" s="12" t="s">
        <v>73</v>
      </c>
      <c r="AY897" s="151" t="s">
        <v>158</v>
      </c>
    </row>
    <row r="898" spans="2:65" s="13" customFormat="1" ht="11.25">
      <c r="B898" s="156"/>
      <c r="D898" s="144" t="s">
        <v>171</v>
      </c>
      <c r="E898" s="157" t="s">
        <v>21</v>
      </c>
      <c r="F898" s="158" t="s">
        <v>1148</v>
      </c>
      <c r="H898" s="159">
        <v>4.5999999999999999E-2</v>
      </c>
      <c r="I898" s="160"/>
      <c r="L898" s="156"/>
      <c r="M898" s="161"/>
      <c r="T898" s="162"/>
      <c r="AT898" s="157" t="s">
        <v>171</v>
      </c>
      <c r="AU898" s="157" t="s">
        <v>83</v>
      </c>
      <c r="AV898" s="13" t="s">
        <v>83</v>
      </c>
      <c r="AW898" s="13" t="s">
        <v>34</v>
      </c>
      <c r="AX898" s="13" t="s">
        <v>73</v>
      </c>
      <c r="AY898" s="157" t="s">
        <v>158</v>
      </c>
    </row>
    <row r="899" spans="2:65" s="12" customFormat="1" ht="11.25">
      <c r="B899" s="150"/>
      <c r="D899" s="144" t="s">
        <v>171</v>
      </c>
      <c r="E899" s="151" t="s">
        <v>21</v>
      </c>
      <c r="F899" s="152" t="s">
        <v>1114</v>
      </c>
      <c r="H899" s="151" t="s">
        <v>21</v>
      </c>
      <c r="I899" s="153"/>
      <c r="L899" s="150"/>
      <c r="M899" s="154"/>
      <c r="T899" s="155"/>
      <c r="AT899" s="151" t="s">
        <v>171</v>
      </c>
      <c r="AU899" s="151" t="s">
        <v>83</v>
      </c>
      <c r="AV899" s="12" t="s">
        <v>81</v>
      </c>
      <c r="AW899" s="12" t="s">
        <v>34</v>
      </c>
      <c r="AX899" s="12" t="s">
        <v>73</v>
      </c>
      <c r="AY899" s="151" t="s">
        <v>158</v>
      </c>
    </row>
    <row r="900" spans="2:65" s="13" customFormat="1" ht="11.25">
      <c r="B900" s="156"/>
      <c r="D900" s="144" t="s">
        <v>171</v>
      </c>
      <c r="E900" s="157" t="s">
        <v>21</v>
      </c>
      <c r="F900" s="158" t="s">
        <v>1149</v>
      </c>
      <c r="H900" s="159">
        <v>0.67300000000000004</v>
      </c>
      <c r="I900" s="160"/>
      <c r="L900" s="156"/>
      <c r="M900" s="161"/>
      <c r="T900" s="162"/>
      <c r="AT900" s="157" t="s">
        <v>171</v>
      </c>
      <c r="AU900" s="157" t="s">
        <v>83</v>
      </c>
      <c r="AV900" s="13" t="s">
        <v>83</v>
      </c>
      <c r="AW900" s="13" t="s">
        <v>34</v>
      </c>
      <c r="AX900" s="13" t="s">
        <v>73</v>
      </c>
      <c r="AY900" s="157" t="s">
        <v>158</v>
      </c>
    </row>
    <row r="901" spans="2:65" s="14" customFormat="1" ht="11.25">
      <c r="B901" s="163"/>
      <c r="D901" s="144" t="s">
        <v>171</v>
      </c>
      <c r="E901" s="164" t="s">
        <v>21</v>
      </c>
      <c r="F901" s="165" t="s">
        <v>215</v>
      </c>
      <c r="H901" s="166">
        <v>0.71899999999999997</v>
      </c>
      <c r="I901" s="167"/>
      <c r="L901" s="163"/>
      <c r="M901" s="168"/>
      <c r="T901" s="169"/>
      <c r="AT901" s="164" t="s">
        <v>171</v>
      </c>
      <c r="AU901" s="164" t="s">
        <v>83</v>
      </c>
      <c r="AV901" s="14" t="s">
        <v>165</v>
      </c>
      <c r="AW901" s="14" t="s">
        <v>34</v>
      </c>
      <c r="AX901" s="14" t="s">
        <v>81</v>
      </c>
      <c r="AY901" s="164" t="s">
        <v>158</v>
      </c>
    </row>
    <row r="902" spans="2:65" s="1" customFormat="1" ht="16.5" customHeight="1">
      <c r="B902" s="32"/>
      <c r="C902" s="131" t="s">
        <v>1150</v>
      </c>
      <c r="D902" s="131" t="s">
        <v>160</v>
      </c>
      <c r="E902" s="132" t="s">
        <v>1151</v>
      </c>
      <c r="F902" s="133" t="s">
        <v>1152</v>
      </c>
      <c r="G902" s="134" t="s">
        <v>163</v>
      </c>
      <c r="H902" s="135">
        <v>126.25</v>
      </c>
      <c r="I902" s="136"/>
      <c r="J902" s="137">
        <f>ROUND(I902*H902,2)</f>
        <v>0</v>
      </c>
      <c r="K902" s="133" t="s">
        <v>164</v>
      </c>
      <c r="L902" s="32"/>
      <c r="M902" s="138" t="s">
        <v>21</v>
      </c>
      <c r="N902" s="139" t="s">
        <v>44</v>
      </c>
      <c r="P902" s="140">
        <f>O902*H902</f>
        <v>0</v>
      </c>
      <c r="Q902" s="140">
        <v>9.4500000000000001E-2</v>
      </c>
      <c r="R902" s="140">
        <f>Q902*H902</f>
        <v>11.930625000000001</v>
      </c>
      <c r="S902" s="140">
        <v>0</v>
      </c>
      <c r="T902" s="141">
        <f>S902*H902</f>
        <v>0</v>
      </c>
      <c r="AR902" s="142" t="s">
        <v>165</v>
      </c>
      <c r="AT902" s="142" t="s">
        <v>160</v>
      </c>
      <c r="AU902" s="142" t="s">
        <v>83</v>
      </c>
      <c r="AY902" s="17" t="s">
        <v>158</v>
      </c>
      <c r="BE902" s="143">
        <f>IF(N902="základní",J902,0)</f>
        <v>0</v>
      </c>
      <c r="BF902" s="143">
        <f>IF(N902="snížená",J902,0)</f>
        <v>0</v>
      </c>
      <c r="BG902" s="143">
        <f>IF(N902="zákl. přenesená",J902,0)</f>
        <v>0</v>
      </c>
      <c r="BH902" s="143">
        <f>IF(N902="sníž. přenesená",J902,0)</f>
        <v>0</v>
      </c>
      <c r="BI902" s="143">
        <f>IF(N902="nulová",J902,0)</f>
        <v>0</v>
      </c>
      <c r="BJ902" s="17" t="s">
        <v>81</v>
      </c>
      <c r="BK902" s="143">
        <f>ROUND(I902*H902,2)</f>
        <v>0</v>
      </c>
      <c r="BL902" s="17" t="s">
        <v>165</v>
      </c>
      <c r="BM902" s="142" t="s">
        <v>1153</v>
      </c>
    </row>
    <row r="903" spans="2:65" s="1" customFormat="1" ht="11.25">
      <c r="B903" s="32"/>
      <c r="D903" s="144" t="s">
        <v>167</v>
      </c>
      <c r="F903" s="145" t="s">
        <v>1154</v>
      </c>
      <c r="I903" s="146"/>
      <c r="L903" s="32"/>
      <c r="M903" s="147"/>
      <c r="T903" s="53"/>
      <c r="AT903" s="17" t="s">
        <v>167</v>
      </c>
      <c r="AU903" s="17" t="s">
        <v>83</v>
      </c>
    </row>
    <row r="904" spans="2:65" s="1" customFormat="1" ht="11.25">
      <c r="B904" s="32"/>
      <c r="D904" s="148" t="s">
        <v>169</v>
      </c>
      <c r="F904" s="149" t="s">
        <v>1155</v>
      </c>
      <c r="I904" s="146"/>
      <c r="L904" s="32"/>
      <c r="M904" s="147"/>
      <c r="T904" s="53"/>
      <c r="AT904" s="17" t="s">
        <v>169</v>
      </c>
      <c r="AU904" s="17" t="s">
        <v>83</v>
      </c>
    </row>
    <row r="905" spans="2:65" s="12" customFormat="1" ht="11.25">
      <c r="B905" s="150"/>
      <c r="D905" s="144" t="s">
        <v>171</v>
      </c>
      <c r="E905" s="151" t="s">
        <v>21</v>
      </c>
      <c r="F905" s="152" t="s">
        <v>1112</v>
      </c>
      <c r="H905" s="151" t="s">
        <v>21</v>
      </c>
      <c r="I905" s="153"/>
      <c r="L905" s="150"/>
      <c r="M905" s="154"/>
      <c r="T905" s="155"/>
      <c r="AT905" s="151" t="s">
        <v>171</v>
      </c>
      <c r="AU905" s="151" t="s">
        <v>83</v>
      </c>
      <c r="AV905" s="12" t="s">
        <v>81</v>
      </c>
      <c r="AW905" s="12" t="s">
        <v>34</v>
      </c>
      <c r="AX905" s="12" t="s">
        <v>73</v>
      </c>
      <c r="AY905" s="151" t="s">
        <v>158</v>
      </c>
    </row>
    <row r="906" spans="2:65" s="13" customFormat="1" ht="11.25">
      <c r="B906" s="156"/>
      <c r="D906" s="144" t="s">
        <v>171</v>
      </c>
      <c r="E906" s="157" t="s">
        <v>21</v>
      </c>
      <c r="F906" s="158" t="s">
        <v>1156</v>
      </c>
      <c r="H906" s="159">
        <v>8.1</v>
      </c>
      <c r="I906" s="160"/>
      <c r="L906" s="156"/>
      <c r="M906" s="161"/>
      <c r="T906" s="162"/>
      <c r="AT906" s="157" t="s">
        <v>171</v>
      </c>
      <c r="AU906" s="157" t="s">
        <v>83</v>
      </c>
      <c r="AV906" s="13" t="s">
        <v>83</v>
      </c>
      <c r="AW906" s="13" t="s">
        <v>34</v>
      </c>
      <c r="AX906" s="13" t="s">
        <v>73</v>
      </c>
      <c r="AY906" s="157" t="s">
        <v>158</v>
      </c>
    </row>
    <row r="907" spans="2:65" s="12" customFormat="1" ht="11.25">
      <c r="B907" s="150"/>
      <c r="D907" s="144" t="s">
        <v>171</v>
      </c>
      <c r="E907" s="151" t="s">
        <v>21</v>
      </c>
      <c r="F907" s="152" t="s">
        <v>1114</v>
      </c>
      <c r="H907" s="151" t="s">
        <v>21</v>
      </c>
      <c r="I907" s="153"/>
      <c r="L907" s="150"/>
      <c r="M907" s="154"/>
      <c r="T907" s="155"/>
      <c r="AT907" s="151" t="s">
        <v>171</v>
      </c>
      <c r="AU907" s="151" t="s">
        <v>83</v>
      </c>
      <c r="AV907" s="12" t="s">
        <v>81</v>
      </c>
      <c r="AW907" s="12" t="s">
        <v>34</v>
      </c>
      <c r="AX907" s="12" t="s">
        <v>73</v>
      </c>
      <c r="AY907" s="151" t="s">
        <v>158</v>
      </c>
    </row>
    <row r="908" spans="2:65" s="13" customFormat="1" ht="11.25">
      <c r="B908" s="156"/>
      <c r="D908" s="144" t="s">
        <v>171</v>
      </c>
      <c r="E908" s="157" t="s">
        <v>21</v>
      </c>
      <c r="F908" s="158" t="s">
        <v>1157</v>
      </c>
      <c r="H908" s="159">
        <v>118.15</v>
      </c>
      <c r="I908" s="160"/>
      <c r="L908" s="156"/>
      <c r="M908" s="161"/>
      <c r="T908" s="162"/>
      <c r="AT908" s="157" t="s">
        <v>171</v>
      </c>
      <c r="AU908" s="157" t="s">
        <v>83</v>
      </c>
      <c r="AV908" s="13" t="s">
        <v>83</v>
      </c>
      <c r="AW908" s="13" t="s">
        <v>34</v>
      </c>
      <c r="AX908" s="13" t="s">
        <v>73</v>
      </c>
      <c r="AY908" s="157" t="s">
        <v>158</v>
      </c>
    </row>
    <row r="909" spans="2:65" s="14" customFormat="1" ht="11.25">
      <c r="B909" s="163"/>
      <c r="D909" s="144" t="s">
        <v>171</v>
      </c>
      <c r="E909" s="164" t="s">
        <v>21</v>
      </c>
      <c r="F909" s="165" t="s">
        <v>215</v>
      </c>
      <c r="H909" s="166">
        <v>126.25</v>
      </c>
      <c r="I909" s="167"/>
      <c r="L909" s="163"/>
      <c r="M909" s="168"/>
      <c r="T909" s="169"/>
      <c r="AT909" s="164" t="s">
        <v>171</v>
      </c>
      <c r="AU909" s="164" t="s">
        <v>83</v>
      </c>
      <c r="AV909" s="14" t="s">
        <v>165</v>
      </c>
      <c r="AW909" s="14" t="s">
        <v>34</v>
      </c>
      <c r="AX909" s="14" t="s">
        <v>81</v>
      </c>
      <c r="AY909" s="164" t="s">
        <v>158</v>
      </c>
    </row>
    <row r="910" spans="2:65" s="1" customFormat="1" ht="21.75" customHeight="1">
      <c r="B910" s="32"/>
      <c r="C910" s="131" t="s">
        <v>1158</v>
      </c>
      <c r="D910" s="131" t="s">
        <v>160</v>
      </c>
      <c r="E910" s="132" t="s">
        <v>1159</v>
      </c>
      <c r="F910" s="133" t="s">
        <v>1160</v>
      </c>
      <c r="G910" s="134" t="s">
        <v>163</v>
      </c>
      <c r="H910" s="135">
        <v>118.15</v>
      </c>
      <c r="I910" s="136"/>
      <c r="J910" s="137">
        <f>ROUND(I910*H910,2)</f>
        <v>0</v>
      </c>
      <c r="K910" s="133" t="s">
        <v>164</v>
      </c>
      <c r="L910" s="32"/>
      <c r="M910" s="138" t="s">
        <v>21</v>
      </c>
      <c r="N910" s="139" t="s">
        <v>44</v>
      </c>
      <c r="P910" s="140">
        <f>O910*H910</f>
        <v>0</v>
      </c>
      <c r="Q910" s="140">
        <v>1.89E-2</v>
      </c>
      <c r="R910" s="140">
        <f>Q910*H910</f>
        <v>2.2330350000000001</v>
      </c>
      <c r="S910" s="140">
        <v>0</v>
      </c>
      <c r="T910" s="141">
        <f>S910*H910</f>
        <v>0</v>
      </c>
      <c r="AR910" s="142" t="s">
        <v>165</v>
      </c>
      <c r="AT910" s="142" t="s">
        <v>160</v>
      </c>
      <c r="AU910" s="142" t="s">
        <v>83</v>
      </c>
      <c r="AY910" s="17" t="s">
        <v>158</v>
      </c>
      <c r="BE910" s="143">
        <f>IF(N910="základní",J910,0)</f>
        <v>0</v>
      </c>
      <c r="BF910" s="143">
        <f>IF(N910="snížená",J910,0)</f>
        <v>0</v>
      </c>
      <c r="BG910" s="143">
        <f>IF(N910="zákl. přenesená",J910,0)</f>
        <v>0</v>
      </c>
      <c r="BH910" s="143">
        <f>IF(N910="sníž. přenesená",J910,0)</f>
        <v>0</v>
      </c>
      <c r="BI910" s="143">
        <f>IF(N910="nulová",J910,0)</f>
        <v>0</v>
      </c>
      <c r="BJ910" s="17" t="s">
        <v>81</v>
      </c>
      <c r="BK910" s="143">
        <f>ROUND(I910*H910,2)</f>
        <v>0</v>
      </c>
      <c r="BL910" s="17" t="s">
        <v>165</v>
      </c>
      <c r="BM910" s="142" t="s">
        <v>1161</v>
      </c>
    </row>
    <row r="911" spans="2:65" s="1" customFormat="1" ht="11.25">
      <c r="B911" s="32"/>
      <c r="D911" s="144" t="s">
        <v>167</v>
      </c>
      <c r="F911" s="145" t="s">
        <v>1162</v>
      </c>
      <c r="I911" s="146"/>
      <c r="L911" s="32"/>
      <c r="M911" s="147"/>
      <c r="T911" s="53"/>
      <c r="AT911" s="17" t="s">
        <v>167</v>
      </c>
      <c r="AU911" s="17" t="s">
        <v>83</v>
      </c>
    </row>
    <row r="912" spans="2:65" s="1" customFormat="1" ht="11.25">
      <c r="B912" s="32"/>
      <c r="D912" s="148" t="s">
        <v>169</v>
      </c>
      <c r="F912" s="149" t="s">
        <v>1163</v>
      </c>
      <c r="I912" s="146"/>
      <c r="L912" s="32"/>
      <c r="M912" s="147"/>
      <c r="T912" s="53"/>
      <c r="AT912" s="17" t="s">
        <v>169</v>
      </c>
      <c r="AU912" s="17" t="s">
        <v>83</v>
      </c>
    </row>
    <row r="913" spans="2:65" s="12" customFormat="1" ht="11.25">
      <c r="B913" s="150"/>
      <c r="D913" s="144" t="s">
        <v>171</v>
      </c>
      <c r="E913" s="151" t="s">
        <v>21</v>
      </c>
      <c r="F913" s="152" t="s">
        <v>1114</v>
      </c>
      <c r="H913" s="151" t="s">
        <v>21</v>
      </c>
      <c r="I913" s="153"/>
      <c r="L913" s="150"/>
      <c r="M913" s="154"/>
      <c r="T913" s="155"/>
      <c r="AT913" s="151" t="s">
        <v>171</v>
      </c>
      <c r="AU913" s="151" t="s">
        <v>83</v>
      </c>
      <c r="AV913" s="12" t="s">
        <v>81</v>
      </c>
      <c r="AW913" s="12" t="s">
        <v>34</v>
      </c>
      <c r="AX913" s="12" t="s">
        <v>73</v>
      </c>
      <c r="AY913" s="151" t="s">
        <v>158</v>
      </c>
    </row>
    <row r="914" spans="2:65" s="13" customFormat="1" ht="11.25">
      <c r="B914" s="156"/>
      <c r="D914" s="144" t="s">
        <v>171</v>
      </c>
      <c r="E914" s="157" t="s">
        <v>21</v>
      </c>
      <c r="F914" s="158" t="s">
        <v>1157</v>
      </c>
      <c r="H914" s="159">
        <v>118.15</v>
      </c>
      <c r="I914" s="160"/>
      <c r="L914" s="156"/>
      <c r="M914" s="161"/>
      <c r="T914" s="162"/>
      <c r="AT914" s="157" t="s">
        <v>171</v>
      </c>
      <c r="AU914" s="157" t="s">
        <v>83</v>
      </c>
      <c r="AV914" s="13" t="s">
        <v>83</v>
      </c>
      <c r="AW914" s="13" t="s">
        <v>34</v>
      </c>
      <c r="AX914" s="13" t="s">
        <v>81</v>
      </c>
      <c r="AY914" s="157" t="s">
        <v>158</v>
      </c>
    </row>
    <row r="915" spans="2:65" s="1" customFormat="1" ht="16.5" customHeight="1">
      <c r="B915" s="32"/>
      <c r="C915" s="131" t="s">
        <v>1164</v>
      </c>
      <c r="D915" s="131" t="s">
        <v>160</v>
      </c>
      <c r="E915" s="132" t="s">
        <v>1165</v>
      </c>
      <c r="F915" s="133" t="s">
        <v>1166</v>
      </c>
      <c r="G915" s="134" t="s">
        <v>163</v>
      </c>
      <c r="H915" s="135">
        <v>11.489000000000001</v>
      </c>
      <c r="I915" s="136"/>
      <c r="J915" s="137">
        <f>ROUND(I915*H915,2)</f>
        <v>0</v>
      </c>
      <c r="K915" s="133" t="s">
        <v>164</v>
      </c>
      <c r="L915" s="32"/>
      <c r="M915" s="138" t="s">
        <v>21</v>
      </c>
      <c r="N915" s="139" t="s">
        <v>44</v>
      </c>
      <c r="P915" s="140">
        <f>O915*H915</f>
        <v>0</v>
      </c>
      <c r="Q915" s="140">
        <v>4.9840000000000002E-2</v>
      </c>
      <c r="R915" s="140">
        <f>Q915*H915</f>
        <v>0.57261176000000003</v>
      </c>
      <c r="S915" s="140">
        <v>0</v>
      </c>
      <c r="T915" s="141">
        <f>S915*H915</f>
        <v>0</v>
      </c>
      <c r="AR915" s="142" t="s">
        <v>165</v>
      </c>
      <c r="AT915" s="142" t="s">
        <v>160</v>
      </c>
      <c r="AU915" s="142" t="s">
        <v>83</v>
      </c>
      <c r="AY915" s="17" t="s">
        <v>158</v>
      </c>
      <c r="BE915" s="143">
        <f>IF(N915="základní",J915,0)</f>
        <v>0</v>
      </c>
      <c r="BF915" s="143">
        <f>IF(N915="snížená",J915,0)</f>
        <v>0</v>
      </c>
      <c r="BG915" s="143">
        <f>IF(N915="zákl. přenesená",J915,0)</f>
        <v>0</v>
      </c>
      <c r="BH915" s="143">
        <f>IF(N915="sníž. přenesená",J915,0)</f>
        <v>0</v>
      </c>
      <c r="BI915" s="143">
        <f>IF(N915="nulová",J915,0)</f>
        <v>0</v>
      </c>
      <c r="BJ915" s="17" t="s">
        <v>81</v>
      </c>
      <c r="BK915" s="143">
        <f>ROUND(I915*H915,2)</f>
        <v>0</v>
      </c>
      <c r="BL915" s="17" t="s">
        <v>165</v>
      </c>
      <c r="BM915" s="142" t="s">
        <v>1167</v>
      </c>
    </row>
    <row r="916" spans="2:65" s="1" customFormat="1" ht="11.25">
      <c r="B916" s="32"/>
      <c r="D916" s="144" t="s">
        <v>167</v>
      </c>
      <c r="F916" s="145" t="s">
        <v>1168</v>
      </c>
      <c r="I916" s="146"/>
      <c r="L916" s="32"/>
      <c r="M916" s="147"/>
      <c r="T916" s="53"/>
      <c r="AT916" s="17" t="s">
        <v>167</v>
      </c>
      <c r="AU916" s="17" t="s">
        <v>83</v>
      </c>
    </row>
    <row r="917" spans="2:65" s="1" customFormat="1" ht="11.25">
      <c r="B917" s="32"/>
      <c r="D917" s="148" t="s">
        <v>169</v>
      </c>
      <c r="F917" s="149" t="s">
        <v>1169</v>
      </c>
      <c r="I917" s="146"/>
      <c r="L917" s="32"/>
      <c r="M917" s="147"/>
      <c r="T917" s="53"/>
      <c r="AT917" s="17" t="s">
        <v>169</v>
      </c>
      <c r="AU917" s="17" t="s">
        <v>83</v>
      </c>
    </row>
    <row r="918" spans="2:65" s="12" customFormat="1" ht="11.25">
      <c r="B918" s="150"/>
      <c r="D918" s="144" t="s">
        <v>171</v>
      </c>
      <c r="E918" s="151" t="s">
        <v>21</v>
      </c>
      <c r="F918" s="152" t="s">
        <v>1170</v>
      </c>
      <c r="H918" s="151" t="s">
        <v>21</v>
      </c>
      <c r="I918" s="153"/>
      <c r="L918" s="150"/>
      <c r="M918" s="154"/>
      <c r="T918" s="155"/>
      <c r="AT918" s="151" t="s">
        <v>171</v>
      </c>
      <c r="AU918" s="151" t="s">
        <v>83</v>
      </c>
      <c r="AV918" s="12" t="s">
        <v>81</v>
      </c>
      <c r="AW918" s="12" t="s">
        <v>34</v>
      </c>
      <c r="AX918" s="12" t="s">
        <v>73</v>
      </c>
      <c r="AY918" s="151" t="s">
        <v>158</v>
      </c>
    </row>
    <row r="919" spans="2:65" s="13" customFormat="1" ht="11.25">
      <c r="B919" s="156"/>
      <c r="D919" s="144" t="s">
        <v>171</v>
      </c>
      <c r="E919" s="157" t="s">
        <v>21</v>
      </c>
      <c r="F919" s="158" t="s">
        <v>1171</v>
      </c>
      <c r="H919" s="159">
        <v>11.489000000000001</v>
      </c>
      <c r="I919" s="160"/>
      <c r="L919" s="156"/>
      <c r="M919" s="161"/>
      <c r="T919" s="162"/>
      <c r="AT919" s="157" t="s">
        <v>171</v>
      </c>
      <c r="AU919" s="157" t="s">
        <v>83</v>
      </c>
      <c r="AV919" s="13" t="s">
        <v>83</v>
      </c>
      <c r="AW919" s="13" t="s">
        <v>34</v>
      </c>
      <c r="AX919" s="13" t="s">
        <v>81</v>
      </c>
      <c r="AY919" s="157" t="s">
        <v>158</v>
      </c>
    </row>
    <row r="920" spans="2:65" s="1" customFormat="1" ht="16.5" customHeight="1">
      <c r="B920" s="32"/>
      <c r="C920" s="131" t="s">
        <v>1172</v>
      </c>
      <c r="D920" s="131" t="s">
        <v>160</v>
      </c>
      <c r="E920" s="132" t="s">
        <v>1173</v>
      </c>
      <c r="F920" s="133" t="s">
        <v>1174</v>
      </c>
      <c r="G920" s="134" t="s">
        <v>163</v>
      </c>
      <c r="H920" s="135">
        <v>2.2850000000000001</v>
      </c>
      <c r="I920" s="136"/>
      <c r="J920" s="137">
        <f>ROUND(I920*H920,2)</f>
        <v>0</v>
      </c>
      <c r="K920" s="133" t="s">
        <v>164</v>
      </c>
      <c r="L920" s="32"/>
      <c r="M920" s="138" t="s">
        <v>21</v>
      </c>
      <c r="N920" s="139" t="s">
        <v>44</v>
      </c>
      <c r="P920" s="140">
        <f>O920*H920</f>
        <v>0</v>
      </c>
      <c r="Q920" s="140">
        <v>9.3359999999999999E-2</v>
      </c>
      <c r="R920" s="140">
        <f>Q920*H920</f>
        <v>0.21332760000000001</v>
      </c>
      <c r="S920" s="140">
        <v>0</v>
      </c>
      <c r="T920" s="141">
        <f>S920*H920</f>
        <v>0</v>
      </c>
      <c r="AR920" s="142" t="s">
        <v>165</v>
      </c>
      <c r="AT920" s="142" t="s">
        <v>160</v>
      </c>
      <c r="AU920" s="142" t="s">
        <v>83</v>
      </c>
      <c r="AY920" s="17" t="s">
        <v>158</v>
      </c>
      <c r="BE920" s="143">
        <f>IF(N920="základní",J920,0)</f>
        <v>0</v>
      </c>
      <c r="BF920" s="143">
        <f>IF(N920="snížená",J920,0)</f>
        <v>0</v>
      </c>
      <c r="BG920" s="143">
        <f>IF(N920="zákl. přenesená",J920,0)</f>
        <v>0</v>
      </c>
      <c r="BH920" s="143">
        <f>IF(N920="sníž. přenesená",J920,0)</f>
        <v>0</v>
      </c>
      <c r="BI920" s="143">
        <f>IF(N920="nulová",J920,0)</f>
        <v>0</v>
      </c>
      <c r="BJ920" s="17" t="s">
        <v>81</v>
      </c>
      <c r="BK920" s="143">
        <f>ROUND(I920*H920,2)</f>
        <v>0</v>
      </c>
      <c r="BL920" s="17" t="s">
        <v>165</v>
      </c>
      <c r="BM920" s="142" t="s">
        <v>1175</v>
      </c>
    </row>
    <row r="921" spans="2:65" s="1" customFormat="1" ht="19.5">
      <c r="B921" s="32"/>
      <c r="D921" s="144" t="s">
        <v>167</v>
      </c>
      <c r="F921" s="145" t="s">
        <v>1176</v>
      </c>
      <c r="I921" s="146"/>
      <c r="L921" s="32"/>
      <c r="M921" s="147"/>
      <c r="T921" s="53"/>
      <c r="AT921" s="17" t="s">
        <v>167</v>
      </c>
      <c r="AU921" s="17" t="s">
        <v>83</v>
      </c>
    </row>
    <row r="922" spans="2:65" s="1" customFormat="1" ht="11.25">
      <c r="B922" s="32"/>
      <c r="D922" s="148" t="s">
        <v>169</v>
      </c>
      <c r="F922" s="149" t="s">
        <v>1177</v>
      </c>
      <c r="I922" s="146"/>
      <c r="L922" s="32"/>
      <c r="M922" s="147"/>
      <c r="T922" s="53"/>
      <c r="AT922" s="17" t="s">
        <v>169</v>
      </c>
      <c r="AU922" s="17" t="s">
        <v>83</v>
      </c>
    </row>
    <row r="923" spans="2:65" s="12" customFormat="1" ht="11.25">
      <c r="B923" s="150"/>
      <c r="D923" s="144" t="s">
        <v>171</v>
      </c>
      <c r="E923" s="151" t="s">
        <v>21</v>
      </c>
      <c r="F923" s="152" t="s">
        <v>692</v>
      </c>
      <c r="H923" s="151" t="s">
        <v>21</v>
      </c>
      <c r="I923" s="153"/>
      <c r="L923" s="150"/>
      <c r="M923" s="154"/>
      <c r="T923" s="155"/>
      <c r="AT923" s="151" t="s">
        <v>171</v>
      </c>
      <c r="AU923" s="151" t="s">
        <v>83</v>
      </c>
      <c r="AV923" s="12" t="s">
        <v>81</v>
      </c>
      <c r="AW923" s="12" t="s">
        <v>34</v>
      </c>
      <c r="AX923" s="12" t="s">
        <v>73</v>
      </c>
      <c r="AY923" s="151" t="s">
        <v>158</v>
      </c>
    </row>
    <row r="924" spans="2:65" s="13" customFormat="1" ht="11.25">
      <c r="B924" s="156"/>
      <c r="D924" s="144" t="s">
        <v>171</v>
      </c>
      <c r="E924" s="157" t="s">
        <v>21</v>
      </c>
      <c r="F924" s="158" t="s">
        <v>1178</v>
      </c>
      <c r="H924" s="159">
        <v>0.34</v>
      </c>
      <c r="I924" s="160"/>
      <c r="L924" s="156"/>
      <c r="M924" s="161"/>
      <c r="T924" s="162"/>
      <c r="AT924" s="157" t="s">
        <v>171</v>
      </c>
      <c r="AU924" s="157" t="s">
        <v>83</v>
      </c>
      <c r="AV924" s="13" t="s">
        <v>83</v>
      </c>
      <c r="AW924" s="13" t="s">
        <v>34</v>
      </c>
      <c r="AX924" s="13" t="s">
        <v>73</v>
      </c>
      <c r="AY924" s="157" t="s">
        <v>158</v>
      </c>
    </row>
    <row r="925" spans="2:65" s="12" customFormat="1" ht="11.25">
      <c r="B925" s="150"/>
      <c r="D925" s="144" t="s">
        <v>171</v>
      </c>
      <c r="E925" s="151" t="s">
        <v>21</v>
      </c>
      <c r="F925" s="152" t="s">
        <v>694</v>
      </c>
      <c r="H925" s="151" t="s">
        <v>21</v>
      </c>
      <c r="I925" s="153"/>
      <c r="L925" s="150"/>
      <c r="M925" s="154"/>
      <c r="T925" s="155"/>
      <c r="AT925" s="151" t="s">
        <v>171</v>
      </c>
      <c r="AU925" s="151" t="s">
        <v>83</v>
      </c>
      <c r="AV925" s="12" t="s">
        <v>81</v>
      </c>
      <c r="AW925" s="12" t="s">
        <v>34</v>
      </c>
      <c r="AX925" s="12" t="s">
        <v>73</v>
      </c>
      <c r="AY925" s="151" t="s">
        <v>158</v>
      </c>
    </row>
    <row r="926" spans="2:65" s="13" customFormat="1" ht="11.25">
      <c r="B926" s="156"/>
      <c r="D926" s="144" t="s">
        <v>171</v>
      </c>
      <c r="E926" s="157" t="s">
        <v>21</v>
      </c>
      <c r="F926" s="158" t="s">
        <v>1179</v>
      </c>
      <c r="H926" s="159">
        <v>0.95</v>
      </c>
      <c r="I926" s="160"/>
      <c r="L926" s="156"/>
      <c r="M926" s="161"/>
      <c r="T926" s="162"/>
      <c r="AT926" s="157" t="s">
        <v>171</v>
      </c>
      <c r="AU926" s="157" t="s">
        <v>83</v>
      </c>
      <c r="AV926" s="13" t="s">
        <v>83</v>
      </c>
      <c r="AW926" s="13" t="s">
        <v>34</v>
      </c>
      <c r="AX926" s="13" t="s">
        <v>73</v>
      </c>
      <c r="AY926" s="157" t="s">
        <v>158</v>
      </c>
    </row>
    <row r="927" spans="2:65" s="13" customFormat="1" ht="11.25">
      <c r="B927" s="156"/>
      <c r="D927" s="144" t="s">
        <v>171</v>
      </c>
      <c r="E927" s="157" t="s">
        <v>21</v>
      </c>
      <c r="F927" s="158" t="s">
        <v>1180</v>
      </c>
      <c r="H927" s="159">
        <v>0.995</v>
      </c>
      <c r="I927" s="160"/>
      <c r="L927" s="156"/>
      <c r="M927" s="161"/>
      <c r="T927" s="162"/>
      <c r="AT927" s="157" t="s">
        <v>171</v>
      </c>
      <c r="AU927" s="157" t="s">
        <v>83</v>
      </c>
      <c r="AV927" s="13" t="s">
        <v>83</v>
      </c>
      <c r="AW927" s="13" t="s">
        <v>34</v>
      </c>
      <c r="AX927" s="13" t="s">
        <v>73</v>
      </c>
      <c r="AY927" s="157" t="s">
        <v>158</v>
      </c>
    </row>
    <row r="928" spans="2:65" s="14" customFormat="1" ht="11.25">
      <c r="B928" s="163"/>
      <c r="D928" s="144" t="s">
        <v>171</v>
      </c>
      <c r="E928" s="164" t="s">
        <v>21</v>
      </c>
      <c r="F928" s="165" t="s">
        <v>215</v>
      </c>
      <c r="H928" s="166">
        <v>2.2850000000000001</v>
      </c>
      <c r="I928" s="167"/>
      <c r="L928" s="163"/>
      <c r="M928" s="168"/>
      <c r="T928" s="169"/>
      <c r="AT928" s="164" t="s">
        <v>171</v>
      </c>
      <c r="AU928" s="164" t="s">
        <v>83</v>
      </c>
      <c r="AV928" s="14" t="s">
        <v>165</v>
      </c>
      <c r="AW928" s="14" t="s">
        <v>34</v>
      </c>
      <c r="AX928" s="14" t="s">
        <v>81</v>
      </c>
      <c r="AY928" s="164" t="s">
        <v>158</v>
      </c>
    </row>
    <row r="929" spans="2:65" s="1" customFormat="1" ht="16.5" customHeight="1">
      <c r="B929" s="32"/>
      <c r="C929" s="131" t="s">
        <v>1181</v>
      </c>
      <c r="D929" s="131" t="s">
        <v>160</v>
      </c>
      <c r="E929" s="132" t="s">
        <v>1182</v>
      </c>
      <c r="F929" s="133" t="s">
        <v>1183</v>
      </c>
      <c r="G929" s="134" t="s">
        <v>163</v>
      </c>
      <c r="H929" s="135">
        <v>5.3029999999999999</v>
      </c>
      <c r="I929" s="136"/>
      <c r="J929" s="137">
        <f>ROUND(I929*H929,2)</f>
        <v>0</v>
      </c>
      <c r="K929" s="133" t="s">
        <v>164</v>
      </c>
      <c r="L929" s="32"/>
      <c r="M929" s="138" t="s">
        <v>21</v>
      </c>
      <c r="N929" s="139" t="s">
        <v>44</v>
      </c>
      <c r="P929" s="140">
        <f>O929*H929</f>
        <v>0</v>
      </c>
      <c r="Q929" s="140">
        <v>9.3359999999999999E-2</v>
      </c>
      <c r="R929" s="140">
        <f>Q929*H929</f>
        <v>0.49508807999999999</v>
      </c>
      <c r="S929" s="140">
        <v>0</v>
      </c>
      <c r="T929" s="141">
        <f>S929*H929</f>
        <v>0</v>
      </c>
      <c r="AR929" s="142" t="s">
        <v>165</v>
      </c>
      <c r="AT929" s="142" t="s">
        <v>160</v>
      </c>
      <c r="AU929" s="142" t="s">
        <v>83</v>
      </c>
      <c r="AY929" s="17" t="s">
        <v>158</v>
      </c>
      <c r="BE929" s="143">
        <f>IF(N929="základní",J929,0)</f>
        <v>0</v>
      </c>
      <c r="BF929" s="143">
        <f>IF(N929="snížená",J929,0)</f>
        <v>0</v>
      </c>
      <c r="BG929" s="143">
        <f>IF(N929="zákl. přenesená",J929,0)</f>
        <v>0</v>
      </c>
      <c r="BH929" s="143">
        <f>IF(N929="sníž. přenesená",J929,0)</f>
        <v>0</v>
      </c>
      <c r="BI929" s="143">
        <f>IF(N929="nulová",J929,0)</f>
        <v>0</v>
      </c>
      <c r="BJ929" s="17" t="s">
        <v>81</v>
      </c>
      <c r="BK929" s="143">
        <f>ROUND(I929*H929,2)</f>
        <v>0</v>
      </c>
      <c r="BL929" s="17" t="s">
        <v>165</v>
      </c>
      <c r="BM929" s="142" t="s">
        <v>1184</v>
      </c>
    </row>
    <row r="930" spans="2:65" s="1" customFormat="1" ht="19.5">
      <c r="B930" s="32"/>
      <c r="D930" s="144" t="s">
        <v>167</v>
      </c>
      <c r="F930" s="145" t="s">
        <v>1185</v>
      </c>
      <c r="I930" s="146"/>
      <c r="L930" s="32"/>
      <c r="M930" s="147"/>
      <c r="T930" s="53"/>
      <c r="AT930" s="17" t="s">
        <v>167</v>
      </c>
      <c r="AU930" s="17" t="s">
        <v>83</v>
      </c>
    </row>
    <row r="931" spans="2:65" s="1" customFormat="1" ht="11.25">
      <c r="B931" s="32"/>
      <c r="D931" s="148" t="s">
        <v>169</v>
      </c>
      <c r="F931" s="149" t="s">
        <v>1186</v>
      </c>
      <c r="I931" s="146"/>
      <c r="L931" s="32"/>
      <c r="M931" s="147"/>
      <c r="T931" s="53"/>
      <c r="AT931" s="17" t="s">
        <v>169</v>
      </c>
      <c r="AU931" s="17" t="s">
        <v>83</v>
      </c>
    </row>
    <row r="932" spans="2:65" s="12" customFormat="1" ht="11.25">
      <c r="B932" s="150"/>
      <c r="D932" s="144" t="s">
        <v>171</v>
      </c>
      <c r="E932" s="151" t="s">
        <v>21</v>
      </c>
      <c r="F932" s="152" t="s">
        <v>694</v>
      </c>
      <c r="H932" s="151" t="s">
        <v>21</v>
      </c>
      <c r="I932" s="153"/>
      <c r="L932" s="150"/>
      <c r="M932" s="154"/>
      <c r="T932" s="155"/>
      <c r="AT932" s="151" t="s">
        <v>171</v>
      </c>
      <c r="AU932" s="151" t="s">
        <v>83</v>
      </c>
      <c r="AV932" s="12" t="s">
        <v>81</v>
      </c>
      <c r="AW932" s="12" t="s">
        <v>34</v>
      </c>
      <c r="AX932" s="12" t="s">
        <v>73</v>
      </c>
      <c r="AY932" s="151" t="s">
        <v>158</v>
      </c>
    </row>
    <row r="933" spans="2:65" s="13" customFormat="1" ht="11.25">
      <c r="B933" s="156"/>
      <c r="D933" s="144" t="s">
        <v>171</v>
      </c>
      <c r="E933" s="157" t="s">
        <v>21</v>
      </c>
      <c r="F933" s="158" t="s">
        <v>1187</v>
      </c>
      <c r="H933" s="159">
        <v>1.5840000000000001</v>
      </c>
      <c r="I933" s="160"/>
      <c r="L933" s="156"/>
      <c r="M933" s="161"/>
      <c r="T933" s="162"/>
      <c r="AT933" s="157" t="s">
        <v>171</v>
      </c>
      <c r="AU933" s="157" t="s">
        <v>83</v>
      </c>
      <c r="AV933" s="13" t="s">
        <v>83</v>
      </c>
      <c r="AW933" s="13" t="s">
        <v>34</v>
      </c>
      <c r="AX933" s="13" t="s">
        <v>73</v>
      </c>
      <c r="AY933" s="157" t="s">
        <v>158</v>
      </c>
    </row>
    <row r="934" spans="2:65" s="13" customFormat="1" ht="11.25">
      <c r="B934" s="156"/>
      <c r="D934" s="144" t="s">
        <v>171</v>
      </c>
      <c r="E934" s="157" t="s">
        <v>21</v>
      </c>
      <c r="F934" s="158" t="s">
        <v>1188</v>
      </c>
      <c r="H934" s="159">
        <v>3.7189999999999999</v>
      </c>
      <c r="I934" s="160"/>
      <c r="L934" s="156"/>
      <c r="M934" s="161"/>
      <c r="T934" s="162"/>
      <c r="AT934" s="157" t="s">
        <v>171</v>
      </c>
      <c r="AU934" s="157" t="s">
        <v>83</v>
      </c>
      <c r="AV934" s="13" t="s">
        <v>83</v>
      </c>
      <c r="AW934" s="13" t="s">
        <v>34</v>
      </c>
      <c r="AX934" s="13" t="s">
        <v>73</v>
      </c>
      <c r="AY934" s="157" t="s">
        <v>158</v>
      </c>
    </row>
    <row r="935" spans="2:65" s="14" customFormat="1" ht="11.25">
      <c r="B935" s="163"/>
      <c r="D935" s="144" t="s">
        <v>171</v>
      </c>
      <c r="E935" s="164" t="s">
        <v>21</v>
      </c>
      <c r="F935" s="165" t="s">
        <v>215</v>
      </c>
      <c r="H935" s="166">
        <v>5.3029999999999999</v>
      </c>
      <c r="I935" s="167"/>
      <c r="L935" s="163"/>
      <c r="M935" s="168"/>
      <c r="T935" s="169"/>
      <c r="AT935" s="164" t="s">
        <v>171</v>
      </c>
      <c r="AU935" s="164" t="s">
        <v>83</v>
      </c>
      <c r="AV935" s="14" t="s">
        <v>165</v>
      </c>
      <c r="AW935" s="14" t="s">
        <v>34</v>
      </c>
      <c r="AX935" s="14" t="s">
        <v>81</v>
      </c>
      <c r="AY935" s="164" t="s">
        <v>158</v>
      </c>
    </row>
    <row r="936" spans="2:65" s="1" customFormat="1" ht="16.5" customHeight="1">
      <c r="B936" s="32"/>
      <c r="C936" s="131" t="s">
        <v>1189</v>
      </c>
      <c r="D936" s="131" t="s">
        <v>160</v>
      </c>
      <c r="E936" s="132" t="s">
        <v>1190</v>
      </c>
      <c r="F936" s="133" t="s">
        <v>1191</v>
      </c>
      <c r="G936" s="134" t="s">
        <v>163</v>
      </c>
      <c r="H936" s="135">
        <v>126.25</v>
      </c>
      <c r="I936" s="136"/>
      <c r="J936" s="137">
        <f>ROUND(I936*H936,2)</f>
        <v>0</v>
      </c>
      <c r="K936" s="133" t="s">
        <v>164</v>
      </c>
      <c r="L936" s="32"/>
      <c r="M936" s="138" t="s">
        <v>21</v>
      </c>
      <c r="N936" s="139" t="s">
        <v>44</v>
      </c>
      <c r="P936" s="140">
        <f>O936*H936</f>
        <v>0</v>
      </c>
      <c r="Q936" s="140">
        <v>1.44E-6</v>
      </c>
      <c r="R936" s="140">
        <f>Q936*H936</f>
        <v>1.818E-4</v>
      </c>
      <c r="S936" s="140">
        <v>0</v>
      </c>
      <c r="T936" s="141">
        <f>S936*H936</f>
        <v>0</v>
      </c>
      <c r="AR936" s="142" t="s">
        <v>165</v>
      </c>
      <c r="AT936" s="142" t="s">
        <v>160</v>
      </c>
      <c r="AU936" s="142" t="s">
        <v>83</v>
      </c>
      <c r="AY936" s="17" t="s">
        <v>158</v>
      </c>
      <c r="BE936" s="143">
        <f>IF(N936="základní",J936,0)</f>
        <v>0</v>
      </c>
      <c r="BF936" s="143">
        <f>IF(N936="snížená",J936,0)</f>
        <v>0</v>
      </c>
      <c r="BG936" s="143">
        <f>IF(N936="zákl. přenesená",J936,0)</f>
        <v>0</v>
      </c>
      <c r="BH936" s="143">
        <f>IF(N936="sníž. přenesená",J936,0)</f>
        <v>0</v>
      </c>
      <c r="BI936" s="143">
        <f>IF(N936="nulová",J936,0)</f>
        <v>0</v>
      </c>
      <c r="BJ936" s="17" t="s">
        <v>81</v>
      </c>
      <c r="BK936" s="143">
        <f>ROUND(I936*H936,2)</f>
        <v>0</v>
      </c>
      <c r="BL936" s="17" t="s">
        <v>165</v>
      </c>
      <c r="BM936" s="142" t="s">
        <v>1192</v>
      </c>
    </row>
    <row r="937" spans="2:65" s="1" customFormat="1" ht="11.25">
      <c r="B937" s="32"/>
      <c r="D937" s="144" t="s">
        <v>167</v>
      </c>
      <c r="F937" s="145" t="s">
        <v>1193</v>
      </c>
      <c r="I937" s="146"/>
      <c r="L937" s="32"/>
      <c r="M937" s="147"/>
      <c r="T937" s="53"/>
      <c r="AT937" s="17" t="s">
        <v>167</v>
      </c>
      <c r="AU937" s="17" t="s">
        <v>83</v>
      </c>
    </row>
    <row r="938" spans="2:65" s="1" customFormat="1" ht="11.25">
      <c r="B938" s="32"/>
      <c r="D938" s="148" t="s">
        <v>169</v>
      </c>
      <c r="F938" s="149" t="s">
        <v>1194</v>
      </c>
      <c r="I938" s="146"/>
      <c r="L938" s="32"/>
      <c r="M938" s="147"/>
      <c r="T938" s="53"/>
      <c r="AT938" s="17" t="s">
        <v>169</v>
      </c>
      <c r="AU938" s="17" t="s">
        <v>83</v>
      </c>
    </row>
    <row r="939" spans="2:65" s="12" customFormat="1" ht="11.25">
      <c r="B939" s="150"/>
      <c r="D939" s="144" t="s">
        <v>171</v>
      </c>
      <c r="E939" s="151" t="s">
        <v>21</v>
      </c>
      <c r="F939" s="152" t="s">
        <v>1112</v>
      </c>
      <c r="H939" s="151" t="s">
        <v>21</v>
      </c>
      <c r="I939" s="153"/>
      <c r="L939" s="150"/>
      <c r="M939" s="154"/>
      <c r="T939" s="155"/>
      <c r="AT939" s="151" t="s">
        <v>171</v>
      </c>
      <c r="AU939" s="151" t="s">
        <v>83</v>
      </c>
      <c r="AV939" s="12" t="s">
        <v>81</v>
      </c>
      <c r="AW939" s="12" t="s">
        <v>34</v>
      </c>
      <c r="AX939" s="12" t="s">
        <v>73</v>
      </c>
      <c r="AY939" s="151" t="s">
        <v>158</v>
      </c>
    </row>
    <row r="940" spans="2:65" s="13" customFormat="1" ht="11.25">
      <c r="B940" s="156"/>
      <c r="D940" s="144" t="s">
        <v>171</v>
      </c>
      <c r="E940" s="157" t="s">
        <v>21</v>
      </c>
      <c r="F940" s="158" t="s">
        <v>1156</v>
      </c>
      <c r="H940" s="159">
        <v>8.1</v>
      </c>
      <c r="I940" s="160"/>
      <c r="L940" s="156"/>
      <c r="M940" s="161"/>
      <c r="T940" s="162"/>
      <c r="AT940" s="157" t="s">
        <v>171</v>
      </c>
      <c r="AU940" s="157" t="s">
        <v>83</v>
      </c>
      <c r="AV940" s="13" t="s">
        <v>83</v>
      </c>
      <c r="AW940" s="13" t="s">
        <v>34</v>
      </c>
      <c r="AX940" s="13" t="s">
        <v>73</v>
      </c>
      <c r="AY940" s="157" t="s">
        <v>158</v>
      </c>
    </row>
    <row r="941" spans="2:65" s="12" customFormat="1" ht="11.25">
      <c r="B941" s="150"/>
      <c r="D941" s="144" t="s">
        <v>171</v>
      </c>
      <c r="E941" s="151" t="s">
        <v>21</v>
      </c>
      <c r="F941" s="152" t="s">
        <v>1114</v>
      </c>
      <c r="H941" s="151" t="s">
        <v>21</v>
      </c>
      <c r="I941" s="153"/>
      <c r="L941" s="150"/>
      <c r="M941" s="154"/>
      <c r="T941" s="155"/>
      <c r="AT941" s="151" t="s">
        <v>171</v>
      </c>
      <c r="AU941" s="151" t="s">
        <v>83</v>
      </c>
      <c r="AV941" s="12" t="s">
        <v>81</v>
      </c>
      <c r="AW941" s="12" t="s">
        <v>34</v>
      </c>
      <c r="AX941" s="12" t="s">
        <v>73</v>
      </c>
      <c r="AY941" s="151" t="s">
        <v>158</v>
      </c>
    </row>
    <row r="942" spans="2:65" s="13" customFormat="1" ht="11.25">
      <c r="B942" s="156"/>
      <c r="D942" s="144" t="s">
        <v>171</v>
      </c>
      <c r="E942" s="157" t="s">
        <v>21</v>
      </c>
      <c r="F942" s="158" t="s">
        <v>1157</v>
      </c>
      <c r="H942" s="159">
        <v>118.15</v>
      </c>
      <c r="I942" s="160"/>
      <c r="L942" s="156"/>
      <c r="M942" s="161"/>
      <c r="T942" s="162"/>
      <c r="AT942" s="157" t="s">
        <v>171</v>
      </c>
      <c r="AU942" s="157" t="s">
        <v>83</v>
      </c>
      <c r="AV942" s="13" t="s">
        <v>83</v>
      </c>
      <c r="AW942" s="13" t="s">
        <v>34</v>
      </c>
      <c r="AX942" s="13" t="s">
        <v>73</v>
      </c>
      <c r="AY942" s="157" t="s">
        <v>158</v>
      </c>
    </row>
    <row r="943" spans="2:65" s="14" customFormat="1" ht="11.25">
      <c r="B943" s="163"/>
      <c r="D943" s="144" t="s">
        <v>171</v>
      </c>
      <c r="E943" s="164" t="s">
        <v>21</v>
      </c>
      <c r="F943" s="165" t="s">
        <v>215</v>
      </c>
      <c r="H943" s="166">
        <v>126.25</v>
      </c>
      <c r="I943" s="167"/>
      <c r="L943" s="163"/>
      <c r="M943" s="168"/>
      <c r="T943" s="169"/>
      <c r="AT943" s="164" t="s">
        <v>171</v>
      </c>
      <c r="AU943" s="164" t="s">
        <v>83</v>
      </c>
      <c r="AV943" s="14" t="s">
        <v>165</v>
      </c>
      <c r="AW943" s="14" t="s">
        <v>34</v>
      </c>
      <c r="AX943" s="14" t="s">
        <v>81</v>
      </c>
      <c r="AY943" s="164" t="s">
        <v>158</v>
      </c>
    </row>
    <row r="944" spans="2:65" s="1" customFormat="1" ht="16.5" customHeight="1">
      <c r="B944" s="32"/>
      <c r="C944" s="131" t="s">
        <v>1195</v>
      </c>
      <c r="D944" s="131" t="s">
        <v>160</v>
      </c>
      <c r="E944" s="132" t="s">
        <v>1196</v>
      </c>
      <c r="F944" s="133" t="s">
        <v>1197</v>
      </c>
      <c r="G944" s="134" t="s">
        <v>184</v>
      </c>
      <c r="H944" s="135">
        <v>56.25</v>
      </c>
      <c r="I944" s="136"/>
      <c r="J944" s="137">
        <f>ROUND(I944*H944,2)</f>
        <v>0</v>
      </c>
      <c r="K944" s="133" t="s">
        <v>164</v>
      </c>
      <c r="L944" s="32"/>
      <c r="M944" s="138" t="s">
        <v>21</v>
      </c>
      <c r="N944" s="139" t="s">
        <v>44</v>
      </c>
      <c r="P944" s="140">
        <f>O944*H944</f>
        <v>0</v>
      </c>
      <c r="Q944" s="140">
        <v>4.1999999999999998E-5</v>
      </c>
      <c r="R944" s="140">
        <f>Q944*H944</f>
        <v>2.3625E-3</v>
      </c>
      <c r="S944" s="140">
        <v>0</v>
      </c>
      <c r="T944" s="141">
        <f>S944*H944</f>
        <v>0</v>
      </c>
      <c r="AR944" s="142" t="s">
        <v>165</v>
      </c>
      <c r="AT944" s="142" t="s">
        <v>160</v>
      </c>
      <c r="AU944" s="142" t="s">
        <v>83</v>
      </c>
      <c r="AY944" s="17" t="s">
        <v>158</v>
      </c>
      <c r="BE944" s="143">
        <f>IF(N944="základní",J944,0)</f>
        <v>0</v>
      </c>
      <c r="BF944" s="143">
        <f>IF(N944="snížená",J944,0)</f>
        <v>0</v>
      </c>
      <c r="BG944" s="143">
        <f>IF(N944="zákl. přenesená",J944,0)</f>
        <v>0</v>
      </c>
      <c r="BH944" s="143">
        <f>IF(N944="sníž. přenesená",J944,0)</f>
        <v>0</v>
      </c>
      <c r="BI944" s="143">
        <f>IF(N944="nulová",J944,0)</f>
        <v>0</v>
      </c>
      <c r="BJ944" s="17" t="s">
        <v>81</v>
      </c>
      <c r="BK944" s="143">
        <f>ROUND(I944*H944,2)</f>
        <v>0</v>
      </c>
      <c r="BL944" s="17" t="s">
        <v>165</v>
      </c>
      <c r="BM944" s="142" t="s">
        <v>1198</v>
      </c>
    </row>
    <row r="945" spans="2:65" s="1" customFormat="1" ht="11.25">
      <c r="B945" s="32"/>
      <c r="D945" s="144" t="s">
        <v>167</v>
      </c>
      <c r="F945" s="145" t="s">
        <v>1199</v>
      </c>
      <c r="I945" s="146"/>
      <c r="L945" s="32"/>
      <c r="M945" s="147"/>
      <c r="T945" s="53"/>
      <c r="AT945" s="17" t="s">
        <v>167</v>
      </c>
      <c r="AU945" s="17" t="s">
        <v>83</v>
      </c>
    </row>
    <row r="946" spans="2:65" s="1" customFormat="1" ht="11.25">
      <c r="B946" s="32"/>
      <c r="D946" s="148" t="s">
        <v>169</v>
      </c>
      <c r="F946" s="149" t="s">
        <v>1200</v>
      </c>
      <c r="I946" s="146"/>
      <c r="L946" s="32"/>
      <c r="M946" s="147"/>
      <c r="T946" s="53"/>
      <c r="AT946" s="17" t="s">
        <v>169</v>
      </c>
      <c r="AU946" s="17" t="s">
        <v>83</v>
      </c>
    </row>
    <row r="947" spans="2:65" s="12" customFormat="1" ht="11.25">
      <c r="B947" s="150"/>
      <c r="D947" s="144" t="s">
        <v>171</v>
      </c>
      <c r="E947" s="151" t="s">
        <v>21</v>
      </c>
      <c r="F947" s="152" t="s">
        <v>1112</v>
      </c>
      <c r="H947" s="151" t="s">
        <v>21</v>
      </c>
      <c r="I947" s="153"/>
      <c r="L947" s="150"/>
      <c r="M947" s="154"/>
      <c r="T947" s="155"/>
      <c r="AT947" s="151" t="s">
        <v>171</v>
      </c>
      <c r="AU947" s="151" t="s">
        <v>83</v>
      </c>
      <c r="AV947" s="12" t="s">
        <v>81</v>
      </c>
      <c r="AW947" s="12" t="s">
        <v>34</v>
      </c>
      <c r="AX947" s="12" t="s">
        <v>73</v>
      </c>
      <c r="AY947" s="151" t="s">
        <v>158</v>
      </c>
    </row>
    <row r="948" spans="2:65" s="13" customFormat="1" ht="11.25">
      <c r="B948" s="156"/>
      <c r="D948" s="144" t="s">
        <v>171</v>
      </c>
      <c r="E948" s="157" t="s">
        <v>21</v>
      </c>
      <c r="F948" s="158" t="s">
        <v>1201</v>
      </c>
      <c r="H948" s="159">
        <v>12.25</v>
      </c>
      <c r="I948" s="160"/>
      <c r="L948" s="156"/>
      <c r="M948" s="161"/>
      <c r="T948" s="162"/>
      <c r="AT948" s="157" t="s">
        <v>171</v>
      </c>
      <c r="AU948" s="157" t="s">
        <v>83</v>
      </c>
      <c r="AV948" s="13" t="s">
        <v>83</v>
      </c>
      <c r="AW948" s="13" t="s">
        <v>34</v>
      </c>
      <c r="AX948" s="13" t="s">
        <v>73</v>
      </c>
      <c r="AY948" s="157" t="s">
        <v>158</v>
      </c>
    </row>
    <row r="949" spans="2:65" s="12" customFormat="1" ht="11.25">
      <c r="B949" s="150"/>
      <c r="D949" s="144" t="s">
        <v>171</v>
      </c>
      <c r="E949" s="151" t="s">
        <v>21</v>
      </c>
      <c r="F949" s="152" t="s">
        <v>1114</v>
      </c>
      <c r="H949" s="151" t="s">
        <v>21</v>
      </c>
      <c r="I949" s="153"/>
      <c r="L949" s="150"/>
      <c r="M949" s="154"/>
      <c r="T949" s="155"/>
      <c r="AT949" s="151" t="s">
        <v>171</v>
      </c>
      <c r="AU949" s="151" t="s">
        <v>83</v>
      </c>
      <c r="AV949" s="12" t="s">
        <v>81</v>
      </c>
      <c r="AW949" s="12" t="s">
        <v>34</v>
      </c>
      <c r="AX949" s="12" t="s">
        <v>73</v>
      </c>
      <c r="AY949" s="151" t="s">
        <v>158</v>
      </c>
    </row>
    <row r="950" spans="2:65" s="13" customFormat="1" ht="11.25">
      <c r="B950" s="156"/>
      <c r="D950" s="144" t="s">
        <v>171</v>
      </c>
      <c r="E950" s="157" t="s">
        <v>21</v>
      </c>
      <c r="F950" s="158" t="s">
        <v>1202</v>
      </c>
      <c r="H950" s="159">
        <v>44</v>
      </c>
      <c r="I950" s="160"/>
      <c r="L950" s="156"/>
      <c r="M950" s="161"/>
      <c r="T950" s="162"/>
      <c r="AT950" s="157" t="s">
        <v>171</v>
      </c>
      <c r="AU950" s="157" t="s">
        <v>83</v>
      </c>
      <c r="AV950" s="13" t="s">
        <v>83</v>
      </c>
      <c r="AW950" s="13" t="s">
        <v>34</v>
      </c>
      <c r="AX950" s="13" t="s">
        <v>73</v>
      </c>
      <c r="AY950" s="157" t="s">
        <v>158</v>
      </c>
    </row>
    <row r="951" spans="2:65" s="14" customFormat="1" ht="11.25">
      <c r="B951" s="163"/>
      <c r="D951" s="144" t="s">
        <v>171</v>
      </c>
      <c r="E951" s="164" t="s">
        <v>21</v>
      </c>
      <c r="F951" s="165" t="s">
        <v>215</v>
      </c>
      <c r="H951" s="166">
        <v>56.25</v>
      </c>
      <c r="I951" s="167"/>
      <c r="L951" s="163"/>
      <c r="M951" s="168"/>
      <c r="T951" s="169"/>
      <c r="AT951" s="164" t="s">
        <v>171</v>
      </c>
      <c r="AU951" s="164" t="s">
        <v>83</v>
      </c>
      <c r="AV951" s="14" t="s">
        <v>165</v>
      </c>
      <c r="AW951" s="14" t="s">
        <v>34</v>
      </c>
      <c r="AX951" s="14" t="s">
        <v>81</v>
      </c>
      <c r="AY951" s="164" t="s">
        <v>158</v>
      </c>
    </row>
    <row r="952" spans="2:65" s="1" customFormat="1" ht="16.5" customHeight="1">
      <c r="B952" s="32"/>
      <c r="C952" s="131" t="s">
        <v>1203</v>
      </c>
      <c r="D952" s="131" t="s">
        <v>160</v>
      </c>
      <c r="E952" s="132" t="s">
        <v>1204</v>
      </c>
      <c r="F952" s="133" t="s">
        <v>1205</v>
      </c>
      <c r="G952" s="134" t="s">
        <v>184</v>
      </c>
      <c r="H952" s="135">
        <v>1.905</v>
      </c>
      <c r="I952" s="136"/>
      <c r="J952" s="137">
        <f>ROUND(I952*H952,2)</f>
        <v>0</v>
      </c>
      <c r="K952" s="133" t="s">
        <v>164</v>
      </c>
      <c r="L952" s="32"/>
      <c r="M952" s="138" t="s">
        <v>21</v>
      </c>
      <c r="N952" s="139" t="s">
        <v>44</v>
      </c>
      <c r="P952" s="140">
        <f>O952*H952</f>
        <v>0</v>
      </c>
      <c r="Q952" s="140">
        <v>5.2500000000000002E-5</v>
      </c>
      <c r="R952" s="140">
        <f>Q952*H952</f>
        <v>1.0001250000000001E-4</v>
      </c>
      <c r="S952" s="140">
        <v>0</v>
      </c>
      <c r="T952" s="141">
        <f>S952*H952</f>
        <v>0</v>
      </c>
      <c r="AR952" s="142" t="s">
        <v>165</v>
      </c>
      <c r="AT952" s="142" t="s">
        <v>160</v>
      </c>
      <c r="AU952" s="142" t="s">
        <v>83</v>
      </c>
      <c r="AY952" s="17" t="s">
        <v>158</v>
      </c>
      <c r="BE952" s="143">
        <f>IF(N952="základní",J952,0)</f>
        <v>0</v>
      </c>
      <c r="BF952" s="143">
        <f>IF(N952="snížená",J952,0)</f>
        <v>0</v>
      </c>
      <c r="BG952" s="143">
        <f>IF(N952="zákl. přenesená",J952,0)</f>
        <v>0</v>
      </c>
      <c r="BH952" s="143">
        <f>IF(N952="sníž. přenesená",J952,0)</f>
        <v>0</v>
      </c>
      <c r="BI952" s="143">
        <f>IF(N952="nulová",J952,0)</f>
        <v>0</v>
      </c>
      <c r="BJ952" s="17" t="s">
        <v>81</v>
      </c>
      <c r="BK952" s="143">
        <f>ROUND(I952*H952,2)</f>
        <v>0</v>
      </c>
      <c r="BL952" s="17" t="s">
        <v>165</v>
      </c>
      <c r="BM952" s="142" t="s">
        <v>1206</v>
      </c>
    </row>
    <row r="953" spans="2:65" s="1" customFormat="1" ht="11.25">
      <c r="B953" s="32"/>
      <c r="D953" s="144" t="s">
        <v>167</v>
      </c>
      <c r="F953" s="145" t="s">
        <v>1207</v>
      </c>
      <c r="I953" s="146"/>
      <c r="L953" s="32"/>
      <c r="M953" s="147"/>
      <c r="T953" s="53"/>
      <c r="AT953" s="17" t="s">
        <v>167</v>
      </c>
      <c r="AU953" s="17" t="s">
        <v>83</v>
      </c>
    </row>
    <row r="954" spans="2:65" s="1" customFormat="1" ht="11.25">
      <c r="B954" s="32"/>
      <c r="D954" s="148" t="s">
        <v>169</v>
      </c>
      <c r="F954" s="149" t="s">
        <v>1208</v>
      </c>
      <c r="I954" s="146"/>
      <c r="L954" s="32"/>
      <c r="M954" s="147"/>
      <c r="T954" s="53"/>
      <c r="AT954" s="17" t="s">
        <v>169</v>
      </c>
      <c r="AU954" s="17" t="s">
        <v>83</v>
      </c>
    </row>
    <row r="955" spans="2:65" s="12" customFormat="1" ht="11.25">
      <c r="B955" s="150"/>
      <c r="D955" s="144" t="s">
        <v>171</v>
      </c>
      <c r="E955" s="151" t="s">
        <v>21</v>
      </c>
      <c r="F955" s="152" t="s">
        <v>202</v>
      </c>
      <c r="H955" s="151" t="s">
        <v>21</v>
      </c>
      <c r="I955" s="153"/>
      <c r="L955" s="150"/>
      <c r="M955" s="154"/>
      <c r="T955" s="155"/>
      <c r="AT955" s="151" t="s">
        <v>171</v>
      </c>
      <c r="AU955" s="151" t="s">
        <v>83</v>
      </c>
      <c r="AV955" s="12" t="s">
        <v>81</v>
      </c>
      <c r="AW955" s="12" t="s">
        <v>34</v>
      </c>
      <c r="AX955" s="12" t="s">
        <v>73</v>
      </c>
      <c r="AY955" s="151" t="s">
        <v>158</v>
      </c>
    </row>
    <row r="956" spans="2:65" s="13" customFormat="1" ht="11.25">
      <c r="B956" s="156"/>
      <c r="D956" s="144" t="s">
        <v>171</v>
      </c>
      <c r="E956" s="157" t="s">
        <v>21</v>
      </c>
      <c r="F956" s="158" t="s">
        <v>1209</v>
      </c>
      <c r="H956" s="159">
        <v>1.905</v>
      </c>
      <c r="I956" s="160"/>
      <c r="L956" s="156"/>
      <c r="M956" s="161"/>
      <c r="T956" s="162"/>
      <c r="AT956" s="157" t="s">
        <v>171</v>
      </c>
      <c r="AU956" s="157" t="s">
        <v>83</v>
      </c>
      <c r="AV956" s="13" t="s">
        <v>83</v>
      </c>
      <c r="AW956" s="13" t="s">
        <v>34</v>
      </c>
      <c r="AX956" s="13" t="s">
        <v>81</v>
      </c>
      <c r="AY956" s="157" t="s">
        <v>158</v>
      </c>
    </row>
    <row r="957" spans="2:65" s="1" customFormat="1" ht="16.5" customHeight="1">
      <c r="B957" s="32"/>
      <c r="C957" s="131" t="s">
        <v>1210</v>
      </c>
      <c r="D957" s="131" t="s">
        <v>160</v>
      </c>
      <c r="E957" s="132" t="s">
        <v>1211</v>
      </c>
      <c r="F957" s="133" t="s">
        <v>1212</v>
      </c>
      <c r="G957" s="134" t="s">
        <v>198</v>
      </c>
      <c r="H957" s="135">
        <v>14.425000000000001</v>
      </c>
      <c r="I957" s="136"/>
      <c r="J957" s="137">
        <f>ROUND(I957*H957,2)</f>
        <v>0</v>
      </c>
      <c r="K957" s="133" t="s">
        <v>164</v>
      </c>
      <c r="L957" s="32"/>
      <c r="M957" s="138" t="s">
        <v>21</v>
      </c>
      <c r="N957" s="139" t="s">
        <v>44</v>
      </c>
      <c r="P957" s="140">
        <f>O957*H957</f>
        <v>0</v>
      </c>
      <c r="Q957" s="140">
        <v>2.16</v>
      </c>
      <c r="R957" s="140">
        <f>Q957*H957</f>
        <v>31.158000000000005</v>
      </c>
      <c r="S957" s="140">
        <v>0</v>
      </c>
      <c r="T957" s="141">
        <f>S957*H957</f>
        <v>0</v>
      </c>
      <c r="AR957" s="142" t="s">
        <v>165</v>
      </c>
      <c r="AT957" s="142" t="s">
        <v>160</v>
      </c>
      <c r="AU957" s="142" t="s">
        <v>83</v>
      </c>
      <c r="AY957" s="17" t="s">
        <v>158</v>
      </c>
      <c r="BE957" s="143">
        <f>IF(N957="základní",J957,0)</f>
        <v>0</v>
      </c>
      <c r="BF957" s="143">
        <f>IF(N957="snížená",J957,0)</f>
        <v>0</v>
      </c>
      <c r="BG957" s="143">
        <f>IF(N957="zákl. přenesená",J957,0)</f>
        <v>0</v>
      </c>
      <c r="BH957" s="143">
        <f>IF(N957="sníž. přenesená",J957,0)</f>
        <v>0</v>
      </c>
      <c r="BI957" s="143">
        <f>IF(N957="nulová",J957,0)</f>
        <v>0</v>
      </c>
      <c r="BJ957" s="17" t="s">
        <v>81</v>
      </c>
      <c r="BK957" s="143">
        <f>ROUND(I957*H957,2)</f>
        <v>0</v>
      </c>
      <c r="BL957" s="17" t="s">
        <v>165</v>
      </c>
      <c r="BM957" s="142" t="s">
        <v>1213</v>
      </c>
    </row>
    <row r="958" spans="2:65" s="1" customFormat="1" ht="11.25">
      <c r="B958" s="32"/>
      <c r="D958" s="144" t="s">
        <v>167</v>
      </c>
      <c r="F958" s="145" t="s">
        <v>1214</v>
      </c>
      <c r="I958" s="146"/>
      <c r="L958" s="32"/>
      <c r="M958" s="147"/>
      <c r="T958" s="53"/>
      <c r="AT958" s="17" t="s">
        <v>167</v>
      </c>
      <c r="AU958" s="17" t="s">
        <v>83</v>
      </c>
    </row>
    <row r="959" spans="2:65" s="1" customFormat="1" ht="11.25">
      <c r="B959" s="32"/>
      <c r="D959" s="148" t="s">
        <v>169</v>
      </c>
      <c r="F959" s="149" t="s">
        <v>1215</v>
      </c>
      <c r="I959" s="146"/>
      <c r="L959" s="32"/>
      <c r="M959" s="147"/>
      <c r="T959" s="53"/>
      <c r="AT959" s="17" t="s">
        <v>169</v>
      </c>
      <c r="AU959" s="17" t="s">
        <v>83</v>
      </c>
    </row>
    <row r="960" spans="2:65" s="12" customFormat="1" ht="11.25">
      <c r="B960" s="150"/>
      <c r="D960" s="144" t="s">
        <v>171</v>
      </c>
      <c r="E960" s="151" t="s">
        <v>21</v>
      </c>
      <c r="F960" s="152" t="s">
        <v>1112</v>
      </c>
      <c r="H960" s="151" t="s">
        <v>21</v>
      </c>
      <c r="I960" s="153"/>
      <c r="L960" s="150"/>
      <c r="M960" s="154"/>
      <c r="T960" s="155"/>
      <c r="AT960" s="151" t="s">
        <v>171</v>
      </c>
      <c r="AU960" s="151" t="s">
        <v>83</v>
      </c>
      <c r="AV960" s="12" t="s">
        <v>81</v>
      </c>
      <c r="AW960" s="12" t="s">
        <v>34</v>
      </c>
      <c r="AX960" s="12" t="s">
        <v>73</v>
      </c>
      <c r="AY960" s="151" t="s">
        <v>158</v>
      </c>
    </row>
    <row r="961" spans="2:65" s="13" customFormat="1" ht="11.25">
      <c r="B961" s="156"/>
      <c r="D961" s="144" t="s">
        <v>171</v>
      </c>
      <c r="E961" s="157" t="s">
        <v>21</v>
      </c>
      <c r="F961" s="158" t="s">
        <v>1216</v>
      </c>
      <c r="H961" s="159">
        <v>0.81</v>
      </c>
      <c r="I961" s="160"/>
      <c r="L961" s="156"/>
      <c r="M961" s="161"/>
      <c r="T961" s="162"/>
      <c r="AT961" s="157" t="s">
        <v>171</v>
      </c>
      <c r="AU961" s="157" t="s">
        <v>83</v>
      </c>
      <c r="AV961" s="13" t="s">
        <v>83</v>
      </c>
      <c r="AW961" s="13" t="s">
        <v>34</v>
      </c>
      <c r="AX961" s="13" t="s">
        <v>73</v>
      </c>
      <c r="AY961" s="157" t="s">
        <v>158</v>
      </c>
    </row>
    <row r="962" spans="2:65" s="12" customFormat="1" ht="11.25">
      <c r="B962" s="150"/>
      <c r="D962" s="144" t="s">
        <v>171</v>
      </c>
      <c r="E962" s="151" t="s">
        <v>21</v>
      </c>
      <c r="F962" s="152" t="s">
        <v>1114</v>
      </c>
      <c r="H962" s="151" t="s">
        <v>21</v>
      </c>
      <c r="I962" s="153"/>
      <c r="L962" s="150"/>
      <c r="M962" s="154"/>
      <c r="T962" s="155"/>
      <c r="AT962" s="151" t="s">
        <v>171</v>
      </c>
      <c r="AU962" s="151" t="s">
        <v>83</v>
      </c>
      <c r="AV962" s="12" t="s">
        <v>81</v>
      </c>
      <c r="AW962" s="12" t="s">
        <v>34</v>
      </c>
      <c r="AX962" s="12" t="s">
        <v>73</v>
      </c>
      <c r="AY962" s="151" t="s">
        <v>158</v>
      </c>
    </row>
    <row r="963" spans="2:65" s="13" customFormat="1" ht="11.25">
      <c r="B963" s="156"/>
      <c r="D963" s="144" t="s">
        <v>171</v>
      </c>
      <c r="E963" s="157" t="s">
        <v>21</v>
      </c>
      <c r="F963" s="158" t="s">
        <v>1217</v>
      </c>
      <c r="H963" s="159">
        <v>11.815</v>
      </c>
      <c r="I963" s="160"/>
      <c r="L963" s="156"/>
      <c r="M963" s="161"/>
      <c r="T963" s="162"/>
      <c r="AT963" s="157" t="s">
        <v>171</v>
      </c>
      <c r="AU963" s="157" t="s">
        <v>83</v>
      </c>
      <c r="AV963" s="13" t="s">
        <v>83</v>
      </c>
      <c r="AW963" s="13" t="s">
        <v>34</v>
      </c>
      <c r="AX963" s="13" t="s">
        <v>73</v>
      </c>
      <c r="AY963" s="157" t="s">
        <v>158</v>
      </c>
    </row>
    <row r="964" spans="2:65" s="12" customFormat="1" ht="11.25">
      <c r="B964" s="150"/>
      <c r="D964" s="144" t="s">
        <v>171</v>
      </c>
      <c r="E964" s="151" t="s">
        <v>21</v>
      </c>
      <c r="F964" s="152" t="s">
        <v>202</v>
      </c>
      <c r="H964" s="151" t="s">
        <v>21</v>
      </c>
      <c r="I964" s="153"/>
      <c r="L964" s="150"/>
      <c r="M964" s="154"/>
      <c r="T964" s="155"/>
      <c r="AT964" s="151" t="s">
        <v>171</v>
      </c>
      <c r="AU964" s="151" t="s">
        <v>83</v>
      </c>
      <c r="AV964" s="12" t="s">
        <v>81</v>
      </c>
      <c r="AW964" s="12" t="s">
        <v>34</v>
      </c>
      <c r="AX964" s="12" t="s">
        <v>73</v>
      </c>
      <c r="AY964" s="151" t="s">
        <v>158</v>
      </c>
    </row>
    <row r="965" spans="2:65" s="13" customFormat="1" ht="11.25">
      <c r="B965" s="156"/>
      <c r="D965" s="144" t="s">
        <v>171</v>
      </c>
      <c r="E965" s="157" t="s">
        <v>21</v>
      </c>
      <c r="F965" s="158" t="s">
        <v>1218</v>
      </c>
      <c r="H965" s="159">
        <v>1.8</v>
      </c>
      <c r="I965" s="160"/>
      <c r="L965" s="156"/>
      <c r="M965" s="161"/>
      <c r="T965" s="162"/>
      <c r="AT965" s="157" t="s">
        <v>171</v>
      </c>
      <c r="AU965" s="157" t="s">
        <v>83</v>
      </c>
      <c r="AV965" s="13" t="s">
        <v>83</v>
      </c>
      <c r="AW965" s="13" t="s">
        <v>34</v>
      </c>
      <c r="AX965" s="13" t="s">
        <v>73</v>
      </c>
      <c r="AY965" s="157" t="s">
        <v>158</v>
      </c>
    </row>
    <row r="966" spans="2:65" s="14" customFormat="1" ht="11.25">
      <c r="B966" s="163"/>
      <c r="D966" s="144" t="s">
        <v>171</v>
      </c>
      <c r="E966" s="164" t="s">
        <v>21</v>
      </c>
      <c r="F966" s="165" t="s">
        <v>215</v>
      </c>
      <c r="H966" s="166">
        <v>14.425000000000001</v>
      </c>
      <c r="I966" s="167"/>
      <c r="L966" s="163"/>
      <c r="M966" s="168"/>
      <c r="T966" s="169"/>
      <c r="AT966" s="164" t="s">
        <v>171</v>
      </c>
      <c r="AU966" s="164" t="s">
        <v>83</v>
      </c>
      <c r="AV966" s="14" t="s">
        <v>165</v>
      </c>
      <c r="AW966" s="14" t="s">
        <v>34</v>
      </c>
      <c r="AX966" s="14" t="s">
        <v>81</v>
      </c>
      <c r="AY966" s="164" t="s">
        <v>158</v>
      </c>
    </row>
    <row r="967" spans="2:65" s="1" customFormat="1" ht="16.5" customHeight="1">
      <c r="B967" s="32"/>
      <c r="C967" s="131" t="s">
        <v>1219</v>
      </c>
      <c r="D967" s="131" t="s">
        <v>160</v>
      </c>
      <c r="E967" s="132" t="s">
        <v>1220</v>
      </c>
      <c r="F967" s="133" t="s">
        <v>1221</v>
      </c>
      <c r="G967" s="134" t="s">
        <v>163</v>
      </c>
      <c r="H967" s="135">
        <v>77</v>
      </c>
      <c r="I967" s="136"/>
      <c r="J967" s="137">
        <f>ROUND(I967*H967,2)</f>
        <v>0</v>
      </c>
      <c r="K967" s="133" t="s">
        <v>164</v>
      </c>
      <c r="L967" s="32"/>
      <c r="M967" s="138" t="s">
        <v>21</v>
      </c>
      <c r="N967" s="139" t="s">
        <v>44</v>
      </c>
      <c r="P967" s="140">
        <f>O967*H967</f>
        <v>0</v>
      </c>
      <c r="Q967" s="140">
        <v>0.27560000000000001</v>
      </c>
      <c r="R967" s="140">
        <f>Q967*H967</f>
        <v>21.2212</v>
      </c>
      <c r="S967" s="140">
        <v>0</v>
      </c>
      <c r="T967" s="141">
        <f>S967*H967</f>
        <v>0</v>
      </c>
      <c r="AR967" s="142" t="s">
        <v>165</v>
      </c>
      <c r="AT967" s="142" t="s">
        <v>160</v>
      </c>
      <c r="AU967" s="142" t="s">
        <v>83</v>
      </c>
      <c r="AY967" s="17" t="s">
        <v>158</v>
      </c>
      <c r="BE967" s="143">
        <f>IF(N967="základní",J967,0)</f>
        <v>0</v>
      </c>
      <c r="BF967" s="143">
        <f>IF(N967="snížená",J967,0)</f>
        <v>0</v>
      </c>
      <c r="BG967" s="143">
        <f>IF(N967="zákl. přenesená",J967,0)</f>
        <v>0</v>
      </c>
      <c r="BH967" s="143">
        <f>IF(N967="sníž. přenesená",J967,0)</f>
        <v>0</v>
      </c>
      <c r="BI967" s="143">
        <f>IF(N967="nulová",J967,0)</f>
        <v>0</v>
      </c>
      <c r="BJ967" s="17" t="s">
        <v>81</v>
      </c>
      <c r="BK967" s="143">
        <f>ROUND(I967*H967,2)</f>
        <v>0</v>
      </c>
      <c r="BL967" s="17" t="s">
        <v>165</v>
      </c>
      <c r="BM967" s="142" t="s">
        <v>1222</v>
      </c>
    </row>
    <row r="968" spans="2:65" s="1" customFormat="1" ht="11.25">
      <c r="B968" s="32"/>
      <c r="D968" s="144" t="s">
        <v>167</v>
      </c>
      <c r="F968" s="145" t="s">
        <v>1223</v>
      </c>
      <c r="I968" s="146"/>
      <c r="L968" s="32"/>
      <c r="M968" s="147"/>
      <c r="T968" s="53"/>
      <c r="AT968" s="17" t="s">
        <v>167</v>
      </c>
      <c r="AU968" s="17" t="s">
        <v>83</v>
      </c>
    </row>
    <row r="969" spans="2:65" s="1" customFormat="1" ht="11.25">
      <c r="B969" s="32"/>
      <c r="D969" s="148" t="s">
        <v>169</v>
      </c>
      <c r="F969" s="149" t="s">
        <v>1224</v>
      </c>
      <c r="I969" s="146"/>
      <c r="L969" s="32"/>
      <c r="M969" s="147"/>
      <c r="T969" s="53"/>
      <c r="AT969" s="17" t="s">
        <v>169</v>
      </c>
      <c r="AU969" s="17" t="s">
        <v>83</v>
      </c>
    </row>
    <row r="970" spans="2:65" s="12" customFormat="1" ht="11.25">
      <c r="B970" s="150"/>
      <c r="D970" s="144" t="s">
        <v>171</v>
      </c>
      <c r="E970" s="151" t="s">
        <v>21</v>
      </c>
      <c r="F970" s="152" t="s">
        <v>1225</v>
      </c>
      <c r="H970" s="151" t="s">
        <v>21</v>
      </c>
      <c r="I970" s="153"/>
      <c r="L970" s="150"/>
      <c r="M970" s="154"/>
      <c r="T970" s="155"/>
      <c r="AT970" s="151" t="s">
        <v>171</v>
      </c>
      <c r="AU970" s="151" t="s">
        <v>83</v>
      </c>
      <c r="AV970" s="12" t="s">
        <v>81</v>
      </c>
      <c r="AW970" s="12" t="s">
        <v>34</v>
      </c>
      <c r="AX970" s="12" t="s">
        <v>73</v>
      </c>
      <c r="AY970" s="151" t="s">
        <v>158</v>
      </c>
    </row>
    <row r="971" spans="2:65" s="13" customFormat="1" ht="11.25">
      <c r="B971" s="156"/>
      <c r="D971" s="144" t="s">
        <v>171</v>
      </c>
      <c r="E971" s="157" t="s">
        <v>21</v>
      </c>
      <c r="F971" s="158" t="s">
        <v>1226</v>
      </c>
      <c r="H971" s="159">
        <v>77</v>
      </c>
      <c r="I971" s="160"/>
      <c r="L971" s="156"/>
      <c r="M971" s="161"/>
      <c r="T971" s="162"/>
      <c r="AT971" s="157" t="s">
        <v>171</v>
      </c>
      <c r="AU971" s="157" t="s">
        <v>83</v>
      </c>
      <c r="AV971" s="13" t="s">
        <v>83</v>
      </c>
      <c r="AW971" s="13" t="s">
        <v>34</v>
      </c>
      <c r="AX971" s="13" t="s">
        <v>81</v>
      </c>
      <c r="AY971" s="157" t="s">
        <v>158</v>
      </c>
    </row>
    <row r="972" spans="2:65" s="1" customFormat="1" ht="16.5" customHeight="1">
      <c r="B972" s="32"/>
      <c r="C972" s="131" t="s">
        <v>1227</v>
      </c>
      <c r="D972" s="131" t="s">
        <v>160</v>
      </c>
      <c r="E972" s="132" t="s">
        <v>1228</v>
      </c>
      <c r="F972" s="133" t="s">
        <v>1229</v>
      </c>
      <c r="G972" s="134" t="s">
        <v>184</v>
      </c>
      <c r="H972" s="135">
        <v>33</v>
      </c>
      <c r="I972" s="136"/>
      <c r="J972" s="137">
        <f>ROUND(I972*H972,2)</f>
        <v>0</v>
      </c>
      <c r="K972" s="133" t="s">
        <v>164</v>
      </c>
      <c r="L972" s="32"/>
      <c r="M972" s="138" t="s">
        <v>21</v>
      </c>
      <c r="N972" s="139" t="s">
        <v>44</v>
      </c>
      <c r="P972" s="140">
        <f>O972*H972</f>
        <v>0</v>
      </c>
      <c r="Q972" s="140">
        <v>0.19662760000000001</v>
      </c>
      <c r="R972" s="140">
        <f>Q972*H972</f>
        <v>6.4887108000000007</v>
      </c>
      <c r="S972" s="140">
        <v>0</v>
      </c>
      <c r="T972" s="141">
        <f>S972*H972</f>
        <v>0</v>
      </c>
      <c r="AR972" s="142" t="s">
        <v>165</v>
      </c>
      <c r="AT972" s="142" t="s">
        <v>160</v>
      </c>
      <c r="AU972" s="142" t="s">
        <v>83</v>
      </c>
      <c r="AY972" s="17" t="s">
        <v>158</v>
      </c>
      <c r="BE972" s="143">
        <f>IF(N972="základní",J972,0)</f>
        <v>0</v>
      </c>
      <c r="BF972" s="143">
        <f>IF(N972="snížená",J972,0)</f>
        <v>0</v>
      </c>
      <c r="BG972" s="143">
        <f>IF(N972="zákl. přenesená",J972,0)</f>
        <v>0</v>
      </c>
      <c r="BH972" s="143">
        <f>IF(N972="sníž. přenesená",J972,0)</f>
        <v>0</v>
      </c>
      <c r="BI972" s="143">
        <f>IF(N972="nulová",J972,0)</f>
        <v>0</v>
      </c>
      <c r="BJ972" s="17" t="s">
        <v>81</v>
      </c>
      <c r="BK972" s="143">
        <f>ROUND(I972*H972,2)</f>
        <v>0</v>
      </c>
      <c r="BL972" s="17" t="s">
        <v>165</v>
      </c>
      <c r="BM972" s="142" t="s">
        <v>1230</v>
      </c>
    </row>
    <row r="973" spans="2:65" s="1" customFormat="1" ht="19.5">
      <c r="B973" s="32"/>
      <c r="D973" s="144" t="s">
        <v>167</v>
      </c>
      <c r="F973" s="145" t="s">
        <v>1231</v>
      </c>
      <c r="I973" s="146"/>
      <c r="L973" s="32"/>
      <c r="M973" s="147"/>
      <c r="T973" s="53"/>
      <c r="AT973" s="17" t="s">
        <v>167</v>
      </c>
      <c r="AU973" s="17" t="s">
        <v>83</v>
      </c>
    </row>
    <row r="974" spans="2:65" s="1" customFormat="1" ht="11.25">
      <c r="B974" s="32"/>
      <c r="D974" s="148" t="s">
        <v>169</v>
      </c>
      <c r="F974" s="149" t="s">
        <v>1232</v>
      </c>
      <c r="I974" s="146"/>
      <c r="L974" s="32"/>
      <c r="M974" s="147"/>
      <c r="T974" s="53"/>
      <c r="AT974" s="17" t="s">
        <v>169</v>
      </c>
      <c r="AU974" s="17" t="s">
        <v>83</v>
      </c>
    </row>
    <row r="975" spans="2:65" s="12" customFormat="1" ht="11.25">
      <c r="B975" s="150"/>
      <c r="D975" s="144" t="s">
        <v>171</v>
      </c>
      <c r="E975" s="151" t="s">
        <v>21</v>
      </c>
      <c r="F975" s="152" t="s">
        <v>1225</v>
      </c>
      <c r="H975" s="151" t="s">
        <v>21</v>
      </c>
      <c r="I975" s="153"/>
      <c r="L975" s="150"/>
      <c r="M975" s="154"/>
      <c r="T975" s="155"/>
      <c r="AT975" s="151" t="s">
        <v>171</v>
      </c>
      <c r="AU975" s="151" t="s">
        <v>83</v>
      </c>
      <c r="AV975" s="12" t="s">
        <v>81</v>
      </c>
      <c r="AW975" s="12" t="s">
        <v>34</v>
      </c>
      <c r="AX975" s="12" t="s">
        <v>73</v>
      </c>
      <c r="AY975" s="151" t="s">
        <v>158</v>
      </c>
    </row>
    <row r="976" spans="2:65" s="13" customFormat="1" ht="11.25">
      <c r="B976" s="156"/>
      <c r="D976" s="144" t="s">
        <v>171</v>
      </c>
      <c r="E976" s="157" t="s">
        <v>21</v>
      </c>
      <c r="F976" s="158" t="s">
        <v>1233</v>
      </c>
      <c r="H976" s="159">
        <v>33</v>
      </c>
      <c r="I976" s="160"/>
      <c r="L976" s="156"/>
      <c r="M976" s="161"/>
      <c r="T976" s="162"/>
      <c r="AT976" s="157" t="s">
        <v>171</v>
      </c>
      <c r="AU976" s="157" t="s">
        <v>83</v>
      </c>
      <c r="AV976" s="13" t="s">
        <v>83</v>
      </c>
      <c r="AW976" s="13" t="s">
        <v>34</v>
      </c>
      <c r="AX976" s="13" t="s">
        <v>81</v>
      </c>
      <c r="AY976" s="157" t="s">
        <v>158</v>
      </c>
    </row>
    <row r="977" spans="2:65" s="1" customFormat="1" ht="16.5" customHeight="1">
      <c r="B977" s="32"/>
      <c r="C977" s="131" t="s">
        <v>1234</v>
      </c>
      <c r="D977" s="131" t="s">
        <v>160</v>
      </c>
      <c r="E977" s="132" t="s">
        <v>1235</v>
      </c>
      <c r="F977" s="133" t="s">
        <v>1236</v>
      </c>
      <c r="G977" s="134" t="s">
        <v>344</v>
      </c>
      <c r="H977" s="135">
        <v>1</v>
      </c>
      <c r="I977" s="136"/>
      <c r="J977" s="137">
        <f>ROUND(I977*H977,2)</f>
        <v>0</v>
      </c>
      <c r="K977" s="133" t="s">
        <v>164</v>
      </c>
      <c r="L977" s="32"/>
      <c r="M977" s="138" t="s">
        <v>21</v>
      </c>
      <c r="N977" s="139" t="s">
        <v>44</v>
      </c>
      <c r="P977" s="140">
        <f>O977*H977</f>
        <v>0</v>
      </c>
      <c r="Q977" s="140">
        <v>4.684E-2</v>
      </c>
      <c r="R977" s="140">
        <f>Q977*H977</f>
        <v>4.684E-2</v>
      </c>
      <c r="S977" s="140">
        <v>0</v>
      </c>
      <c r="T977" s="141">
        <f>S977*H977</f>
        <v>0</v>
      </c>
      <c r="AR977" s="142" t="s">
        <v>165</v>
      </c>
      <c r="AT977" s="142" t="s">
        <v>160</v>
      </c>
      <c r="AU977" s="142" t="s">
        <v>83</v>
      </c>
      <c r="AY977" s="17" t="s">
        <v>158</v>
      </c>
      <c r="BE977" s="143">
        <f>IF(N977="základní",J977,0)</f>
        <v>0</v>
      </c>
      <c r="BF977" s="143">
        <f>IF(N977="snížená",J977,0)</f>
        <v>0</v>
      </c>
      <c r="BG977" s="143">
        <f>IF(N977="zákl. přenesená",J977,0)</f>
        <v>0</v>
      </c>
      <c r="BH977" s="143">
        <f>IF(N977="sníž. přenesená",J977,0)</f>
        <v>0</v>
      </c>
      <c r="BI977" s="143">
        <f>IF(N977="nulová",J977,0)</f>
        <v>0</v>
      </c>
      <c r="BJ977" s="17" t="s">
        <v>81</v>
      </c>
      <c r="BK977" s="143">
        <f>ROUND(I977*H977,2)</f>
        <v>0</v>
      </c>
      <c r="BL977" s="17" t="s">
        <v>165</v>
      </c>
      <c r="BM977" s="142" t="s">
        <v>1237</v>
      </c>
    </row>
    <row r="978" spans="2:65" s="1" customFormat="1" ht="11.25">
      <c r="B978" s="32"/>
      <c r="D978" s="144" t="s">
        <v>167</v>
      </c>
      <c r="F978" s="145" t="s">
        <v>1238</v>
      </c>
      <c r="I978" s="146"/>
      <c r="L978" s="32"/>
      <c r="M978" s="147"/>
      <c r="T978" s="53"/>
      <c r="AT978" s="17" t="s">
        <v>167</v>
      </c>
      <c r="AU978" s="17" t="s">
        <v>83</v>
      </c>
    </row>
    <row r="979" spans="2:65" s="1" customFormat="1" ht="11.25">
      <c r="B979" s="32"/>
      <c r="D979" s="148" t="s">
        <v>169</v>
      </c>
      <c r="F979" s="149" t="s">
        <v>1239</v>
      </c>
      <c r="I979" s="146"/>
      <c r="L979" s="32"/>
      <c r="M979" s="147"/>
      <c r="T979" s="53"/>
      <c r="AT979" s="17" t="s">
        <v>169</v>
      </c>
      <c r="AU979" s="17" t="s">
        <v>83</v>
      </c>
    </row>
    <row r="980" spans="2:65" s="12" customFormat="1" ht="11.25">
      <c r="B980" s="150"/>
      <c r="D980" s="144" t="s">
        <v>171</v>
      </c>
      <c r="E980" s="151" t="s">
        <v>21</v>
      </c>
      <c r="F980" s="152" t="s">
        <v>963</v>
      </c>
      <c r="H980" s="151" t="s">
        <v>21</v>
      </c>
      <c r="I980" s="153"/>
      <c r="L980" s="150"/>
      <c r="M980" s="154"/>
      <c r="T980" s="155"/>
      <c r="AT980" s="151" t="s">
        <v>171</v>
      </c>
      <c r="AU980" s="151" t="s">
        <v>83</v>
      </c>
      <c r="AV980" s="12" t="s">
        <v>81</v>
      </c>
      <c r="AW980" s="12" t="s">
        <v>34</v>
      </c>
      <c r="AX980" s="12" t="s">
        <v>73</v>
      </c>
      <c r="AY980" s="151" t="s">
        <v>158</v>
      </c>
    </row>
    <row r="981" spans="2:65" s="13" customFormat="1" ht="11.25">
      <c r="B981" s="156"/>
      <c r="D981" s="144" t="s">
        <v>171</v>
      </c>
      <c r="E981" s="157" t="s">
        <v>21</v>
      </c>
      <c r="F981" s="158" t="s">
        <v>81</v>
      </c>
      <c r="H981" s="159">
        <v>1</v>
      </c>
      <c r="I981" s="160"/>
      <c r="L981" s="156"/>
      <c r="M981" s="161"/>
      <c r="T981" s="162"/>
      <c r="AT981" s="157" t="s">
        <v>171</v>
      </c>
      <c r="AU981" s="157" t="s">
        <v>83</v>
      </c>
      <c r="AV981" s="13" t="s">
        <v>83</v>
      </c>
      <c r="AW981" s="13" t="s">
        <v>34</v>
      </c>
      <c r="AX981" s="13" t="s">
        <v>81</v>
      </c>
      <c r="AY981" s="157" t="s">
        <v>158</v>
      </c>
    </row>
    <row r="982" spans="2:65" s="1" customFormat="1" ht="16.5" customHeight="1">
      <c r="B982" s="32"/>
      <c r="C982" s="170" t="s">
        <v>1240</v>
      </c>
      <c r="D982" s="170" t="s">
        <v>264</v>
      </c>
      <c r="E982" s="171" t="s">
        <v>1241</v>
      </c>
      <c r="F982" s="172" t="s">
        <v>1242</v>
      </c>
      <c r="G982" s="173" t="s">
        <v>344</v>
      </c>
      <c r="H982" s="174">
        <v>1</v>
      </c>
      <c r="I982" s="175"/>
      <c r="J982" s="176">
        <f>ROUND(I982*H982,2)</f>
        <v>0</v>
      </c>
      <c r="K982" s="172" t="s">
        <v>1243</v>
      </c>
      <c r="L982" s="177"/>
      <c r="M982" s="178" t="s">
        <v>21</v>
      </c>
      <c r="N982" s="179" t="s">
        <v>44</v>
      </c>
      <c r="P982" s="140">
        <f>O982*H982</f>
        <v>0</v>
      </c>
      <c r="Q982" s="140">
        <v>0</v>
      </c>
      <c r="R982" s="140">
        <f>Q982*H982</f>
        <v>0</v>
      </c>
      <c r="S982" s="140">
        <v>0</v>
      </c>
      <c r="T982" s="141">
        <f>S982*H982</f>
        <v>0</v>
      </c>
      <c r="AR982" s="142" t="s">
        <v>223</v>
      </c>
      <c r="AT982" s="142" t="s">
        <v>264</v>
      </c>
      <c r="AU982" s="142" t="s">
        <v>83</v>
      </c>
      <c r="AY982" s="17" t="s">
        <v>158</v>
      </c>
      <c r="BE982" s="143">
        <f>IF(N982="základní",J982,0)</f>
        <v>0</v>
      </c>
      <c r="BF982" s="143">
        <f>IF(N982="snížená",J982,0)</f>
        <v>0</v>
      </c>
      <c r="BG982" s="143">
        <f>IF(N982="zákl. přenesená",J982,0)</f>
        <v>0</v>
      </c>
      <c r="BH982" s="143">
        <f>IF(N982="sníž. přenesená",J982,0)</f>
        <v>0</v>
      </c>
      <c r="BI982" s="143">
        <f>IF(N982="nulová",J982,0)</f>
        <v>0</v>
      </c>
      <c r="BJ982" s="17" t="s">
        <v>81</v>
      </c>
      <c r="BK982" s="143">
        <f>ROUND(I982*H982,2)</f>
        <v>0</v>
      </c>
      <c r="BL982" s="17" t="s">
        <v>165</v>
      </c>
      <c r="BM982" s="142" t="s">
        <v>1244</v>
      </c>
    </row>
    <row r="983" spans="2:65" s="1" customFormat="1" ht="11.25">
      <c r="B983" s="32"/>
      <c r="D983" s="144" t="s">
        <v>167</v>
      </c>
      <c r="F983" s="145" t="s">
        <v>1242</v>
      </c>
      <c r="I983" s="146"/>
      <c r="L983" s="32"/>
      <c r="M983" s="147"/>
      <c r="T983" s="53"/>
      <c r="AT983" s="17" t="s">
        <v>167</v>
      </c>
      <c r="AU983" s="17" t="s">
        <v>83</v>
      </c>
    </row>
    <row r="984" spans="2:65" s="12" customFormat="1" ht="11.25">
      <c r="B984" s="150"/>
      <c r="D984" s="144" t="s">
        <v>171</v>
      </c>
      <c r="E984" s="151" t="s">
        <v>21</v>
      </c>
      <c r="F984" s="152" t="s">
        <v>963</v>
      </c>
      <c r="H984" s="151" t="s">
        <v>21</v>
      </c>
      <c r="I984" s="153"/>
      <c r="L984" s="150"/>
      <c r="M984" s="154"/>
      <c r="T984" s="155"/>
      <c r="AT984" s="151" t="s">
        <v>171</v>
      </c>
      <c r="AU984" s="151" t="s">
        <v>83</v>
      </c>
      <c r="AV984" s="12" t="s">
        <v>81</v>
      </c>
      <c r="AW984" s="12" t="s">
        <v>34</v>
      </c>
      <c r="AX984" s="12" t="s">
        <v>73</v>
      </c>
      <c r="AY984" s="151" t="s">
        <v>158</v>
      </c>
    </row>
    <row r="985" spans="2:65" s="13" customFormat="1" ht="11.25">
      <c r="B985" s="156"/>
      <c r="D985" s="144" t="s">
        <v>171</v>
      </c>
      <c r="E985" s="157" t="s">
        <v>21</v>
      </c>
      <c r="F985" s="158" t="s">
        <v>81</v>
      </c>
      <c r="H985" s="159">
        <v>1</v>
      </c>
      <c r="I985" s="160"/>
      <c r="L985" s="156"/>
      <c r="M985" s="161"/>
      <c r="T985" s="162"/>
      <c r="AT985" s="157" t="s">
        <v>171</v>
      </c>
      <c r="AU985" s="157" t="s">
        <v>83</v>
      </c>
      <c r="AV985" s="13" t="s">
        <v>83</v>
      </c>
      <c r="AW985" s="13" t="s">
        <v>34</v>
      </c>
      <c r="AX985" s="13" t="s">
        <v>81</v>
      </c>
      <c r="AY985" s="157" t="s">
        <v>158</v>
      </c>
    </row>
    <row r="986" spans="2:65" s="11" customFormat="1" ht="22.9" customHeight="1">
      <c r="B986" s="119"/>
      <c r="D986" s="120" t="s">
        <v>72</v>
      </c>
      <c r="E986" s="129" t="s">
        <v>231</v>
      </c>
      <c r="F986" s="129" t="s">
        <v>1245</v>
      </c>
      <c r="I986" s="122"/>
      <c r="J986" s="130">
        <f>BK986</f>
        <v>0</v>
      </c>
      <c r="L986" s="119"/>
      <c r="M986" s="124"/>
      <c r="P986" s="125">
        <f>SUM(P987:P1196)</f>
        <v>0</v>
      </c>
      <c r="R986" s="125">
        <f>SUM(R987:R1196)</f>
        <v>3.8033581604999998</v>
      </c>
      <c r="T986" s="126">
        <f>SUM(T987:T1196)</f>
        <v>41.582600000000006</v>
      </c>
      <c r="AR986" s="120" t="s">
        <v>81</v>
      </c>
      <c r="AT986" s="127" t="s">
        <v>72</v>
      </c>
      <c r="AU986" s="127" t="s">
        <v>81</v>
      </c>
      <c r="AY986" s="120" t="s">
        <v>158</v>
      </c>
      <c r="BK986" s="128">
        <f>SUM(BK987:BK1196)</f>
        <v>0</v>
      </c>
    </row>
    <row r="987" spans="2:65" s="1" customFormat="1" ht="16.5" customHeight="1">
      <c r="B987" s="32"/>
      <c r="C987" s="131" t="s">
        <v>1246</v>
      </c>
      <c r="D987" s="131" t="s">
        <v>160</v>
      </c>
      <c r="E987" s="132" t="s">
        <v>1247</v>
      </c>
      <c r="F987" s="133" t="s">
        <v>1248</v>
      </c>
      <c r="G987" s="134" t="s">
        <v>184</v>
      </c>
      <c r="H987" s="135">
        <v>12</v>
      </c>
      <c r="I987" s="136"/>
      <c r="J987" s="137">
        <f>ROUND(I987*H987,2)</f>
        <v>0</v>
      </c>
      <c r="K987" s="133" t="s">
        <v>164</v>
      </c>
      <c r="L987" s="32"/>
      <c r="M987" s="138" t="s">
        <v>21</v>
      </c>
      <c r="N987" s="139" t="s">
        <v>44</v>
      </c>
      <c r="P987" s="140">
        <f>O987*H987</f>
        <v>0</v>
      </c>
      <c r="Q987" s="140">
        <v>0.12949959999999999</v>
      </c>
      <c r="R987" s="140">
        <f>Q987*H987</f>
        <v>1.5539951999999999</v>
      </c>
      <c r="S987" s="140">
        <v>0</v>
      </c>
      <c r="T987" s="141">
        <f>S987*H987</f>
        <v>0</v>
      </c>
      <c r="AR987" s="142" t="s">
        <v>165</v>
      </c>
      <c r="AT987" s="142" t="s">
        <v>160</v>
      </c>
      <c r="AU987" s="142" t="s">
        <v>83</v>
      </c>
      <c r="AY987" s="17" t="s">
        <v>158</v>
      </c>
      <c r="BE987" s="143">
        <f>IF(N987="základní",J987,0)</f>
        <v>0</v>
      </c>
      <c r="BF987" s="143">
        <f>IF(N987="snížená",J987,0)</f>
        <v>0</v>
      </c>
      <c r="BG987" s="143">
        <f>IF(N987="zákl. přenesená",J987,0)</f>
        <v>0</v>
      </c>
      <c r="BH987" s="143">
        <f>IF(N987="sníž. přenesená",J987,0)</f>
        <v>0</v>
      </c>
      <c r="BI987" s="143">
        <f>IF(N987="nulová",J987,0)</f>
        <v>0</v>
      </c>
      <c r="BJ987" s="17" t="s">
        <v>81</v>
      </c>
      <c r="BK987" s="143">
        <f>ROUND(I987*H987,2)</f>
        <v>0</v>
      </c>
      <c r="BL987" s="17" t="s">
        <v>165</v>
      </c>
      <c r="BM987" s="142" t="s">
        <v>1249</v>
      </c>
    </row>
    <row r="988" spans="2:65" s="1" customFormat="1" ht="19.5">
      <c r="B988" s="32"/>
      <c r="D988" s="144" t="s">
        <v>167</v>
      </c>
      <c r="F988" s="145" t="s">
        <v>1250</v>
      </c>
      <c r="I988" s="146"/>
      <c r="L988" s="32"/>
      <c r="M988" s="147"/>
      <c r="T988" s="53"/>
      <c r="AT988" s="17" t="s">
        <v>167</v>
      </c>
      <c r="AU988" s="17" t="s">
        <v>83</v>
      </c>
    </row>
    <row r="989" spans="2:65" s="1" customFormat="1" ht="11.25">
      <c r="B989" s="32"/>
      <c r="D989" s="148" t="s">
        <v>169</v>
      </c>
      <c r="F989" s="149" t="s">
        <v>1251</v>
      </c>
      <c r="I989" s="146"/>
      <c r="L989" s="32"/>
      <c r="M989" s="147"/>
      <c r="T989" s="53"/>
      <c r="AT989" s="17" t="s">
        <v>169</v>
      </c>
      <c r="AU989" s="17" t="s">
        <v>83</v>
      </c>
    </row>
    <row r="990" spans="2:65" s="12" customFormat="1" ht="11.25">
      <c r="B990" s="150"/>
      <c r="D990" s="144" t="s">
        <v>171</v>
      </c>
      <c r="E990" s="151" t="s">
        <v>21</v>
      </c>
      <c r="F990" s="152" t="s">
        <v>851</v>
      </c>
      <c r="H990" s="151" t="s">
        <v>21</v>
      </c>
      <c r="I990" s="153"/>
      <c r="L990" s="150"/>
      <c r="M990" s="154"/>
      <c r="T990" s="155"/>
      <c r="AT990" s="151" t="s">
        <v>171</v>
      </c>
      <c r="AU990" s="151" t="s">
        <v>83</v>
      </c>
      <c r="AV990" s="12" t="s">
        <v>81</v>
      </c>
      <c r="AW990" s="12" t="s">
        <v>34</v>
      </c>
      <c r="AX990" s="12" t="s">
        <v>73</v>
      </c>
      <c r="AY990" s="151" t="s">
        <v>158</v>
      </c>
    </row>
    <row r="991" spans="2:65" s="13" customFormat="1" ht="11.25">
      <c r="B991" s="156"/>
      <c r="D991" s="144" t="s">
        <v>171</v>
      </c>
      <c r="E991" s="157" t="s">
        <v>21</v>
      </c>
      <c r="F991" s="158" t="s">
        <v>1252</v>
      </c>
      <c r="H991" s="159">
        <v>12</v>
      </c>
      <c r="I991" s="160"/>
      <c r="L991" s="156"/>
      <c r="M991" s="161"/>
      <c r="T991" s="162"/>
      <c r="AT991" s="157" t="s">
        <v>171</v>
      </c>
      <c r="AU991" s="157" t="s">
        <v>83</v>
      </c>
      <c r="AV991" s="13" t="s">
        <v>83</v>
      </c>
      <c r="AW991" s="13" t="s">
        <v>34</v>
      </c>
      <c r="AX991" s="13" t="s">
        <v>81</v>
      </c>
      <c r="AY991" s="157" t="s">
        <v>158</v>
      </c>
    </row>
    <row r="992" spans="2:65" s="1" customFormat="1" ht="16.5" customHeight="1">
      <c r="B992" s="32"/>
      <c r="C992" s="170" t="s">
        <v>1253</v>
      </c>
      <c r="D992" s="170" t="s">
        <v>264</v>
      </c>
      <c r="E992" s="171" t="s">
        <v>1254</v>
      </c>
      <c r="F992" s="172" t="s">
        <v>1255</v>
      </c>
      <c r="G992" s="173" t="s">
        <v>184</v>
      </c>
      <c r="H992" s="174">
        <v>12.12</v>
      </c>
      <c r="I992" s="175"/>
      <c r="J992" s="176">
        <f>ROUND(I992*H992,2)</f>
        <v>0</v>
      </c>
      <c r="K992" s="172" t="s">
        <v>164</v>
      </c>
      <c r="L992" s="177"/>
      <c r="M992" s="178" t="s">
        <v>21</v>
      </c>
      <c r="N992" s="179" t="s">
        <v>44</v>
      </c>
      <c r="P992" s="140">
        <f>O992*H992</f>
        <v>0</v>
      </c>
      <c r="Q992" s="140">
        <v>4.4999999999999998E-2</v>
      </c>
      <c r="R992" s="140">
        <f>Q992*H992</f>
        <v>0.5454</v>
      </c>
      <c r="S992" s="140">
        <v>0</v>
      </c>
      <c r="T992" s="141">
        <f>S992*H992</f>
        <v>0</v>
      </c>
      <c r="AR992" s="142" t="s">
        <v>223</v>
      </c>
      <c r="AT992" s="142" t="s">
        <v>264</v>
      </c>
      <c r="AU992" s="142" t="s">
        <v>83</v>
      </c>
      <c r="AY992" s="17" t="s">
        <v>158</v>
      </c>
      <c r="BE992" s="143">
        <f>IF(N992="základní",J992,0)</f>
        <v>0</v>
      </c>
      <c r="BF992" s="143">
        <f>IF(N992="snížená",J992,0)</f>
        <v>0</v>
      </c>
      <c r="BG992" s="143">
        <f>IF(N992="zákl. přenesená",J992,0)</f>
        <v>0</v>
      </c>
      <c r="BH992" s="143">
        <f>IF(N992="sníž. přenesená",J992,0)</f>
        <v>0</v>
      </c>
      <c r="BI992" s="143">
        <f>IF(N992="nulová",J992,0)</f>
        <v>0</v>
      </c>
      <c r="BJ992" s="17" t="s">
        <v>81</v>
      </c>
      <c r="BK992" s="143">
        <f>ROUND(I992*H992,2)</f>
        <v>0</v>
      </c>
      <c r="BL992" s="17" t="s">
        <v>165</v>
      </c>
      <c r="BM992" s="142" t="s">
        <v>1256</v>
      </c>
    </row>
    <row r="993" spans="2:65" s="1" customFormat="1" ht="11.25">
      <c r="B993" s="32"/>
      <c r="D993" s="144" t="s">
        <v>167</v>
      </c>
      <c r="F993" s="145" t="s">
        <v>1255</v>
      </c>
      <c r="I993" s="146"/>
      <c r="L993" s="32"/>
      <c r="M993" s="147"/>
      <c r="T993" s="53"/>
      <c r="AT993" s="17" t="s">
        <v>167</v>
      </c>
      <c r="AU993" s="17" t="s">
        <v>83</v>
      </c>
    </row>
    <row r="994" spans="2:65" s="13" customFormat="1" ht="11.25">
      <c r="B994" s="156"/>
      <c r="D994" s="144" t="s">
        <v>171</v>
      </c>
      <c r="E994" s="157" t="s">
        <v>21</v>
      </c>
      <c r="F994" s="158" t="s">
        <v>1257</v>
      </c>
      <c r="H994" s="159">
        <v>12.12</v>
      </c>
      <c r="I994" s="160"/>
      <c r="L994" s="156"/>
      <c r="M994" s="161"/>
      <c r="T994" s="162"/>
      <c r="AT994" s="157" t="s">
        <v>171</v>
      </c>
      <c r="AU994" s="157" t="s">
        <v>83</v>
      </c>
      <c r="AV994" s="13" t="s">
        <v>83</v>
      </c>
      <c r="AW994" s="13" t="s">
        <v>34</v>
      </c>
      <c r="AX994" s="13" t="s">
        <v>81</v>
      </c>
      <c r="AY994" s="157" t="s">
        <v>158</v>
      </c>
    </row>
    <row r="995" spans="2:65" s="1" customFormat="1" ht="16.5" customHeight="1">
      <c r="B995" s="32"/>
      <c r="C995" s="131" t="s">
        <v>1258</v>
      </c>
      <c r="D995" s="131" t="s">
        <v>160</v>
      </c>
      <c r="E995" s="132" t="s">
        <v>1259</v>
      </c>
      <c r="F995" s="133" t="s">
        <v>1260</v>
      </c>
      <c r="G995" s="134" t="s">
        <v>198</v>
      </c>
      <c r="H995" s="135">
        <v>0.72</v>
      </c>
      <c r="I995" s="136"/>
      <c r="J995" s="137">
        <f>ROUND(I995*H995,2)</f>
        <v>0</v>
      </c>
      <c r="K995" s="133" t="s">
        <v>164</v>
      </c>
      <c r="L995" s="32"/>
      <c r="M995" s="138" t="s">
        <v>21</v>
      </c>
      <c r="N995" s="139" t="s">
        <v>44</v>
      </c>
      <c r="P995" s="140">
        <f>O995*H995</f>
        <v>0</v>
      </c>
      <c r="Q995" s="140">
        <v>2.2563399999999998</v>
      </c>
      <c r="R995" s="140">
        <f>Q995*H995</f>
        <v>1.6245647999999997</v>
      </c>
      <c r="S995" s="140">
        <v>0</v>
      </c>
      <c r="T995" s="141">
        <f>S995*H995</f>
        <v>0</v>
      </c>
      <c r="AR995" s="142" t="s">
        <v>165</v>
      </c>
      <c r="AT995" s="142" t="s">
        <v>160</v>
      </c>
      <c r="AU995" s="142" t="s">
        <v>83</v>
      </c>
      <c r="AY995" s="17" t="s">
        <v>158</v>
      </c>
      <c r="BE995" s="143">
        <f>IF(N995="základní",J995,0)</f>
        <v>0</v>
      </c>
      <c r="BF995" s="143">
        <f>IF(N995="snížená",J995,0)</f>
        <v>0</v>
      </c>
      <c r="BG995" s="143">
        <f>IF(N995="zákl. přenesená",J995,0)</f>
        <v>0</v>
      </c>
      <c r="BH995" s="143">
        <f>IF(N995="sníž. přenesená",J995,0)</f>
        <v>0</v>
      </c>
      <c r="BI995" s="143">
        <f>IF(N995="nulová",J995,0)</f>
        <v>0</v>
      </c>
      <c r="BJ995" s="17" t="s">
        <v>81</v>
      </c>
      <c r="BK995" s="143">
        <f>ROUND(I995*H995,2)</f>
        <v>0</v>
      </c>
      <c r="BL995" s="17" t="s">
        <v>165</v>
      </c>
      <c r="BM995" s="142" t="s">
        <v>1261</v>
      </c>
    </row>
    <row r="996" spans="2:65" s="1" customFormat="1" ht="11.25">
      <c r="B996" s="32"/>
      <c r="D996" s="144" t="s">
        <v>167</v>
      </c>
      <c r="F996" s="145" t="s">
        <v>1262</v>
      </c>
      <c r="I996" s="146"/>
      <c r="L996" s="32"/>
      <c r="M996" s="147"/>
      <c r="T996" s="53"/>
      <c r="AT996" s="17" t="s">
        <v>167</v>
      </c>
      <c r="AU996" s="17" t="s">
        <v>83</v>
      </c>
    </row>
    <row r="997" spans="2:65" s="1" customFormat="1" ht="11.25">
      <c r="B997" s="32"/>
      <c r="D997" s="148" t="s">
        <v>169</v>
      </c>
      <c r="F997" s="149" t="s">
        <v>1263</v>
      </c>
      <c r="I997" s="146"/>
      <c r="L997" s="32"/>
      <c r="M997" s="147"/>
      <c r="T997" s="53"/>
      <c r="AT997" s="17" t="s">
        <v>169</v>
      </c>
      <c r="AU997" s="17" t="s">
        <v>83</v>
      </c>
    </row>
    <row r="998" spans="2:65" s="13" customFormat="1" ht="11.25">
      <c r="B998" s="156"/>
      <c r="D998" s="144" t="s">
        <v>171</v>
      </c>
      <c r="E998" s="157" t="s">
        <v>21</v>
      </c>
      <c r="F998" s="158" t="s">
        <v>1264</v>
      </c>
      <c r="H998" s="159">
        <v>0.72</v>
      </c>
      <c r="I998" s="160"/>
      <c r="L998" s="156"/>
      <c r="M998" s="161"/>
      <c r="T998" s="162"/>
      <c r="AT998" s="157" t="s">
        <v>171</v>
      </c>
      <c r="AU998" s="157" t="s">
        <v>83</v>
      </c>
      <c r="AV998" s="13" t="s">
        <v>83</v>
      </c>
      <c r="AW998" s="13" t="s">
        <v>34</v>
      </c>
      <c r="AX998" s="13" t="s">
        <v>81</v>
      </c>
      <c r="AY998" s="157" t="s">
        <v>158</v>
      </c>
    </row>
    <row r="999" spans="2:65" s="1" customFormat="1" ht="16.5" customHeight="1">
      <c r="B999" s="32"/>
      <c r="C999" s="131" t="s">
        <v>1265</v>
      </c>
      <c r="D999" s="131" t="s">
        <v>160</v>
      </c>
      <c r="E999" s="132" t="s">
        <v>1266</v>
      </c>
      <c r="F999" s="133" t="s">
        <v>1267</v>
      </c>
      <c r="G999" s="134" t="s">
        <v>163</v>
      </c>
      <c r="H999" s="135">
        <v>77</v>
      </c>
      <c r="I999" s="136"/>
      <c r="J999" s="137">
        <f>ROUND(I999*H999,2)</f>
        <v>0</v>
      </c>
      <c r="K999" s="133" t="s">
        <v>164</v>
      </c>
      <c r="L999" s="32"/>
      <c r="M999" s="138" t="s">
        <v>21</v>
      </c>
      <c r="N999" s="139" t="s">
        <v>44</v>
      </c>
      <c r="P999" s="140">
        <f>O999*H999</f>
        <v>0</v>
      </c>
      <c r="Q999" s="140">
        <v>4.6749999999999998E-4</v>
      </c>
      <c r="R999" s="140">
        <f>Q999*H999</f>
        <v>3.5997500000000002E-2</v>
      </c>
      <c r="S999" s="140">
        <v>0</v>
      </c>
      <c r="T999" s="141">
        <f>S999*H999</f>
        <v>0</v>
      </c>
      <c r="AR999" s="142" t="s">
        <v>165</v>
      </c>
      <c r="AT999" s="142" t="s">
        <v>160</v>
      </c>
      <c r="AU999" s="142" t="s">
        <v>83</v>
      </c>
      <c r="AY999" s="17" t="s">
        <v>158</v>
      </c>
      <c r="BE999" s="143">
        <f>IF(N999="základní",J999,0)</f>
        <v>0</v>
      </c>
      <c r="BF999" s="143">
        <f>IF(N999="snížená",J999,0)</f>
        <v>0</v>
      </c>
      <c r="BG999" s="143">
        <f>IF(N999="zákl. přenesená",J999,0)</f>
        <v>0</v>
      </c>
      <c r="BH999" s="143">
        <f>IF(N999="sníž. přenesená",J999,0)</f>
        <v>0</v>
      </c>
      <c r="BI999" s="143">
        <f>IF(N999="nulová",J999,0)</f>
        <v>0</v>
      </c>
      <c r="BJ999" s="17" t="s">
        <v>81</v>
      </c>
      <c r="BK999" s="143">
        <f>ROUND(I999*H999,2)</f>
        <v>0</v>
      </c>
      <c r="BL999" s="17" t="s">
        <v>165</v>
      </c>
      <c r="BM999" s="142" t="s">
        <v>1268</v>
      </c>
    </row>
    <row r="1000" spans="2:65" s="1" customFormat="1" ht="11.25">
      <c r="B1000" s="32"/>
      <c r="D1000" s="144" t="s">
        <v>167</v>
      </c>
      <c r="F1000" s="145" t="s">
        <v>1269</v>
      </c>
      <c r="I1000" s="146"/>
      <c r="L1000" s="32"/>
      <c r="M1000" s="147"/>
      <c r="T1000" s="53"/>
      <c r="AT1000" s="17" t="s">
        <v>167</v>
      </c>
      <c r="AU1000" s="17" t="s">
        <v>83</v>
      </c>
    </row>
    <row r="1001" spans="2:65" s="1" customFormat="1" ht="11.25">
      <c r="B1001" s="32"/>
      <c r="D1001" s="148" t="s">
        <v>169</v>
      </c>
      <c r="F1001" s="149" t="s">
        <v>1270</v>
      </c>
      <c r="I1001" s="146"/>
      <c r="L1001" s="32"/>
      <c r="M1001" s="147"/>
      <c r="T1001" s="53"/>
      <c r="AT1001" s="17" t="s">
        <v>169</v>
      </c>
      <c r="AU1001" s="17" t="s">
        <v>83</v>
      </c>
    </row>
    <row r="1002" spans="2:65" s="12" customFormat="1" ht="11.25">
      <c r="B1002" s="150"/>
      <c r="D1002" s="144" t="s">
        <v>171</v>
      </c>
      <c r="E1002" s="151" t="s">
        <v>21</v>
      </c>
      <c r="F1002" s="152" t="s">
        <v>1225</v>
      </c>
      <c r="H1002" s="151" t="s">
        <v>21</v>
      </c>
      <c r="I1002" s="153"/>
      <c r="L1002" s="150"/>
      <c r="M1002" s="154"/>
      <c r="T1002" s="155"/>
      <c r="AT1002" s="151" t="s">
        <v>171</v>
      </c>
      <c r="AU1002" s="151" t="s">
        <v>83</v>
      </c>
      <c r="AV1002" s="12" t="s">
        <v>81</v>
      </c>
      <c r="AW1002" s="12" t="s">
        <v>34</v>
      </c>
      <c r="AX1002" s="12" t="s">
        <v>73</v>
      </c>
      <c r="AY1002" s="151" t="s">
        <v>158</v>
      </c>
    </row>
    <row r="1003" spans="2:65" s="13" customFormat="1" ht="11.25">
      <c r="B1003" s="156"/>
      <c r="D1003" s="144" t="s">
        <v>171</v>
      </c>
      <c r="E1003" s="157" t="s">
        <v>21</v>
      </c>
      <c r="F1003" s="158" t="s">
        <v>1226</v>
      </c>
      <c r="H1003" s="159">
        <v>77</v>
      </c>
      <c r="I1003" s="160"/>
      <c r="L1003" s="156"/>
      <c r="M1003" s="161"/>
      <c r="T1003" s="162"/>
      <c r="AT1003" s="157" t="s">
        <v>171</v>
      </c>
      <c r="AU1003" s="157" t="s">
        <v>83</v>
      </c>
      <c r="AV1003" s="13" t="s">
        <v>83</v>
      </c>
      <c r="AW1003" s="13" t="s">
        <v>34</v>
      </c>
      <c r="AX1003" s="13" t="s">
        <v>81</v>
      </c>
      <c r="AY1003" s="157" t="s">
        <v>158</v>
      </c>
    </row>
    <row r="1004" spans="2:65" s="1" customFormat="1" ht="21.75" customHeight="1">
      <c r="B1004" s="32"/>
      <c r="C1004" s="131" t="s">
        <v>1271</v>
      </c>
      <c r="D1004" s="131" t="s">
        <v>160</v>
      </c>
      <c r="E1004" s="132" t="s">
        <v>1272</v>
      </c>
      <c r="F1004" s="133" t="s">
        <v>1273</v>
      </c>
      <c r="G1004" s="134" t="s">
        <v>163</v>
      </c>
      <c r="H1004" s="135">
        <v>204.70400000000001</v>
      </c>
      <c r="I1004" s="136"/>
      <c r="J1004" s="137">
        <f>ROUND(I1004*H1004,2)</f>
        <v>0</v>
      </c>
      <c r="K1004" s="133" t="s">
        <v>164</v>
      </c>
      <c r="L1004" s="32"/>
      <c r="M1004" s="138" t="s">
        <v>21</v>
      </c>
      <c r="N1004" s="139" t="s">
        <v>44</v>
      </c>
      <c r="P1004" s="140">
        <f>O1004*H1004</f>
        <v>0</v>
      </c>
      <c r="Q1004" s="140">
        <v>0</v>
      </c>
      <c r="R1004" s="140">
        <f>Q1004*H1004</f>
        <v>0</v>
      </c>
      <c r="S1004" s="140">
        <v>0</v>
      </c>
      <c r="T1004" s="141">
        <f>S1004*H1004</f>
        <v>0</v>
      </c>
      <c r="AR1004" s="142" t="s">
        <v>165</v>
      </c>
      <c r="AT1004" s="142" t="s">
        <v>160</v>
      </c>
      <c r="AU1004" s="142" t="s">
        <v>83</v>
      </c>
      <c r="AY1004" s="17" t="s">
        <v>158</v>
      </c>
      <c r="BE1004" s="143">
        <f>IF(N1004="základní",J1004,0)</f>
        <v>0</v>
      </c>
      <c r="BF1004" s="143">
        <f>IF(N1004="snížená",J1004,0)</f>
        <v>0</v>
      </c>
      <c r="BG1004" s="143">
        <f>IF(N1004="zákl. přenesená",J1004,0)</f>
        <v>0</v>
      </c>
      <c r="BH1004" s="143">
        <f>IF(N1004="sníž. přenesená",J1004,0)</f>
        <v>0</v>
      </c>
      <c r="BI1004" s="143">
        <f>IF(N1004="nulová",J1004,0)</f>
        <v>0</v>
      </c>
      <c r="BJ1004" s="17" t="s">
        <v>81</v>
      </c>
      <c r="BK1004" s="143">
        <f>ROUND(I1004*H1004,2)</f>
        <v>0</v>
      </c>
      <c r="BL1004" s="17" t="s">
        <v>165</v>
      </c>
      <c r="BM1004" s="142" t="s">
        <v>1274</v>
      </c>
    </row>
    <row r="1005" spans="2:65" s="1" customFormat="1" ht="19.5">
      <c r="B1005" s="32"/>
      <c r="D1005" s="144" t="s">
        <v>167</v>
      </c>
      <c r="F1005" s="145" t="s">
        <v>1275</v>
      </c>
      <c r="I1005" s="146"/>
      <c r="L1005" s="32"/>
      <c r="M1005" s="147"/>
      <c r="T1005" s="53"/>
      <c r="AT1005" s="17" t="s">
        <v>167</v>
      </c>
      <c r="AU1005" s="17" t="s">
        <v>83</v>
      </c>
    </row>
    <row r="1006" spans="2:65" s="1" customFormat="1" ht="11.25">
      <c r="B1006" s="32"/>
      <c r="D1006" s="148" t="s">
        <v>169</v>
      </c>
      <c r="F1006" s="149" t="s">
        <v>1276</v>
      </c>
      <c r="I1006" s="146"/>
      <c r="L1006" s="32"/>
      <c r="M1006" s="147"/>
      <c r="T1006" s="53"/>
      <c r="AT1006" s="17" t="s">
        <v>169</v>
      </c>
      <c r="AU1006" s="17" t="s">
        <v>83</v>
      </c>
    </row>
    <row r="1007" spans="2:65" s="12" customFormat="1" ht="11.25">
      <c r="B1007" s="150"/>
      <c r="D1007" s="144" t="s">
        <v>171</v>
      </c>
      <c r="E1007" s="151" t="s">
        <v>21</v>
      </c>
      <c r="F1007" s="152" t="s">
        <v>1277</v>
      </c>
      <c r="H1007" s="151" t="s">
        <v>21</v>
      </c>
      <c r="I1007" s="153"/>
      <c r="L1007" s="150"/>
      <c r="M1007" s="154"/>
      <c r="T1007" s="155"/>
      <c r="AT1007" s="151" t="s">
        <v>171</v>
      </c>
      <c r="AU1007" s="151" t="s">
        <v>83</v>
      </c>
      <c r="AV1007" s="12" t="s">
        <v>81</v>
      </c>
      <c r="AW1007" s="12" t="s">
        <v>34</v>
      </c>
      <c r="AX1007" s="12" t="s">
        <v>73</v>
      </c>
      <c r="AY1007" s="151" t="s">
        <v>158</v>
      </c>
    </row>
    <row r="1008" spans="2:65" s="13" customFormat="1" ht="11.25">
      <c r="B1008" s="156"/>
      <c r="D1008" s="144" t="s">
        <v>171</v>
      </c>
      <c r="E1008" s="157" t="s">
        <v>21</v>
      </c>
      <c r="F1008" s="158" t="s">
        <v>1278</v>
      </c>
      <c r="H1008" s="159">
        <v>74.649000000000001</v>
      </c>
      <c r="I1008" s="160"/>
      <c r="L1008" s="156"/>
      <c r="M1008" s="161"/>
      <c r="T1008" s="162"/>
      <c r="AT1008" s="157" t="s">
        <v>171</v>
      </c>
      <c r="AU1008" s="157" t="s">
        <v>83</v>
      </c>
      <c r="AV1008" s="13" t="s">
        <v>83</v>
      </c>
      <c r="AW1008" s="13" t="s">
        <v>34</v>
      </c>
      <c r="AX1008" s="13" t="s">
        <v>73</v>
      </c>
      <c r="AY1008" s="157" t="s">
        <v>158</v>
      </c>
    </row>
    <row r="1009" spans="2:65" s="12" customFormat="1" ht="11.25">
      <c r="B1009" s="150"/>
      <c r="D1009" s="144" t="s">
        <v>171</v>
      </c>
      <c r="E1009" s="151" t="s">
        <v>21</v>
      </c>
      <c r="F1009" s="152" t="s">
        <v>1279</v>
      </c>
      <c r="H1009" s="151" t="s">
        <v>21</v>
      </c>
      <c r="I1009" s="153"/>
      <c r="L1009" s="150"/>
      <c r="M1009" s="154"/>
      <c r="T1009" s="155"/>
      <c r="AT1009" s="151" t="s">
        <v>171</v>
      </c>
      <c r="AU1009" s="151" t="s">
        <v>83</v>
      </c>
      <c r="AV1009" s="12" t="s">
        <v>81</v>
      </c>
      <c r="AW1009" s="12" t="s">
        <v>34</v>
      </c>
      <c r="AX1009" s="12" t="s">
        <v>73</v>
      </c>
      <c r="AY1009" s="151" t="s">
        <v>158</v>
      </c>
    </row>
    <row r="1010" spans="2:65" s="13" customFormat="1" ht="11.25">
      <c r="B1010" s="156"/>
      <c r="D1010" s="144" t="s">
        <v>171</v>
      </c>
      <c r="E1010" s="157" t="s">
        <v>21</v>
      </c>
      <c r="F1010" s="158" t="s">
        <v>1280</v>
      </c>
      <c r="H1010" s="159">
        <v>74.358000000000004</v>
      </c>
      <c r="I1010" s="160"/>
      <c r="L1010" s="156"/>
      <c r="M1010" s="161"/>
      <c r="T1010" s="162"/>
      <c r="AT1010" s="157" t="s">
        <v>171</v>
      </c>
      <c r="AU1010" s="157" t="s">
        <v>83</v>
      </c>
      <c r="AV1010" s="13" t="s">
        <v>83</v>
      </c>
      <c r="AW1010" s="13" t="s">
        <v>34</v>
      </c>
      <c r="AX1010" s="13" t="s">
        <v>73</v>
      </c>
      <c r="AY1010" s="157" t="s">
        <v>158</v>
      </c>
    </row>
    <row r="1011" spans="2:65" s="13" customFormat="1" ht="11.25">
      <c r="B1011" s="156"/>
      <c r="D1011" s="144" t="s">
        <v>171</v>
      </c>
      <c r="E1011" s="157" t="s">
        <v>21</v>
      </c>
      <c r="F1011" s="158" t="s">
        <v>1281</v>
      </c>
      <c r="H1011" s="159">
        <v>29.994</v>
      </c>
      <c r="I1011" s="160"/>
      <c r="L1011" s="156"/>
      <c r="M1011" s="161"/>
      <c r="T1011" s="162"/>
      <c r="AT1011" s="157" t="s">
        <v>171</v>
      </c>
      <c r="AU1011" s="157" t="s">
        <v>83</v>
      </c>
      <c r="AV1011" s="13" t="s">
        <v>83</v>
      </c>
      <c r="AW1011" s="13" t="s">
        <v>34</v>
      </c>
      <c r="AX1011" s="13" t="s">
        <v>73</v>
      </c>
      <c r="AY1011" s="157" t="s">
        <v>158</v>
      </c>
    </row>
    <row r="1012" spans="2:65" s="12" customFormat="1" ht="11.25">
      <c r="B1012" s="150"/>
      <c r="D1012" s="144" t="s">
        <v>171</v>
      </c>
      <c r="E1012" s="151" t="s">
        <v>21</v>
      </c>
      <c r="F1012" s="152" t="s">
        <v>1282</v>
      </c>
      <c r="H1012" s="151" t="s">
        <v>21</v>
      </c>
      <c r="I1012" s="153"/>
      <c r="L1012" s="150"/>
      <c r="M1012" s="154"/>
      <c r="T1012" s="155"/>
      <c r="AT1012" s="151" t="s">
        <v>171</v>
      </c>
      <c r="AU1012" s="151" t="s">
        <v>83</v>
      </c>
      <c r="AV1012" s="12" t="s">
        <v>81</v>
      </c>
      <c r="AW1012" s="12" t="s">
        <v>34</v>
      </c>
      <c r="AX1012" s="12" t="s">
        <v>73</v>
      </c>
      <c r="AY1012" s="151" t="s">
        <v>158</v>
      </c>
    </row>
    <row r="1013" spans="2:65" s="13" customFormat="1" ht="11.25">
      <c r="B1013" s="156"/>
      <c r="D1013" s="144" t="s">
        <v>171</v>
      </c>
      <c r="E1013" s="157" t="s">
        <v>21</v>
      </c>
      <c r="F1013" s="158" t="s">
        <v>1283</v>
      </c>
      <c r="H1013" s="159">
        <v>25.702999999999999</v>
      </c>
      <c r="I1013" s="160"/>
      <c r="L1013" s="156"/>
      <c r="M1013" s="161"/>
      <c r="T1013" s="162"/>
      <c r="AT1013" s="157" t="s">
        <v>171</v>
      </c>
      <c r="AU1013" s="157" t="s">
        <v>83</v>
      </c>
      <c r="AV1013" s="13" t="s">
        <v>83</v>
      </c>
      <c r="AW1013" s="13" t="s">
        <v>34</v>
      </c>
      <c r="AX1013" s="13" t="s">
        <v>73</v>
      </c>
      <c r="AY1013" s="157" t="s">
        <v>158</v>
      </c>
    </row>
    <row r="1014" spans="2:65" s="14" customFormat="1" ht="11.25">
      <c r="B1014" s="163"/>
      <c r="D1014" s="144" t="s">
        <v>171</v>
      </c>
      <c r="E1014" s="164" t="s">
        <v>21</v>
      </c>
      <c r="F1014" s="165" t="s">
        <v>215</v>
      </c>
      <c r="H1014" s="166">
        <v>204.70400000000001</v>
      </c>
      <c r="I1014" s="167"/>
      <c r="L1014" s="163"/>
      <c r="M1014" s="168"/>
      <c r="T1014" s="169"/>
      <c r="AT1014" s="164" t="s">
        <v>171</v>
      </c>
      <c r="AU1014" s="164" t="s">
        <v>83</v>
      </c>
      <c r="AV1014" s="14" t="s">
        <v>165</v>
      </c>
      <c r="AW1014" s="14" t="s">
        <v>34</v>
      </c>
      <c r="AX1014" s="14" t="s">
        <v>81</v>
      </c>
      <c r="AY1014" s="164" t="s">
        <v>158</v>
      </c>
    </row>
    <row r="1015" spans="2:65" s="1" customFormat="1" ht="21.75" customHeight="1">
      <c r="B1015" s="32"/>
      <c r="C1015" s="131" t="s">
        <v>1284</v>
      </c>
      <c r="D1015" s="131" t="s">
        <v>160</v>
      </c>
      <c r="E1015" s="132" t="s">
        <v>1285</v>
      </c>
      <c r="F1015" s="133" t="s">
        <v>1286</v>
      </c>
      <c r="G1015" s="134" t="s">
        <v>163</v>
      </c>
      <c r="H1015" s="135">
        <v>12282.24</v>
      </c>
      <c r="I1015" s="136"/>
      <c r="J1015" s="137">
        <f>ROUND(I1015*H1015,2)</f>
        <v>0</v>
      </c>
      <c r="K1015" s="133" t="s">
        <v>164</v>
      </c>
      <c r="L1015" s="32"/>
      <c r="M1015" s="138" t="s">
        <v>21</v>
      </c>
      <c r="N1015" s="139" t="s">
        <v>44</v>
      </c>
      <c r="P1015" s="140">
        <f>O1015*H1015</f>
        <v>0</v>
      </c>
      <c r="Q1015" s="140">
        <v>0</v>
      </c>
      <c r="R1015" s="140">
        <f>Q1015*H1015</f>
        <v>0</v>
      </c>
      <c r="S1015" s="140">
        <v>0</v>
      </c>
      <c r="T1015" s="141">
        <f>S1015*H1015</f>
        <v>0</v>
      </c>
      <c r="AR1015" s="142" t="s">
        <v>165</v>
      </c>
      <c r="AT1015" s="142" t="s">
        <v>160</v>
      </c>
      <c r="AU1015" s="142" t="s">
        <v>83</v>
      </c>
      <c r="AY1015" s="17" t="s">
        <v>158</v>
      </c>
      <c r="BE1015" s="143">
        <f>IF(N1015="základní",J1015,0)</f>
        <v>0</v>
      </c>
      <c r="BF1015" s="143">
        <f>IF(N1015="snížená",J1015,0)</f>
        <v>0</v>
      </c>
      <c r="BG1015" s="143">
        <f>IF(N1015="zákl. přenesená",J1015,0)</f>
        <v>0</v>
      </c>
      <c r="BH1015" s="143">
        <f>IF(N1015="sníž. přenesená",J1015,0)</f>
        <v>0</v>
      </c>
      <c r="BI1015" s="143">
        <f>IF(N1015="nulová",J1015,0)</f>
        <v>0</v>
      </c>
      <c r="BJ1015" s="17" t="s">
        <v>81</v>
      </c>
      <c r="BK1015" s="143">
        <f>ROUND(I1015*H1015,2)</f>
        <v>0</v>
      </c>
      <c r="BL1015" s="17" t="s">
        <v>165</v>
      </c>
      <c r="BM1015" s="142" t="s">
        <v>1287</v>
      </c>
    </row>
    <row r="1016" spans="2:65" s="1" customFormat="1" ht="19.5">
      <c r="B1016" s="32"/>
      <c r="D1016" s="144" t="s">
        <v>167</v>
      </c>
      <c r="F1016" s="145" t="s">
        <v>1288</v>
      </c>
      <c r="I1016" s="146"/>
      <c r="L1016" s="32"/>
      <c r="M1016" s="147"/>
      <c r="T1016" s="53"/>
      <c r="AT1016" s="17" t="s">
        <v>167</v>
      </c>
      <c r="AU1016" s="17" t="s">
        <v>83</v>
      </c>
    </row>
    <row r="1017" spans="2:65" s="1" customFormat="1" ht="11.25">
      <c r="B1017" s="32"/>
      <c r="D1017" s="148" t="s">
        <v>169</v>
      </c>
      <c r="F1017" s="149" t="s">
        <v>1289</v>
      </c>
      <c r="I1017" s="146"/>
      <c r="L1017" s="32"/>
      <c r="M1017" s="147"/>
      <c r="T1017" s="53"/>
      <c r="AT1017" s="17" t="s">
        <v>169</v>
      </c>
      <c r="AU1017" s="17" t="s">
        <v>83</v>
      </c>
    </row>
    <row r="1018" spans="2:65" s="13" customFormat="1" ht="11.25">
      <c r="B1018" s="156"/>
      <c r="D1018" s="144" t="s">
        <v>171</v>
      </c>
      <c r="E1018" s="157" t="s">
        <v>21</v>
      </c>
      <c r="F1018" s="158" t="s">
        <v>1290</v>
      </c>
      <c r="H1018" s="159">
        <v>12282.24</v>
      </c>
      <c r="I1018" s="160"/>
      <c r="L1018" s="156"/>
      <c r="M1018" s="161"/>
      <c r="T1018" s="162"/>
      <c r="AT1018" s="157" t="s">
        <v>171</v>
      </c>
      <c r="AU1018" s="157" t="s">
        <v>83</v>
      </c>
      <c r="AV1018" s="13" t="s">
        <v>83</v>
      </c>
      <c r="AW1018" s="13" t="s">
        <v>34</v>
      </c>
      <c r="AX1018" s="13" t="s">
        <v>81</v>
      </c>
      <c r="AY1018" s="157" t="s">
        <v>158</v>
      </c>
    </row>
    <row r="1019" spans="2:65" s="1" customFormat="1" ht="24.2" customHeight="1">
      <c r="B1019" s="32"/>
      <c r="C1019" s="131" t="s">
        <v>1291</v>
      </c>
      <c r="D1019" s="131" t="s">
        <v>160</v>
      </c>
      <c r="E1019" s="132" t="s">
        <v>1292</v>
      </c>
      <c r="F1019" s="133" t="s">
        <v>1293</v>
      </c>
      <c r="G1019" s="134" t="s">
        <v>163</v>
      </c>
      <c r="H1019" s="135">
        <v>204.70400000000001</v>
      </c>
      <c r="I1019" s="136"/>
      <c r="J1019" s="137">
        <f>ROUND(I1019*H1019,2)</f>
        <v>0</v>
      </c>
      <c r="K1019" s="133" t="s">
        <v>164</v>
      </c>
      <c r="L1019" s="32"/>
      <c r="M1019" s="138" t="s">
        <v>21</v>
      </c>
      <c r="N1019" s="139" t="s">
        <v>44</v>
      </c>
      <c r="P1019" s="140">
        <f>O1019*H1019</f>
        <v>0</v>
      </c>
      <c r="Q1019" s="140">
        <v>0</v>
      </c>
      <c r="R1019" s="140">
        <f>Q1019*H1019</f>
        <v>0</v>
      </c>
      <c r="S1019" s="140">
        <v>0</v>
      </c>
      <c r="T1019" s="141">
        <f>S1019*H1019</f>
        <v>0</v>
      </c>
      <c r="AR1019" s="142" t="s">
        <v>165</v>
      </c>
      <c r="AT1019" s="142" t="s">
        <v>160</v>
      </c>
      <c r="AU1019" s="142" t="s">
        <v>83</v>
      </c>
      <c r="AY1019" s="17" t="s">
        <v>158</v>
      </c>
      <c r="BE1019" s="143">
        <f>IF(N1019="základní",J1019,0)</f>
        <v>0</v>
      </c>
      <c r="BF1019" s="143">
        <f>IF(N1019="snížená",J1019,0)</f>
        <v>0</v>
      </c>
      <c r="BG1019" s="143">
        <f>IF(N1019="zákl. přenesená",J1019,0)</f>
        <v>0</v>
      </c>
      <c r="BH1019" s="143">
        <f>IF(N1019="sníž. přenesená",J1019,0)</f>
        <v>0</v>
      </c>
      <c r="BI1019" s="143">
        <f>IF(N1019="nulová",J1019,0)</f>
        <v>0</v>
      </c>
      <c r="BJ1019" s="17" t="s">
        <v>81</v>
      </c>
      <c r="BK1019" s="143">
        <f>ROUND(I1019*H1019,2)</f>
        <v>0</v>
      </c>
      <c r="BL1019" s="17" t="s">
        <v>165</v>
      </c>
      <c r="BM1019" s="142" t="s">
        <v>1294</v>
      </c>
    </row>
    <row r="1020" spans="2:65" s="1" customFormat="1" ht="19.5">
      <c r="B1020" s="32"/>
      <c r="D1020" s="144" t="s">
        <v>167</v>
      </c>
      <c r="F1020" s="145" t="s">
        <v>1295</v>
      </c>
      <c r="I1020" s="146"/>
      <c r="L1020" s="32"/>
      <c r="M1020" s="147"/>
      <c r="T1020" s="53"/>
      <c r="AT1020" s="17" t="s">
        <v>167</v>
      </c>
      <c r="AU1020" s="17" t="s">
        <v>83</v>
      </c>
    </row>
    <row r="1021" spans="2:65" s="1" customFormat="1" ht="11.25">
      <c r="B1021" s="32"/>
      <c r="D1021" s="148" t="s">
        <v>169</v>
      </c>
      <c r="F1021" s="149" t="s">
        <v>1296</v>
      </c>
      <c r="I1021" s="146"/>
      <c r="L1021" s="32"/>
      <c r="M1021" s="147"/>
      <c r="T1021" s="53"/>
      <c r="AT1021" s="17" t="s">
        <v>169</v>
      </c>
      <c r="AU1021" s="17" t="s">
        <v>83</v>
      </c>
    </row>
    <row r="1022" spans="2:65" s="12" customFormat="1" ht="11.25">
      <c r="B1022" s="150"/>
      <c r="D1022" s="144" t="s">
        <v>171</v>
      </c>
      <c r="E1022" s="151" t="s">
        <v>21</v>
      </c>
      <c r="F1022" s="152" t="s">
        <v>1277</v>
      </c>
      <c r="H1022" s="151" t="s">
        <v>21</v>
      </c>
      <c r="I1022" s="153"/>
      <c r="L1022" s="150"/>
      <c r="M1022" s="154"/>
      <c r="T1022" s="155"/>
      <c r="AT1022" s="151" t="s">
        <v>171</v>
      </c>
      <c r="AU1022" s="151" t="s">
        <v>83</v>
      </c>
      <c r="AV1022" s="12" t="s">
        <v>81</v>
      </c>
      <c r="AW1022" s="12" t="s">
        <v>34</v>
      </c>
      <c r="AX1022" s="12" t="s">
        <v>73</v>
      </c>
      <c r="AY1022" s="151" t="s">
        <v>158</v>
      </c>
    </row>
    <row r="1023" spans="2:65" s="13" customFormat="1" ht="11.25">
      <c r="B1023" s="156"/>
      <c r="D1023" s="144" t="s">
        <v>171</v>
      </c>
      <c r="E1023" s="157" t="s">
        <v>21</v>
      </c>
      <c r="F1023" s="158" t="s">
        <v>1278</v>
      </c>
      <c r="H1023" s="159">
        <v>74.649000000000001</v>
      </c>
      <c r="I1023" s="160"/>
      <c r="L1023" s="156"/>
      <c r="M1023" s="161"/>
      <c r="T1023" s="162"/>
      <c r="AT1023" s="157" t="s">
        <v>171</v>
      </c>
      <c r="AU1023" s="157" t="s">
        <v>83</v>
      </c>
      <c r="AV1023" s="13" t="s">
        <v>83</v>
      </c>
      <c r="AW1023" s="13" t="s">
        <v>34</v>
      </c>
      <c r="AX1023" s="13" t="s">
        <v>73</v>
      </c>
      <c r="AY1023" s="157" t="s">
        <v>158</v>
      </c>
    </row>
    <row r="1024" spans="2:65" s="12" customFormat="1" ht="11.25">
      <c r="B1024" s="150"/>
      <c r="D1024" s="144" t="s">
        <v>171</v>
      </c>
      <c r="E1024" s="151" t="s">
        <v>21</v>
      </c>
      <c r="F1024" s="152" t="s">
        <v>1279</v>
      </c>
      <c r="H1024" s="151" t="s">
        <v>21</v>
      </c>
      <c r="I1024" s="153"/>
      <c r="L1024" s="150"/>
      <c r="M1024" s="154"/>
      <c r="T1024" s="155"/>
      <c r="AT1024" s="151" t="s">
        <v>171</v>
      </c>
      <c r="AU1024" s="151" t="s">
        <v>83</v>
      </c>
      <c r="AV1024" s="12" t="s">
        <v>81</v>
      </c>
      <c r="AW1024" s="12" t="s">
        <v>34</v>
      </c>
      <c r="AX1024" s="12" t="s">
        <v>73</v>
      </c>
      <c r="AY1024" s="151" t="s">
        <v>158</v>
      </c>
    </row>
    <row r="1025" spans="2:65" s="13" customFormat="1" ht="11.25">
      <c r="B1025" s="156"/>
      <c r="D1025" s="144" t="s">
        <v>171</v>
      </c>
      <c r="E1025" s="157" t="s">
        <v>21</v>
      </c>
      <c r="F1025" s="158" t="s">
        <v>1280</v>
      </c>
      <c r="H1025" s="159">
        <v>74.358000000000004</v>
      </c>
      <c r="I1025" s="160"/>
      <c r="L1025" s="156"/>
      <c r="M1025" s="161"/>
      <c r="T1025" s="162"/>
      <c r="AT1025" s="157" t="s">
        <v>171</v>
      </c>
      <c r="AU1025" s="157" t="s">
        <v>83</v>
      </c>
      <c r="AV1025" s="13" t="s">
        <v>83</v>
      </c>
      <c r="AW1025" s="13" t="s">
        <v>34</v>
      </c>
      <c r="AX1025" s="13" t="s">
        <v>73</v>
      </c>
      <c r="AY1025" s="157" t="s">
        <v>158</v>
      </c>
    </row>
    <row r="1026" spans="2:65" s="13" customFormat="1" ht="11.25">
      <c r="B1026" s="156"/>
      <c r="D1026" s="144" t="s">
        <v>171</v>
      </c>
      <c r="E1026" s="157" t="s">
        <v>21</v>
      </c>
      <c r="F1026" s="158" t="s">
        <v>1281</v>
      </c>
      <c r="H1026" s="159">
        <v>29.994</v>
      </c>
      <c r="I1026" s="160"/>
      <c r="L1026" s="156"/>
      <c r="M1026" s="161"/>
      <c r="T1026" s="162"/>
      <c r="AT1026" s="157" t="s">
        <v>171</v>
      </c>
      <c r="AU1026" s="157" t="s">
        <v>83</v>
      </c>
      <c r="AV1026" s="13" t="s">
        <v>83</v>
      </c>
      <c r="AW1026" s="13" t="s">
        <v>34</v>
      </c>
      <c r="AX1026" s="13" t="s">
        <v>73</v>
      </c>
      <c r="AY1026" s="157" t="s">
        <v>158</v>
      </c>
    </row>
    <row r="1027" spans="2:65" s="12" customFormat="1" ht="11.25">
      <c r="B1027" s="150"/>
      <c r="D1027" s="144" t="s">
        <v>171</v>
      </c>
      <c r="E1027" s="151" t="s">
        <v>21</v>
      </c>
      <c r="F1027" s="152" t="s">
        <v>1282</v>
      </c>
      <c r="H1027" s="151" t="s">
        <v>21</v>
      </c>
      <c r="I1027" s="153"/>
      <c r="L1027" s="150"/>
      <c r="M1027" s="154"/>
      <c r="T1027" s="155"/>
      <c r="AT1027" s="151" t="s">
        <v>171</v>
      </c>
      <c r="AU1027" s="151" t="s">
        <v>83</v>
      </c>
      <c r="AV1027" s="12" t="s">
        <v>81</v>
      </c>
      <c r="AW1027" s="12" t="s">
        <v>34</v>
      </c>
      <c r="AX1027" s="12" t="s">
        <v>73</v>
      </c>
      <c r="AY1027" s="151" t="s">
        <v>158</v>
      </c>
    </row>
    <row r="1028" spans="2:65" s="13" customFormat="1" ht="11.25">
      <c r="B1028" s="156"/>
      <c r="D1028" s="144" t="s">
        <v>171</v>
      </c>
      <c r="E1028" s="157" t="s">
        <v>21</v>
      </c>
      <c r="F1028" s="158" t="s">
        <v>1283</v>
      </c>
      <c r="H1028" s="159">
        <v>25.702999999999999</v>
      </c>
      <c r="I1028" s="160"/>
      <c r="L1028" s="156"/>
      <c r="M1028" s="161"/>
      <c r="T1028" s="162"/>
      <c r="AT1028" s="157" t="s">
        <v>171</v>
      </c>
      <c r="AU1028" s="157" t="s">
        <v>83</v>
      </c>
      <c r="AV1028" s="13" t="s">
        <v>83</v>
      </c>
      <c r="AW1028" s="13" t="s">
        <v>34</v>
      </c>
      <c r="AX1028" s="13" t="s">
        <v>73</v>
      </c>
      <c r="AY1028" s="157" t="s">
        <v>158</v>
      </c>
    </row>
    <row r="1029" spans="2:65" s="14" customFormat="1" ht="11.25">
      <c r="B1029" s="163"/>
      <c r="D1029" s="144" t="s">
        <v>171</v>
      </c>
      <c r="E1029" s="164" t="s">
        <v>21</v>
      </c>
      <c r="F1029" s="165" t="s">
        <v>215</v>
      </c>
      <c r="H1029" s="166">
        <v>204.70400000000001</v>
      </c>
      <c r="I1029" s="167"/>
      <c r="L1029" s="163"/>
      <c r="M1029" s="168"/>
      <c r="T1029" s="169"/>
      <c r="AT1029" s="164" t="s">
        <v>171</v>
      </c>
      <c r="AU1029" s="164" t="s">
        <v>83</v>
      </c>
      <c r="AV1029" s="14" t="s">
        <v>165</v>
      </c>
      <c r="AW1029" s="14" t="s">
        <v>34</v>
      </c>
      <c r="AX1029" s="14" t="s">
        <v>81</v>
      </c>
      <c r="AY1029" s="164" t="s">
        <v>158</v>
      </c>
    </row>
    <row r="1030" spans="2:65" s="1" customFormat="1" ht="16.5" customHeight="1">
      <c r="B1030" s="32"/>
      <c r="C1030" s="131" t="s">
        <v>1297</v>
      </c>
      <c r="D1030" s="131" t="s">
        <v>160</v>
      </c>
      <c r="E1030" s="132" t="s">
        <v>1298</v>
      </c>
      <c r="F1030" s="133" t="s">
        <v>1299</v>
      </c>
      <c r="G1030" s="134" t="s">
        <v>163</v>
      </c>
      <c r="H1030" s="135">
        <v>300.58300000000003</v>
      </c>
      <c r="I1030" s="136"/>
      <c r="J1030" s="137">
        <f>ROUND(I1030*H1030,2)</f>
        <v>0</v>
      </c>
      <c r="K1030" s="133" t="s">
        <v>164</v>
      </c>
      <c r="L1030" s="32"/>
      <c r="M1030" s="138" t="s">
        <v>21</v>
      </c>
      <c r="N1030" s="139" t="s">
        <v>44</v>
      </c>
      <c r="P1030" s="140">
        <f>O1030*H1030</f>
        <v>0</v>
      </c>
      <c r="Q1030" s="140">
        <v>3.4999999999999997E-5</v>
      </c>
      <c r="R1030" s="140">
        <f>Q1030*H1030</f>
        <v>1.0520405E-2</v>
      </c>
      <c r="S1030" s="140">
        <v>0</v>
      </c>
      <c r="T1030" s="141">
        <f>S1030*H1030</f>
        <v>0</v>
      </c>
      <c r="AR1030" s="142" t="s">
        <v>165</v>
      </c>
      <c r="AT1030" s="142" t="s">
        <v>160</v>
      </c>
      <c r="AU1030" s="142" t="s">
        <v>83</v>
      </c>
      <c r="AY1030" s="17" t="s">
        <v>158</v>
      </c>
      <c r="BE1030" s="143">
        <f>IF(N1030="základní",J1030,0)</f>
        <v>0</v>
      </c>
      <c r="BF1030" s="143">
        <f>IF(N1030="snížená",J1030,0)</f>
        <v>0</v>
      </c>
      <c r="BG1030" s="143">
        <f>IF(N1030="zákl. přenesená",J1030,0)</f>
        <v>0</v>
      </c>
      <c r="BH1030" s="143">
        <f>IF(N1030="sníž. přenesená",J1030,0)</f>
        <v>0</v>
      </c>
      <c r="BI1030" s="143">
        <f>IF(N1030="nulová",J1030,0)</f>
        <v>0</v>
      </c>
      <c r="BJ1030" s="17" t="s">
        <v>81</v>
      </c>
      <c r="BK1030" s="143">
        <f>ROUND(I1030*H1030,2)</f>
        <v>0</v>
      </c>
      <c r="BL1030" s="17" t="s">
        <v>165</v>
      </c>
      <c r="BM1030" s="142" t="s">
        <v>1300</v>
      </c>
    </row>
    <row r="1031" spans="2:65" s="1" customFormat="1" ht="11.25">
      <c r="B1031" s="32"/>
      <c r="D1031" s="144" t="s">
        <v>167</v>
      </c>
      <c r="F1031" s="145" t="s">
        <v>1301</v>
      </c>
      <c r="I1031" s="146"/>
      <c r="L1031" s="32"/>
      <c r="M1031" s="147"/>
      <c r="T1031" s="53"/>
      <c r="AT1031" s="17" t="s">
        <v>167</v>
      </c>
      <c r="AU1031" s="17" t="s">
        <v>83</v>
      </c>
    </row>
    <row r="1032" spans="2:65" s="1" customFormat="1" ht="11.25">
      <c r="B1032" s="32"/>
      <c r="D1032" s="148" t="s">
        <v>169</v>
      </c>
      <c r="F1032" s="149" t="s">
        <v>1302</v>
      </c>
      <c r="I1032" s="146"/>
      <c r="L1032" s="32"/>
      <c r="M1032" s="147"/>
      <c r="T1032" s="53"/>
      <c r="AT1032" s="17" t="s">
        <v>169</v>
      </c>
      <c r="AU1032" s="17" t="s">
        <v>83</v>
      </c>
    </row>
    <row r="1033" spans="2:65" s="12" customFormat="1" ht="11.25">
      <c r="B1033" s="150"/>
      <c r="D1033" s="144" t="s">
        <v>171</v>
      </c>
      <c r="E1033" s="151" t="s">
        <v>21</v>
      </c>
      <c r="F1033" s="152" t="s">
        <v>1303</v>
      </c>
      <c r="H1033" s="151" t="s">
        <v>21</v>
      </c>
      <c r="I1033" s="153"/>
      <c r="L1033" s="150"/>
      <c r="M1033" s="154"/>
      <c r="T1033" s="155"/>
      <c r="AT1033" s="151" t="s">
        <v>171</v>
      </c>
      <c r="AU1033" s="151" t="s">
        <v>83</v>
      </c>
      <c r="AV1033" s="12" t="s">
        <v>81</v>
      </c>
      <c r="AW1033" s="12" t="s">
        <v>34</v>
      </c>
      <c r="AX1033" s="12" t="s">
        <v>73</v>
      </c>
      <c r="AY1033" s="151" t="s">
        <v>158</v>
      </c>
    </row>
    <row r="1034" spans="2:65" s="13" customFormat="1" ht="11.25">
      <c r="B1034" s="156"/>
      <c r="D1034" s="144" t="s">
        <v>171</v>
      </c>
      <c r="E1034" s="157" t="s">
        <v>21</v>
      </c>
      <c r="F1034" s="158" t="s">
        <v>1304</v>
      </c>
      <c r="H1034" s="159">
        <v>152.16</v>
      </c>
      <c r="I1034" s="160"/>
      <c r="L1034" s="156"/>
      <c r="M1034" s="161"/>
      <c r="T1034" s="162"/>
      <c r="AT1034" s="157" t="s">
        <v>171</v>
      </c>
      <c r="AU1034" s="157" t="s">
        <v>83</v>
      </c>
      <c r="AV1034" s="13" t="s">
        <v>83</v>
      </c>
      <c r="AW1034" s="13" t="s">
        <v>34</v>
      </c>
      <c r="AX1034" s="13" t="s">
        <v>73</v>
      </c>
      <c r="AY1034" s="157" t="s">
        <v>158</v>
      </c>
    </row>
    <row r="1035" spans="2:65" s="12" customFormat="1" ht="11.25">
      <c r="B1035" s="150"/>
      <c r="D1035" s="144" t="s">
        <v>171</v>
      </c>
      <c r="E1035" s="151" t="s">
        <v>21</v>
      </c>
      <c r="F1035" s="152" t="s">
        <v>210</v>
      </c>
      <c r="H1035" s="151" t="s">
        <v>21</v>
      </c>
      <c r="I1035" s="153"/>
      <c r="L1035" s="150"/>
      <c r="M1035" s="154"/>
      <c r="T1035" s="155"/>
      <c r="AT1035" s="151" t="s">
        <v>171</v>
      </c>
      <c r="AU1035" s="151" t="s">
        <v>83</v>
      </c>
      <c r="AV1035" s="12" t="s">
        <v>81</v>
      </c>
      <c r="AW1035" s="12" t="s">
        <v>34</v>
      </c>
      <c r="AX1035" s="12" t="s">
        <v>73</v>
      </c>
      <c r="AY1035" s="151" t="s">
        <v>158</v>
      </c>
    </row>
    <row r="1036" spans="2:65" s="13" customFormat="1" ht="11.25">
      <c r="B1036" s="156"/>
      <c r="D1036" s="144" t="s">
        <v>171</v>
      </c>
      <c r="E1036" s="157" t="s">
        <v>21</v>
      </c>
      <c r="F1036" s="158" t="s">
        <v>1305</v>
      </c>
      <c r="H1036" s="159">
        <v>102.26300000000001</v>
      </c>
      <c r="I1036" s="160"/>
      <c r="L1036" s="156"/>
      <c r="M1036" s="161"/>
      <c r="T1036" s="162"/>
      <c r="AT1036" s="157" t="s">
        <v>171</v>
      </c>
      <c r="AU1036" s="157" t="s">
        <v>83</v>
      </c>
      <c r="AV1036" s="13" t="s">
        <v>83</v>
      </c>
      <c r="AW1036" s="13" t="s">
        <v>34</v>
      </c>
      <c r="AX1036" s="13" t="s">
        <v>73</v>
      </c>
      <c r="AY1036" s="157" t="s">
        <v>158</v>
      </c>
    </row>
    <row r="1037" spans="2:65" s="13" customFormat="1" ht="11.25">
      <c r="B1037" s="156"/>
      <c r="D1037" s="144" t="s">
        <v>171</v>
      </c>
      <c r="E1037" s="157" t="s">
        <v>21</v>
      </c>
      <c r="F1037" s="158" t="s">
        <v>1306</v>
      </c>
      <c r="H1037" s="159">
        <v>36.991999999999997</v>
      </c>
      <c r="I1037" s="160"/>
      <c r="L1037" s="156"/>
      <c r="M1037" s="161"/>
      <c r="T1037" s="162"/>
      <c r="AT1037" s="157" t="s">
        <v>171</v>
      </c>
      <c r="AU1037" s="157" t="s">
        <v>83</v>
      </c>
      <c r="AV1037" s="13" t="s">
        <v>83</v>
      </c>
      <c r="AW1037" s="13" t="s">
        <v>34</v>
      </c>
      <c r="AX1037" s="13" t="s">
        <v>73</v>
      </c>
      <c r="AY1037" s="157" t="s">
        <v>158</v>
      </c>
    </row>
    <row r="1038" spans="2:65" s="12" customFormat="1" ht="11.25">
      <c r="B1038" s="150"/>
      <c r="D1038" s="144" t="s">
        <v>171</v>
      </c>
      <c r="E1038" s="151" t="s">
        <v>21</v>
      </c>
      <c r="F1038" s="152" t="s">
        <v>202</v>
      </c>
      <c r="H1038" s="151" t="s">
        <v>21</v>
      </c>
      <c r="I1038" s="153"/>
      <c r="L1038" s="150"/>
      <c r="M1038" s="154"/>
      <c r="T1038" s="155"/>
      <c r="AT1038" s="151" t="s">
        <v>171</v>
      </c>
      <c r="AU1038" s="151" t="s">
        <v>83</v>
      </c>
      <c r="AV1038" s="12" t="s">
        <v>81</v>
      </c>
      <c r="AW1038" s="12" t="s">
        <v>34</v>
      </c>
      <c r="AX1038" s="12" t="s">
        <v>73</v>
      </c>
      <c r="AY1038" s="151" t="s">
        <v>158</v>
      </c>
    </row>
    <row r="1039" spans="2:65" s="13" customFormat="1" ht="11.25">
      <c r="B1039" s="156"/>
      <c r="D1039" s="144" t="s">
        <v>171</v>
      </c>
      <c r="E1039" s="157" t="s">
        <v>21</v>
      </c>
      <c r="F1039" s="158" t="s">
        <v>1307</v>
      </c>
      <c r="H1039" s="159">
        <v>9.1679999999999993</v>
      </c>
      <c r="I1039" s="160"/>
      <c r="L1039" s="156"/>
      <c r="M1039" s="161"/>
      <c r="T1039" s="162"/>
      <c r="AT1039" s="157" t="s">
        <v>171</v>
      </c>
      <c r="AU1039" s="157" t="s">
        <v>83</v>
      </c>
      <c r="AV1039" s="13" t="s">
        <v>83</v>
      </c>
      <c r="AW1039" s="13" t="s">
        <v>34</v>
      </c>
      <c r="AX1039" s="13" t="s">
        <v>73</v>
      </c>
      <c r="AY1039" s="157" t="s">
        <v>158</v>
      </c>
    </row>
    <row r="1040" spans="2:65" s="14" customFormat="1" ht="11.25">
      <c r="B1040" s="163"/>
      <c r="D1040" s="144" t="s">
        <v>171</v>
      </c>
      <c r="E1040" s="164" t="s">
        <v>21</v>
      </c>
      <c r="F1040" s="165" t="s">
        <v>215</v>
      </c>
      <c r="H1040" s="166">
        <v>300.58300000000003</v>
      </c>
      <c r="I1040" s="167"/>
      <c r="L1040" s="163"/>
      <c r="M1040" s="168"/>
      <c r="T1040" s="169"/>
      <c r="AT1040" s="164" t="s">
        <v>171</v>
      </c>
      <c r="AU1040" s="164" t="s">
        <v>83</v>
      </c>
      <c r="AV1040" s="14" t="s">
        <v>165</v>
      </c>
      <c r="AW1040" s="14" t="s">
        <v>34</v>
      </c>
      <c r="AX1040" s="14" t="s">
        <v>81</v>
      </c>
      <c r="AY1040" s="164" t="s">
        <v>158</v>
      </c>
    </row>
    <row r="1041" spans="2:65" s="1" customFormat="1" ht="16.5" customHeight="1">
      <c r="B1041" s="32"/>
      <c r="C1041" s="131" t="s">
        <v>1308</v>
      </c>
      <c r="D1041" s="131" t="s">
        <v>160</v>
      </c>
      <c r="E1041" s="132" t="s">
        <v>1309</v>
      </c>
      <c r="F1041" s="133" t="s">
        <v>1310</v>
      </c>
      <c r="G1041" s="134" t="s">
        <v>1311</v>
      </c>
      <c r="H1041" s="135">
        <v>10</v>
      </c>
      <c r="I1041" s="136"/>
      <c r="J1041" s="137">
        <f>ROUND(I1041*H1041,2)</f>
        <v>0</v>
      </c>
      <c r="K1041" s="133" t="s">
        <v>164</v>
      </c>
      <c r="L1041" s="32"/>
      <c r="M1041" s="138" t="s">
        <v>21</v>
      </c>
      <c r="N1041" s="139" t="s">
        <v>44</v>
      </c>
      <c r="P1041" s="140">
        <f>O1041*H1041</f>
        <v>0</v>
      </c>
      <c r="Q1041" s="140">
        <v>0</v>
      </c>
      <c r="R1041" s="140">
        <f>Q1041*H1041</f>
        <v>0</v>
      </c>
      <c r="S1041" s="140">
        <v>0</v>
      </c>
      <c r="T1041" s="141">
        <f>S1041*H1041</f>
        <v>0</v>
      </c>
      <c r="AR1041" s="142" t="s">
        <v>165</v>
      </c>
      <c r="AT1041" s="142" t="s">
        <v>160</v>
      </c>
      <c r="AU1041" s="142" t="s">
        <v>83</v>
      </c>
      <c r="AY1041" s="17" t="s">
        <v>158</v>
      </c>
      <c r="BE1041" s="143">
        <f>IF(N1041="základní",J1041,0)</f>
        <v>0</v>
      </c>
      <c r="BF1041" s="143">
        <f>IF(N1041="snížená",J1041,0)</f>
        <v>0</v>
      </c>
      <c r="BG1041" s="143">
        <f>IF(N1041="zákl. přenesená",J1041,0)</f>
        <v>0</v>
      </c>
      <c r="BH1041" s="143">
        <f>IF(N1041="sníž. přenesená",J1041,0)</f>
        <v>0</v>
      </c>
      <c r="BI1041" s="143">
        <f>IF(N1041="nulová",J1041,0)</f>
        <v>0</v>
      </c>
      <c r="BJ1041" s="17" t="s">
        <v>81</v>
      </c>
      <c r="BK1041" s="143">
        <f>ROUND(I1041*H1041,2)</f>
        <v>0</v>
      </c>
      <c r="BL1041" s="17" t="s">
        <v>165</v>
      </c>
      <c r="BM1041" s="142" t="s">
        <v>1312</v>
      </c>
    </row>
    <row r="1042" spans="2:65" s="1" customFormat="1" ht="11.25">
      <c r="B1042" s="32"/>
      <c r="D1042" s="144" t="s">
        <v>167</v>
      </c>
      <c r="F1042" s="145" t="s">
        <v>1313</v>
      </c>
      <c r="I1042" s="146"/>
      <c r="L1042" s="32"/>
      <c r="M1042" s="147"/>
      <c r="T1042" s="53"/>
      <c r="AT1042" s="17" t="s">
        <v>167</v>
      </c>
      <c r="AU1042" s="17" t="s">
        <v>83</v>
      </c>
    </row>
    <row r="1043" spans="2:65" s="1" customFormat="1" ht="11.25">
      <c r="B1043" s="32"/>
      <c r="D1043" s="148" t="s">
        <v>169</v>
      </c>
      <c r="F1043" s="149" t="s">
        <v>1314</v>
      </c>
      <c r="I1043" s="146"/>
      <c r="L1043" s="32"/>
      <c r="M1043" s="147"/>
      <c r="T1043" s="53"/>
      <c r="AT1043" s="17" t="s">
        <v>169</v>
      </c>
      <c r="AU1043" s="17" t="s">
        <v>83</v>
      </c>
    </row>
    <row r="1044" spans="2:65" s="1" customFormat="1" ht="16.5" customHeight="1">
      <c r="B1044" s="32"/>
      <c r="C1044" s="131" t="s">
        <v>1315</v>
      </c>
      <c r="D1044" s="131" t="s">
        <v>160</v>
      </c>
      <c r="E1044" s="132" t="s">
        <v>1316</v>
      </c>
      <c r="F1044" s="133" t="s">
        <v>1317</v>
      </c>
      <c r="G1044" s="134" t="s">
        <v>163</v>
      </c>
      <c r="H1044" s="135">
        <v>26.024999999999999</v>
      </c>
      <c r="I1044" s="136"/>
      <c r="J1044" s="137">
        <f>ROUND(I1044*H1044,2)</f>
        <v>0</v>
      </c>
      <c r="K1044" s="133" t="s">
        <v>164</v>
      </c>
      <c r="L1044" s="32"/>
      <c r="M1044" s="138" t="s">
        <v>21</v>
      </c>
      <c r="N1044" s="139" t="s">
        <v>44</v>
      </c>
      <c r="P1044" s="140">
        <f>O1044*H1044</f>
        <v>0</v>
      </c>
      <c r="Q1044" s="140">
        <v>1.3650000000000001E-4</v>
      </c>
      <c r="R1044" s="140">
        <f>Q1044*H1044</f>
        <v>3.5524125000000002E-3</v>
      </c>
      <c r="S1044" s="140">
        <v>0</v>
      </c>
      <c r="T1044" s="141">
        <f>S1044*H1044</f>
        <v>0</v>
      </c>
      <c r="AR1044" s="142" t="s">
        <v>165</v>
      </c>
      <c r="AT1044" s="142" t="s">
        <v>160</v>
      </c>
      <c r="AU1044" s="142" t="s">
        <v>83</v>
      </c>
      <c r="AY1044" s="17" t="s">
        <v>158</v>
      </c>
      <c r="BE1044" s="143">
        <f>IF(N1044="základní",J1044,0)</f>
        <v>0</v>
      </c>
      <c r="BF1044" s="143">
        <f>IF(N1044="snížená",J1044,0)</f>
        <v>0</v>
      </c>
      <c r="BG1044" s="143">
        <f>IF(N1044="zákl. přenesená",J1044,0)</f>
        <v>0</v>
      </c>
      <c r="BH1044" s="143">
        <f>IF(N1044="sníž. přenesená",J1044,0)</f>
        <v>0</v>
      </c>
      <c r="BI1044" s="143">
        <f>IF(N1044="nulová",J1044,0)</f>
        <v>0</v>
      </c>
      <c r="BJ1044" s="17" t="s">
        <v>81</v>
      </c>
      <c r="BK1044" s="143">
        <f>ROUND(I1044*H1044,2)</f>
        <v>0</v>
      </c>
      <c r="BL1044" s="17" t="s">
        <v>165</v>
      </c>
      <c r="BM1044" s="142" t="s">
        <v>1318</v>
      </c>
    </row>
    <row r="1045" spans="2:65" s="1" customFormat="1" ht="11.25">
      <c r="B1045" s="32"/>
      <c r="D1045" s="144" t="s">
        <v>167</v>
      </c>
      <c r="F1045" s="145" t="s">
        <v>1319</v>
      </c>
      <c r="I1045" s="146"/>
      <c r="L1045" s="32"/>
      <c r="M1045" s="147"/>
      <c r="T1045" s="53"/>
      <c r="AT1045" s="17" t="s">
        <v>167</v>
      </c>
      <c r="AU1045" s="17" t="s">
        <v>83</v>
      </c>
    </row>
    <row r="1046" spans="2:65" s="1" customFormat="1" ht="11.25">
      <c r="B1046" s="32"/>
      <c r="D1046" s="148" t="s">
        <v>169</v>
      </c>
      <c r="F1046" s="149" t="s">
        <v>1320</v>
      </c>
      <c r="I1046" s="146"/>
      <c r="L1046" s="32"/>
      <c r="M1046" s="147"/>
      <c r="T1046" s="53"/>
      <c r="AT1046" s="17" t="s">
        <v>169</v>
      </c>
      <c r="AU1046" s="17" t="s">
        <v>83</v>
      </c>
    </row>
    <row r="1047" spans="2:65" s="12" customFormat="1" ht="11.25">
      <c r="B1047" s="150"/>
      <c r="D1047" s="144" t="s">
        <v>171</v>
      </c>
      <c r="E1047" s="151" t="s">
        <v>21</v>
      </c>
      <c r="F1047" s="152" t="s">
        <v>733</v>
      </c>
      <c r="H1047" s="151" t="s">
        <v>21</v>
      </c>
      <c r="I1047" s="153"/>
      <c r="L1047" s="150"/>
      <c r="M1047" s="154"/>
      <c r="T1047" s="155"/>
      <c r="AT1047" s="151" t="s">
        <v>171</v>
      </c>
      <c r="AU1047" s="151" t="s">
        <v>83</v>
      </c>
      <c r="AV1047" s="12" t="s">
        <v>81</v>
      </c>
      <c r="AW1047" s="12" t="s">
        <v>34</v>
      </c>
      <c r="AX1047" s="12" t="s">
        <v>73</v>
      </c>
      <c r="AY1047" s="151" t="s">
        <v>158</v>
      </c>
    </row>
    <row r="1048" spans="2:65" s="13" customFormat="1" ht="11.25">
      <c r="B1048" s="156"/>
      <c r="D1048" s="144" t="s">
        <v>171</v>
      </c>
      <c r="E1048" s="157" t="s">
        <v>21</v>
      </c>
      <c r="F1048" s="158" t="s">
        <v>1321</v>
      </c>
      <c r="H1048" s="159">
        <v>10.634</v>
      </c>
      <c r="I1048" s="160"/>
      <c r="L1048" s="156"/>
      <c r="M1048" s="161"/>
      <c r="T1048" s="162"/>
      <c r="AT1048" s="157" t="s">
        <v>171</v>
      </c>
      <c r="AU1048" s="157" t="s">
        <v>83</v>
      </c>
      <c r="AV1048" s="13" t="s">
        <v>83</v>
      </c>
      <c r="AW1048" s="13" t="s">
        <v>34</v>
      </c>
      <c r="AX1048" s="13" t="s">
        <v>73</v>
      </c>
      <c r="AY1048" s="157" t="s">
        <v>158</v>
      </c>
    </row>
    <row r="1049" spans="2:65" s="13" customFormat="1" ht="11.25">
      <c r="B1049" s="156"/>
      <c r="D1049" s="144" t="s">
        <v>171</v>
      </c>
      <c r="E1049" s="157" t="s">
        <v>21</v>
      </c>
      <c r="F1049" s="158" t="s">
        <v>1322</v>
      </c>
      <c r="H1049" s="159">
        <v>6.2309999999999999</v>
      </c>
      <c r="I1049" s="160"/>
      <c r="L1049" s="156"/>
      <c r="M1049" s="161"/>
      <c r="T1049" s="162"/>
      <c r="AT1049" s="157" t="s">
        <v>171</v>
      </c>
      <c r="AU1049" s="157" t="s">
        <v>83</v>
      </c>
      <c r="AV1049" s="13" t="s">
        <v>83</v>
      </c>
      <c r="AW1049" s="13" t="s">
        <v>34</v>
      </c>
      <c r="AX1049" s="13" t="s">
        <v>73</v>
      </c>
      <c r="AY1049" s="157" t="s">
        <v>158</v>
      </c>
    </row>
    <row r="1050" spans="2:65" s="13" customFormat="1" ht="11.25">
      <c r="B1050" s="156"/>
      <c r="D1050" s="144" t="s">
        <v>171</v>
      </c>
      <c r="E1050" s="157" t="s">
        <v>21</v>
      </c>
      <c r="F1050" s="158" t="s">
        <v>1323</v>
      </c>
      <c r="H1050" s="159">
        <v>9.16</v>
      </c>
      <c r="I1050" s="160"/>
      <c r="L1050" s="156"/>
      <c r="M1050" s="161"/>
      <c r="T1050" s="162"/>
      <c r="AT1050" s="157" t="s">
        <v>171</v>
      </c>
      <c r="AU1050" s="157" t="s">
        <v>83</v>
      </c>
      <c r="AV1050" s="13" t="s">
        <v>83</v>
      </c>
      <c r="AW1050" s="13" t="s">
        <v>34</v>
      </c>
      <c r="AX1050" s="13" t="s">
        <v>73</v>
      </c>
      <c r="AY1050" s="157" t="s">
        <v>158</v>
      </c>
    </row>
    <row r="1051" spans="2:65" s="14" customFormat="1" ht="11.25">
      <c r="B1051" s="163"/>
      <c r="D1051" s="144" t="s">
        <v>171</v>
      </c>
      <c r="E1051" s="164" t="s">
        <v>21</v>
      </c>
      <c r="F1051" s="165" t="s">
        <v>215</v>
      </c>
      <c r="H1051" s="166">
        <v>26.024999999999999</v>
      </c>
      <c r="I1051" s="167"/>
      <c r="L1051" s="163"/>
      <c r="M1051" s="168"/>
      <c r="T1051" s="169"/>
      <c r="AT1051" s="164" t="s">
        <v>171</v>
      </c>
      <c r="AU1051" s="164" t="s">
        <v>83</v>
      </c>
      <c r="AV1051" s="14" t="s">
        <v>165</v>
      </c>
      <c r="AW1051" s="14" t="s">
        <v>34</v>
      </c>
      <c r="AX1051" s="14" t="s">
        <v>81</v>
      </c>
      <c r="AY1051" s="164" t="s">
        <v>158</v>
      </c>
    </row>
    <row r="1052" spans="2:65" s="1" customFormat="1" ht="16.5" customHeight="1">
      <c r="B1052" s="32"/>
      <c r="C1052" s="131" t="s">
        <v>1324</v>
      </c>
      <c r="D1052" s="131" t="s">
        <v>160</v>
      </c>
      <c r="E1052" s="132" t="s">
        <v>1325</v>
      </c>
      <c r="F1052" s="133" t="s">
        <v>1326</v>
      </c>
      <c r="G1052" s="134" t="s">
        <v>163</v>
      </c>
      <c r="H1052" s="135">
        <v>31.021999999999998</v>
      </c>
      <c r="I1052" s="136"/>
      <c r="J1052" s="137">
        <f>ROUND(I1052*H1052,2)</f>
        <v>0</v>
      </c>
      <c r="K1052" s="133" t="s">
        <v>164</v>
      </c>
      <c r="L1052" s="32"/>
      <c r="M1052" s="138" t="s">
        <v>21</v>
      </c>
      <c r="N1052" s="139" t="s">
        <v>44</v>
      </c>
      <c r="P1052" s="140">
        <f>O1052*H1052</f>
        <v>0</v>
      </c>
      <c r="Q1052" s="140">
        <v>6.3000000000000003E-4</v>
      </c>
      <c r="R1052" s="140">
        <f>Q1052*H1052</f>
        <v>1.954386E-2</v>
      </c>
      <c r="S1052" s="140">
        <v>0</v>
      </c>
      <c r="T1052" s="141">
        <f>S1052*H1052</f>
        <v>0</v>
      </c>
      <c r="AR1052" s="142" t="s">
        <v>165</v>
      </c>
      <c r="AT1052" s="142" t="s">
        <v>160</v>
      </c>
      <c r="AU1052" s="142" t="s">
        <v>83</v>
      </c>
      <c r="AY1052" s="17" t="s">
        <v>158</v>
      </c>
      <c r="BE1052" s="143">
        <f>IF(N1052="základní",J1052,0)</f>
        <v>0</v>
      </c>
      <c r="BF1052" s="143">
        <f>IF(N1052="snížená",J1052,0)</f>
        <v>0</v>
      </c>
      <c r="BG1052" s="143">
        <f>IF(N1052="zákl. přenesená",J1052,0)</f>
        <v>0</v>
      </c>
      <c r="BH1052" s="143">
        <f>IF(N1052="sníž. přenesená",J1052,0)</f>
        <v>0</v>
      </c>
      <c r="BI1052" s="143">
        <f>IF(N1052="nulová",J1052,0)</f>
        <v>0</v>
      </c>
      <c r="BJ1052" s="17" t="s">
        <v>81</v>
      </c>
      <c r="BK1052" s="143">
        <f>ROUND(I1052*H1052,2)</f>
        <v>0</v>
      </c>
      <c r="BL1052" s="17" t="s">
        <v>165</v>
      </c>
      <c r="BM1052" s="142" t="s">
        <v>1327</v>
      </c>
    </row>
    <row r="1053" spans="2:65" s="1" customFormat="1" ht="19.5">
      <c r="B1053" s="32"/>
      <c r="D1053" s="144" t="s">
        <v>167</v>
      </c>
      <c r="F1053" s="145" t="s">
        <v>1328</v>
      </c>
      <c r="I1053" s="146"/>
      <c r="L1053" s="32"/>
      <c r="M1053" s="147"/>
      <c r="T1053" s="53"/>
      <c r="AT1053" s="17" t="s">
        <v>167</v>
      </c>
      <c r="AU1053" s="17" t="s">
        <v>83</v>
      </c>
    </row>
    <row r="1054" spans="2:65" s="1" customFormat="1" ht="11.25">
      <c r="B1054" s="32"/>
      <c r="D1054" s="148" t="s">
        <v>169</v>
      </c>
      <c r="F1054" s="149" t="s">
        <v>1329</v>
      </c>
      <c r="I1054" s="146"/>
      <c r="L1054" s="32"/>
      <c r="M1054" s="147"/>
      <c r="T1054" s="53"/>
      <c r="AT1054" s="17" t="s">
        <v>169</v>
      </c>
      <c r="AU1054" s="17" t="s">
        <v>83</v>
      </c>
    </row>
    <row r="1055" spans="2:65" s="12" customFormat="1" ht="11.25">
      <c r="B1055" s="150"/>
      <c r="D1055" s="144" t="s">
        <v>171</v>
      </c>
      <c r="E1055" s="151" t="s">
        <v>21</v>
      </c>
      <c r="F1055" s="152" t="s">
        <v>993</v>
      </c>
      <c r="H1055" s="151" t="s">
        <v>21</v>
      </c>
      <c r="I1055" s="153"/>
      <c r="L1055" s="150"/>
      <c r="M1055" s="154"/>
      <c r="T1055" s="155"/>
      <c r="AT1055" s="151" t="s">
        <v>171</v>
      </c>
      <c r="AU1055" s="151" t="s">
        <v>83</v>
      </c>
      <c r="AV1055" s="12" t="s">
        <v>81</v>
      </c>
      <c r="AW1055" s="12" t="s">
        <v>34</v>
      </c>
      <c r="AX1055" s="12" t="s">
        <v>73</v>
      </c>
      <c r="AY1055" s="151" t="s">
        <v>158</v>
      </c>
    </row>
    <row r="1056" spans="2:65" s="13" customFormat="1" ht="11.25">
      <c r="B1056" s="156"/>
      <c r="D1056" s="144" t="s">
        <v>171</v>
      </c>
      <c r="E1056" s="157" t="s">
        <v>21</v>
      </c>
      <c r="F1056" s="158" t="s">
        <v>1330</v>
      </c>
      <c r="H1056" s="159">
        <v>24.439</v>
      </c>
      <c r="I1056" s="160"/>
      <c r="L1056" s="156"/>
      <c r="M1056" s="161"/>
      <c r="T1056" s="162"/>
      <c r="AT1056" s="157" t="s">
        <v>171</v>
      </c>
      <c r="AU1056" s="157" t="s">
        <v>83</v>
      </c>
      <c r="AV1056" s="13" t="s">
        <v>83</v>
      </c>
      <c r="AW1056" s="13" t="s">
        <v>34</v>
      </c>
      <c r="AX1056" s="13" t="s">
        <v>73</v>
      </c>
      <c r="AY1056" s="157" t="s">
        <v>158</v>
      </c>
    </row>
    <row r="1057" spans="2:65" s="12" customFormat="1" ht="11.25">
      <c r="B1057" s="150"/>
      <c r="D1057" s="144" t="s">
        <v>171</v>
      </c>
      <c r="E1057" s="151" t="s">
        <v>21</v>
      </c>
      <c r="F1057" s="152" t="s">
        <v>1331</v>
      </c>
      <c r="H1057" s="151" t="s">
        <v>21</v>
      </c>
      <c r="I1057" s="153"/>
      <c r="L1057" s="150"/>
      <c r="M1057" s="154"/>
      <c r="T1057" s="155"/>
      <c r="AT1057" s="151" t="s">
        <v>171</v>
      </c>
      <c r="AU1057" s="151" t="s">
        <v>83</v>
      </c>
      <c r="AV1057" s="12" t="s">
        <v>81</v>
      </c>
      <c r="AW1057" s="12" t="s">
        <v>34</v>
      </c>
      <c r="AX1057" s="12" t="s">
        <v>73</v>
      </c>
      <c r="AY1057" s="151" t="s">
        <v>158</v>
      </c>
    </row>
    <row r="1058" spans="2:65" s="13" customFormat="1" ht="11.25">
      <c r="B1058" s="156"/>
      <c r="D1058" s="144" t="s">
        <v>171</v>
      </c>
      <c r="E1058" s="157" t="s">
        <v>21</v>
      </c>
      <c r="F1058" s="158" t="s">
        <v>1332</v>
      </c>
      <c r="H1058" s="159">
        <v>6.5830000000000002</v>
      </c>
      <c r="I1058" s="160"/>
      <c r="L1058" s="156"/>
      <c r="M1058" s="161"/>
      <c r="T1058" s="162"/>
      <c r="AT1058" s="157" t="s">
        <v>171</v>
      </c>
      <c r="AU1058" s="157" t="s">
        <v>83</v>
      </c>
      <c r="AV1058" s="13" t="s">
        <v>83</v>
      </c>
      <c r="AW1058" s="13" t="s">
        <v>34</v>
      </c>
      <c r="AX1058" s="13" t="s">
        <v>73</v>
      </c>
      <c r="AY1058" s="157" t="s">
        <v>158</v>
      </c>
    </row>
    <row r="1059" spans="2:65" s="14" customFormat="1" ht="11.25">
      <c r="B1059" s="163"/>
      <c r="D1059" s="144" t="s">
        <v>171</v>
      </c>
      <c r="E1059" s="164" t="s">
        <v>21</v>
      </c>
      <c r="F1059" s="165" t="s">
        <v>215</v>
      </c>
      <c r="H1059" s="166">
        <v>31.021999999999998</v>
      </c>
      <c r="I1059" s="167"/>
      <c r="L1059" s="163"/>
      <c r="M1059" s="168"/>
      <c r="T1059" s="169"/>
      <c r="AT1059" s="164" t="s">
        <v>171</v>
      </c>
      <c r="AU1059" s="164" t="s">
        <v>83</v>
      </c>
      <c r="AV1059" s="14" t="s">
        <v>165</v>
      </c>
      <c r="AW1059" s="14" t="s">
        <v>34</v>
      </c>
      <c r="AX1059" s="14" t="s">
        <v>81</v>
      </c>
      <c r="AY1059" s="164" t="s">
        <v>158</v>
      </c>
    </row>
    <row r="1060" spans="2:65" s="1" customFormat="1" ht="16.5" customHeight="1">
      <c r="B1060" s="32"/>
      <c r="C1060" s="131" t="s">
        <v>1333</v>
      </c>
      <c r="D1060" s="131" t="s">
        <v>160</v>
      </c>
      <c r="E1060" s="132" t="s">
        <v>1334</v>
      </c>
      <c r="F1060" s="133" t="s">
        <v>1335</v>
      </c>
      <c r="G1060" s="134" t="s">
        <v>344</v>
      </c>
      <c r="H1060" s="135">
        <v>40</v>
      </c>
      <c r="I1060" s="136"/>
      <c r="J1060" s="137">
        <f>ROUND(I1060*H1060,2)</f>
        <v>0</v>
      </c>
      <c r="K1060" s="133" t="s">
        <v>164</v>
      </c>
      <c r="L1060" s="32"/>
      <c r="M1060" s="138" t="s">
        <v>21</v>
      </c>
      <c r="N1060" s="139" t="s">
        <v>44</v>
      </c>
      <c r="P1060" s="140">
        <f>O1060*H1060</f>
        <v>0</v>
      </c>
      <c r="Q1060" s="140">
        <v>1.42788E-5</v>
      </c>
      <c r="R1060" s="140">
        <f>Q1060*H1060</f>
        <v>5.7115200000000001E-4</v>
      </c>
      <c r="S1060" s="140">
        <v>0</v>
      </c>
      <c r="T1060" s="141">
        <f>S1060*H1060</f>
        <v>0</v>
      </c>
      <c r="AR1060" s="142" t="s">
        <v>165</v>
      </c>
      <c r="AT1060" s="142" t="s">
        <v>160</v>
      </c>
      <c r="AU1060" s="142" t="s">
        <v>83</v>
      </c>
      <c r="AY1060" s="17" t="s">
        <v>158</v>
      </c>
      <c r="BE1060" s="143">
        <f>IF(N1060="základní",J1060,0)</f>
        <v>0</v>
      </c>
      <c r="BF1060" s="143">
        <f>IF(N1060="snížená",J1060,0)</f>
        <v>0</v>
      </c>
      <c r="BG1060" s="143">
        <f>IF(N1060="zákl. přenesená",J1060,0)</f>
        <v>0</v>
      </c>
      <c r="BH1060" s="143">
        <f>IF(N1060="sníž. přenesená",J1060,0)</f>
        <v>0</v>
      </c>
      <c r="BI1060" s="143">
        <f>IF(N1060="nulová",J1060,0)</f>
        <v>0</v>
      </c>
      <c r="BJ1060" s="17" t="s">
        <v>81</v>
      </c>
      <c r="BK1060" s="143">
        <f>ROUND(I1060*H1060,2)</f>
        <v>0</v>
      </c>
      <c r="BL1060" s="17" t="s">
        <v>165</v>
      </c>
      <c r="BM1060" s="142" t="s">
        <v>1336</v>
      </c>
    </row>
    <row r="1061" spans="2:65" s="1" customFormat="1" ht="11.25">
      <c r="B1061" s="32"/>
      <c r="D1061" s="144" t="s">
        <v>167</v>
      </c>
      <c r="F1061" s="145" t="s">
        <v>1337</v>
      </c>
      <c r="I1061" s="146"/>
      <c r="L1061" s="32"/>
      <c r="M1061" s="147"/>
      <c r="T1061" s="53"/>
      <c r="AT1061" s="17" t="s">
        <v>167</v>
      </c>
      <c r="AU1061" s="17" t="s">
        <v>83</v>
      </c>
    </row>
    <row r="1062" spans="2:65" s="1" customFormat="1" ht="11.25">
      <c r="B1062" s="32"/>
      <c r="D1062" s="148" t="s">
        <v>169</v>
      </c>
      <c r="F1062" s="149" t="s">
        <v>1338</v>
      </c>
      <c r="I1062" s="146"/>
      <c r="L1062" s="32"/>
      <c r="M1062" s="147"/>
      <c r="T1062" s="53"/>
      <c r="AT1062" s="17" t="s">
        <v>169</v>
      </c>
      <c r="AU1062" s="17" t="s">
        <v>83</v>
      </c>
    </row>
    <row r="1063" spans="2:65" s="12" customFormat="1" ht="11.25">
      <c r="B1063" s="150"/>
      <c r="D1063" s="144" t="s">
        <v>171</v>
      </c>
      <c r="E1063" s="151" t="s">
        <v>21</v>
      </c>
      <c r="F1063" s="152" t="s">
        <v>1339</v>
      </c>
      <c r="H1063" s="151" t="s">
        <v>21</v>
      </c>
      <c r="I1063" s="153"/>
      <c r="L1063" s="150"/>
      <c r="M1063" s="154"/>
      <c r="T1063" s="155"/>
      <c r="AT1063" s="151" t="s">
        <v>171</v>
      </c>
      <c r="AU1063" s="151" t="s">
        <v>83</v>
      </c>
      <c r="AV1063" s="12" t="s">
        <v>81</v>
      </c>
      <c r="AW1063" s="12" t="s">
        <v>34</v>
      </c>
      <c r="AX1063" s="12" t="s">
        <v>73</v>
      </c>
      <c r="AY1063" s="151" t="s">
        <v>158</v>
      </c>
    </row>
    <row r="1064" spans="2:65" s="13" customFormat="1" ht="11.25">
      <c r="B1064" s="156"/>
      <c r="D1064" s="144" t="s">
        <v>171</v>
      </c>
      <c r="E1064" s="157" t="s">
        <v>21</v>
      </c>
      <c r="F1064" s="158" t="s">
        <v>1340</v>
      </c>
      <c r="H1064" s="159">
        <v>32</v>
      </c>
      <c r="I1064" s="160"/>
      <c r="L1064" s="156"/>
      <c r="M1064" s="161"/>
      <c r="T1064" s="162"/>
      <c r="AT1064" s="157" t="s">
        <v>171</v>
      </c>
      <c r="AU1064" s="157" t="s">
        <v>83</v>
      </c>
      <c r="AV1064" s="13" t="s">
        <v>83</v>
      </c>
      <c r="AW1064" s="13" t="s">
        <v>34</v>
      </c>
      <c r="AX1064" s="13" t="s">
        <v>73</v>
      </c>
      <c r="AY1064" s="157" t="s">
        <v>158</v>
      </c>
    </row>
    <row r="1065" spans="2:65" s="12" customFormat="1" ht="11.25">
      <c r="B1065" s="150"/>
      <c r="D1065" s="144" t="s">
        <v>171</v>
      </c>
      <c r="E1065" s="151" t="s">
        <v>21</v>
      </c>
      <c r="F1065" s="152" t="s">
        <v>705</v>
      </c>
      <c r="H1065" s="151" t="s">
        <v>21</v>
      </c>
      <c r="I1065" s="153"/>
      <c r="L1065" s="150"/>
      <c r="M1065" s="154"/>
      <c r="T1065" s="155"/>
      <c r="AT1065" s="151" t="s">
        <v>171</v>
      </c>
      <c r="AU1065" s="151" t="s">
        <v>83</v>
      </c>
      <c r="AV1065" s="12" t="s">
        <v>81</v>
      </c>
      <c r="AW1065" s="12" t="s">
        <v>34</v>
      </c>
      <c r="AX1065" s="12" t="s">
        <v>73</v>
      </c>
      <c r="AY1065" s="151" t="s">
        <v>158</v>
      </c>
    </row>
    <row r="1066" spans="2:65" s="13" customFormat="1" ht="11.25">
      <c r="B1066" s="156"/>
      <c r="D1066" s="144" t="s">
        <v>171</v>
      </c>
      <c r="E1066" s="157" t="s">
        <v>21</v>
      </c>
      <c r="F1066" s="158" t="s">
        <v>223</v>
      </c>
      <c r="H1066" s="159">
        <v>8</v>
      </c>
      <c r="I1066" s="160"/>
      <c r="L1066" s="156"/>
      <c r="M1066" s="161"/>
      <c r="T1066" s="162"/>
      <c r="AT1066" s="157" t="s">
        <v>171</v>
      </c>
      <c r="AU1066" s="157" t="s">
        <v>83</v>
      </c>
      <c r="AV1066" s="13" t="s">
        <v>83</v>
      </c>
      <c r="AW1066" s="13" t="s">
        <v>34</v>
      </c>
      <c r="AX1066" s="13" t="s">
        <v>73</v>
      </c>
      <c r="AY1066" s="157" t="s">
        <v>158</v>
      </c>
    </row>
    <row r="1067" spans="2:65" s="14" customFormat="1" ht="11.25">
      <c r="B1067" s="163"/>
      <c r="D1067" s="144" t="s">
        <v>171</v>
      </c>
      <c r="E1067" s="164" t="s">
        <v>21</v>
      </c>
      <c r="F1067" s="165" t="s">
        <v>215</v>
      </c>
      <c r="H1067" s="166">
        <v>40</v>
      </c>
      <c r="I1067" s="167"/>
      <c r="L1067" s="163"/>
      <c r="M1067" s="168"/>
      <c r="T1067" s="169"/>
      <c r="AT1067" s="164" t="s">
        <v>171</v>
      </c>
      <c r="AU1067" s="164" t="s">
        <v>83</v>
      </c>
      <c r="AV1067" s="14" t="s">
        <v>165</v>
      </c>
      <c r="AW1067" s="14" t="s">
        <v>34</v>
      </c>
      <c r="AX1067" s="14" t="s">
        <v>81</v>
      </c>
      <c r="AY1067" s="164" t="s">
        <v>158</v>
      </c>
    </row>
    <row r="1068" spans="2:65" s="1" customFormat="1" ht="16.5" customHeight="1">
      <c r="B1068" s="32"/>
      <c r="C1068" s="131" t="s">
        <v>1341</v>
      </c>
      <c r="D1068" s="131" t="s">
        <v>160</v>
      </c>
      <c r="E1068" s="132" t="s">
        <v>1342</v>
      </c>
      <c r="F1068" s="133" t="s">
        <v>1343</v>
      </c>
      <c r="G1068" s="134" t="s">
        <v>344</v>
      </c>
      <c r="H1068" s="135">
        <v>40</v>
      </c>
      <c r="I1068" s="136"/>
      <c r="J1068" s="137">
        <f>ROUND(I1068*H1068,2)</f>
        <v>0</v>
      </c>
      <c r="K1068" s="133" t="s">
        <v>164</v>
      </c>
      <c r="L1068" s="32"/>
      <c r="M1068" s="138" t="s">
        <v>21</v>
      </c>
      <c r="N1068" s="139" t="s">
        <v>44</v>
      </c>
      <c r="P1068" s="140">
        <f>O1068*H1068</f>
        <v>0</v>
      </c>
      <c r="Q1068" s="140">
        <v>2.3000000000000001E-4</v>
      </c>
      <c r="R1068" s="140">
        <f>Q1068*H1068</f>
        <v>9.1999999999999998E-3</v>
      </c>
      <c r="S1068" s="140">
        <v>0</v>
      </c>
      <c r="T1068" s="141">
        <f>S1068*H1068</f>
        <v>0</v>
      </c>
      <c r="AR1068" s="142" t="s">
        <v>165</v>
      </c>
      <c r="AT1068" s="142" t="s">
        <v>160</v>
      </c>
      <c r="AU1068" s="142" t="s">
        <v>83</v>
      </c>
      <c r="AY1068" s="17" t="s">
        <v>158</v>
      </c>
      <c r="BE1068" s="143">
        <f>IF(N1068="základní",J1068,0)</f>
        <v>0</v>
      </c>
      <c r="BF1068" s="143">
        <f>IF(N1068="snížená",J1068,0)</f>
        <v>0</v>
      </c>
      <c r="BG1068" s="143">
        <f>IF(N1068="zákl. přenesená",J1068,0)</f>
        <v>0</v>
      </c>
      <c r="BH1068" s="143">
        <f>IF(N1068="sníž. přenesená",J1068,0)</f>
        <v>0</v>
      </c>
      <c r="BI1068" s="143">
        <f>IF(N1068="nulová",J1068,0)</f>
        <v>0</v>
      </c>
      <c r="BJ1068" s="17" t="s">
        <v>81</v>
      </c>
      <c r="BK1068" s="143">
        <f>ROUND(I1068*H1068,2)</f>
        <v>0</v>
      </c>
      <c r="BL1068" s="17" t="s">
        <v>165</v>
      </c>
      <c r="BM1068" s="142" t="s">
        <v>1344</v>
      </c>
    </row>
    <row r="1069" spans="2:65" s="1" customFormat="1" ht="11.25">
      <c r="B1069" s="32"/>
      <c r="D1069" s="144" t="s">
        <v>167</v>
      </c>
      <c r="F1069" s="145" t="s">
        <v>1345</v>
      </c>
      <c r="I1069" s="146"/>
      <c r="L1069" s="32"/>
      <c r="M1069" s="147"/>
      <c r="T1069" s="53"/>
      <c r="AT1069" s="17" t="s">
        <v>167</v>
      </c>
      <c r="AU1069" s="17" t="s">
        <v>83</v>
      </c>
    </row>
    <row r="1070" spans="2:65" s="1" customFormat="1" ht="11.25">
      <c r="B1070" s="32"/>
      <c r="D1070" s="148" t="s">
        <v>169</v>
      </c>
      <c r="F1070" s="149" t="s">
        <v>1346</v>
      </c>
      <c r="I1070" s="146"/>
      <c r="L1070" s="32"/>
      <c r="M1070" s="147"/>
      <c r="T1070" s="53"/>
      <c r="AT1070" s="17" t="s">
        <v>169</v>
      </c>
      <c r="AU1070" s="17" t="s">
        <v>83</v>
      </c>
    </row>
    <row r="1071" spans="2:65" s="12" customFormat="1" ht="11.25">
      <c r="B1071" s="150"/>
      <c r="D1071" s="144" t="s">
        <v>171</v>
      </c>
      <c r="E1071" s="151" t="s">
        <v>21</v>
      </c>
      <c r="F1071" s="152" t="s">
        <v>1339</v>
      </c>
      <c r="H1071" s="151" t="s">
        <v>21</v>
      </c>
      <c r="I1071" s="153"/>
      <c r="L1071" s="150"/>
      <c r="M1071" s="154"/>
      <c r="T1071" s="155"/>
      <c r="AT1071" s="151" t="s">
        <v>171</v>
      </c>
      <c r="AU1071" s="151" t="s">
        <v>83</v>
      </c>
      <c r="AV1071" s="12" t="s">
        <v>81</v>
      </c>
      <c r="AW1071" s="12" t="s">
        <v>34</v>
      </c>
      <c r="AX1071" s="12" t="s">
        <v>73</v>
      </c>
      <c r="AY1071" s="151" t="s">
        <v>158</v>
      </c>
    </row>
    <row r="1072" spans="2:65" s="13" customFormat="1" ht="11.25">
      <c r="B1072" s="156"/>
      <c r="D1072" s="144" t="s">
        <v>171</v>
      </c>
      <c r="E1072" s="157" t="s">
        <v>21</v>
      </c>
      <c r="F1072" s="158" t="s">
        <v>1340</v>
      </c>
      <c r="H1072" s="159">
        <v>32</v>
      </c>
      <c r="I1072" s="160"/>
      <c r="L1072" s="156"/>
      <c r="M1072" s="161"/>
      <c r="T1072" s="162"/>
      <c r="AT1072" s="157" t="s">
        <v>171</v>
      </c>
      <c r="AU1072" s="157" t="s">
        <v>83</v>
      </c>
      <c r="AV1072" s="13" t="s">
        <v>83</v>
      </c>
      <c r="AW1072" s="13" t="s">
        <v>34</v>
      </c>
      <c r="AX1072" s="13" t="s">
        <v>73</v>
      </c>
      <c r="AY1072" s="157" t="s">
        <v>158</v>
      </c>
    </row>
    <row r="1073" spans="2:65" s="12" customFormat="1" ht="11.25">
      <c r="B1073" s="150"/>
      <c r="D1073" s="144" t="s">
        <v>171</v>
      </c>
      <c r="E1073" s="151" t="s">
        <v>21</v>
      </c>
      <c r="F1073" s="152" t="s">
        <v>705</v>
      </c>
      <c r="H1073" s="151" t="s">
        <v>21</v>
      </c>
      <c r="I1073" s="153"/>
      <c r="L1073" s="150"/>
      <c r="M1073" s="154"/>
      <c r="T1073" s="155"/>
      <c r="AT1073" s="151" t="s">
        <v>171</v>
      </c>
      <c r="AU1073" s="151" t="s">
        <v>83</v>
      </c>
      <c r="AV1073" s="12" t="s">
        <v>81</v>
      </c>
      <c r="AW1073" s="12" t="s">
        <v>34</v>
      </c>
      <c r="AX1073" s="12" t="s">
        <v>73</v>
      </c>
      <c r="AY1073" s="151" t="s">
        <v>158</v>
      </c>
    </row>
    <row r="1074" spans="2:65" s="13" customFormat="1" ht="11.25">
      <c r="B1074" s="156"/>
      <c r="D1074" s="144" t="s">
        <v>171</v>
      </c>
      <c r="E1074" s="157" t="s">
        <v>21</v>
      </c>
      <c r="F1074" s="158" t="s">
        <v>223</v>
      </c>
      <c r="H1074" s="159">
        <v>8</v>
      </c>
      <c r="I1074" s="160"/>
      <c r="L1074" s="156"/>
      <c r="M1074" s="161"/>
      <c r="T1074" s="162"/>
      <c r="AT1074" s="157" t="s">
        <v>171</v>
      </c>
      <c r="AU1074" s="157" t="s">
        <v>83</v>
      </c>
      <c r="AV1074" s="13" t="s">
        <v>83</v>
      </c>
      <c r="AW1074" s="13" t="s">
        <v>34</v>
      </c>
      <c r="AX1074" s="13" t="s">
        <v>73</v>
      </c>
      <c r="AY1074" s="157" t="s">
        <v>158</v>
      </c>
    </row>
    <row r="1075" spans="2:65" s="14" customFormat="1" ht="11.25">
      <c r="B1075" s="163"/>
      <c r="D1075" s="144" t="s">
        <v>171</v>
      </c>
      <c r="E1075" s="164" t="s">
        <v>21</v>
      </c>
      <c r="F1075" s="165" t="s">
        <v>215</v>
      </c>
      <c r="H1075" s="166">
        <v>40</v>
      </c>
      <c r="I1075" s="167"/>
      <c r="L1075" s="163"/>
      <c r="M1075" s="168"/>
      <c r="T1075" s="169"/>
      <c r="AT1075" s="164" t="s">
        <v>171</v>
      </c>
      <c r="AU1075" s="164" t="s">
        <v>83</v>
      </c>
      <c r="AV1075" s="14" t="s">
        <v>165</v>
      </c>
      <c r="AW1075" s="14" t="s">
        <v>34</v>
      </c>
      <c r="AX1075" s="14" t="s">
        <v>81</v>
      </c>
      <c r="AY1075" s="164" t="s">
        <v>158</v>
      </c>
    </row>
    <row r="1076" spans="2:65" s="1" customFormat="1" ht="16.5" customHeight="1">
      <c r="B1076" s="32"/>
      <c r="C1076" s="131" t="s">
        <v>1347</v>
      </c>
      <c r="D1076" s="131" t="s">
        <v>160</v>
      </c>
      <c r="E1076" s="132" t="s">
        <v>1348</v>
      </c>
      <c r="F1076" s="133" t="s">
        <v>1349</v>
      </c>
      <c r="G1076" s="134" t="s">
        <v>198</v>
      </c>
      <c r="H1076" s="135">
        <v>1.38</v>
      </c>
      <c r="I1076" s="136"/>
      <c r="J1076" s="137">
        <f>ROUND(I1076*H1076,2)</f>
        <v>0</v>
      </c>
      <c r="K1076" s="133" t="s">
        <v>164</v>
      </c>
      <c r="L1076" s="32"/>
      <c r="M1076" s="138" t="s">
        <v>21</v>
      </c>
      <c r="N1076" s="139" t="s">
        <v>44</v>
      </c>
      <c r="P1076" s="140">
        <f>O1076*H1076</f>
        <v>0</v>
      </c>
      <c r="Q1076" s="140">
        <v>0</v>
      </c>
      <c r="R1076" s="140">
        <f>Q1076*H1076</f>
        <v>0</v>
      </c>
      <c r="S1076" s="140">
        <v>2</v>
      </c>
      <c r="T1076" s="141">
        <f>S1076*H1076</f>
        <v>2.76</v>
      </c>
      <c r="AR1076" s="142" t="s">
        <v>165</v>
      </c>
      <c r="AT1076" s="142" t="s">
        <v>160</v>
      </c>
      <c r="AU1076" s="142" t="s">
        <v>83</v>
      </c>
      <c r="AY1076" s="17" t="s">
        <v>158</v>
      </c>
      <c r="BE1076" s="143">
        <f>IF(N1076="základní",J1076,0)</f>
        <v>0</v>
      </c>
      <c r="BF1076" s="143">
        <f>IF(N1076="snížená",J1076,0)</f>
        <v>0</v>
      </c>
      <c r="BG1076" s="143">
        <f>IF(N1076="zákl. přenesená",J1076,0)</f>
        <v>0</v>
      </c>
      <c r="BH1076" s="143">
        <f>IF(N1076="sníž. přenesená",J1076,0)</f>
        <v>0</v>
      </c>
      <c r="BI1076" s="143">
        <f>IF(N1076="nulová",J1076,0)</f>
        <v>0</v>
      </c>
      <c r="BJ1076" s="17" t="s">
        <v>81</v>
      </c>
      <c r="BK1076" s="143">
        <f>ROUND(I1076*H1076,2)</f>
        <v>0</v>
      </c>
      <c r="BL1076" s="17" t="s">
        <v>165</v>
      </c>
      <c r="BM1076" s="142" t="s">
        <v>1350</v>
      </c>
    </row>
    <row r="1077" spans="2:65" s="1" customFormat="1" ht="11.25">
      <c r="B1077" s="32"/>
      <c r="D1077" s="144" t="s">
        <v>167</v>
      </c>
      <c r="F1077" s="145" t="s">
        <v>1351</v>
      </c>
      <c r="I1077" s="146"/>
      <c r="L1077" s="32"/>
      <c r="M1077" s="147"/>
      <c r="T1077" s="53"/>
      <c r="AT1077" s="17" t="s">
        <v>167</v>
      </c>
      <c r="AU1077" s="17" t="s">
        <v>83</v>
      </c>
    </row>
    <row r="1078" spans="2:65" s="1" customFormat="1" ht="11.25">
      <c r="B1078" s="32"/>
      <c r="D1078" s="148" t="s">
        <v>169</v>
      </c>
      <c r="F1078" s="149" t="s">
        <v>1352</v>
      </c>
      <c r="I1078" s="146"/>
      <c r="L1078" s="32"/>
      <c r="M1078" s="147"/>
      <c r="T1078" s="53"/>
      <c r="AT1078" s="17" t="s">
        <v>169</v>
      </c>
      <c r="AU1078" s="17" t="s">
        <v>83</v>
      </c>
    </row>
    <row r="1079" spans="2:65" s="12" customFormat="1" ht="11.25">
      <c r="B1079" s="150"/>
      <c r="D1079" s="144" t="s">
        <v>171</v>
      </c>
      <c r="E1079" s="151" t="s">
        <v>21</v>
      </c>
      <c r="F1079" s="152" t="s">
        <v>229</v>
      </c>
      <c r="H1079" s="151" t="s">
        <v>21</v>
      </c>
      <c r="I1079" s="153"/>
      <c r="L1079" s="150"/>
      <c r="M1079" s="154"/>
      <c r="T1079" s="155"/>
      <c r="AT1079" s="151" t="s">
        <v>171</v>
      </c>
      <c r="AU1079" s="151" t="s">
        <v>83</v>
      </c>
      <c r="AV1079" s="12" t="s">
        <v>81</v>
      </c>
      <c r="AW1079" s="12" t="s">
        <v>34</v>
      </c>
      <c r="AX1079" s="12" t="s">
        <v>73</v>
      </c>
      <c r="AY1079" s="151" t="s">
        <v>158</v>
      </c>
    </row>
    <row r="1080" spans="2:65" s="13" customFormat="1" ht="11.25">
      <c r="B1080" s="156"/>
      <c r="D1080" s="144" t="s">
        <v>171</v>
      </c>
      <c r="E1080" s="157" t="s">
        <v>21</v>
      </c>
      <c r="F1080" s="158" t="s">
        <v>1353</v>
      </c>
      <c r="H1080" s="159">
        <v>0.64500000000000002</v>
      </c>
      <c r="I1080" s="160"/>
      <c r="L1080" s="156"/>
      <c r="M1080" s="161"/>
      <c r="T1080" s="162"/>
      <c r="AT1080" s="157" t="s">
        <v>171</v>
      </c>
      <c r="AU1080" s="157" t="s">
        <v>83</v>
      </c>
      <c r="AV1080" s="13" t="s">
        <v>83</v>
      </c>
      <c r="AW1080" s="13" t="s">
        <v>34</v>
      </c>
      <c r="AX1080" s="13" t="s">
        <v>73</v>
      </c>
      <c r="AY1080" s="157" t="s">
        <v>158</v>
      </c>
    </row>
    <row r="1081" spans="2:65" s="13" customFormat="1" ht="11.25">
      <c r="B1081" s="156"/>
      <c r="D1081" s="144" t="s">
        <v>171</v>
      </c>
      <c r="E1081" s="157" t="s">
        <v>21</v>
      </c>
      <c r="F1081" s="158" t="s">
        <v>1354</v>
      </c>
      <c r="H1081" s="159">
        <v>0.73499999999999999</v>
      </c>
      <c r="I1081" s="160"/>
      <c r="L1081" s="156"/>
      <c r="M1081" s="161"/>
      <c r="T1081" s="162"/>
      <c r="AT1081" s="157" t="s">
        <v>171</v>
      </c>
      <c r="AU1081" s="157" t="s">
        <v>83</v>
      </c>
      <c r="AV1081" s="13" t="s">
        <v>83</v>
      </c>
      <c r="AW1081" s="13" t="s">
        <v>34</v>
      </c>
      <c r="AX1081" s="13" t="s">
        <v>73</v>
      </c>
      <c r="AY1081" s="157" t="s">
        <v>158</v>
      </c>
    </row>
    <row r="1082" spans="2:65" s="14" customFormat="1" ht="11.25">
      <c r="B1082" s="163"/>
      <c r="D1082" s="144" t="s">
        <v>171</v>
      </c>
      <c r="E1082" s="164" t="s">
        <v>21</v>
      </c>
      <c r="F1082" s="165" t="s">
        <v>215</v>
      </c>
      <c r="H1082" s="166">
        <v>1.38</v>
      </c>
      <c r="I1082" s="167"/>
      <c r="L1082" s="163"/>
      <c r="M1082" s="168"/>
      <c r="T1082" s="169"/>
      <c r="AT1082" s="164" t="s">
        <v>171</v>
      </c>
      <c r="AU1082" s="164" t="s">
        <v>83</v>
      </c>
      <c r="AV1082" s="14" t="s">
        <v>165</v>
      </c>
      <c r="AW1082" s="14" t="s">
        <v>34</v>
      </c>
      <c r="AX1082" s="14" t="s">
        <v>81</v>
      </c>
      <c r="AY1082" s="164" t="s">
        <v>158</v>
      </c>
    </row>
    <row r="1083" spans="2:65" s="1" customFormat="1" ht="16.5" customHeight="1">
      <c r="B1083" s="32"/>
      <c r="C1083" s="131" t="s">
        <v>1355</v>
      </c>
      <c r="D1083" s="131" t="s">
        <v>160</v>
      </c>
      <c r="E1083" s="132" t="s">
        <v>1356</v>
      </c>
      <c r="F1083" s="133" t="s">
        <v>1357</v>
      </c>
      <c r="G1083" s="134" t="s">
        <v>198</v>
      </c>
      <c r="H1083" s="135">
        <v>6.4880000000000004</v>
      </c>
      <c r="I1083" s="136"/>
      <c r="J1083" s="137">
        <f>ROUND(I1083*H1083,2)</f>
        <v>0</v>
      </c>
      <c r="K1083" s="133" t="s">
        <v>164</v>
      </c>
      <c r="L1083" s="32"/>
      <c r="M1083" s="138" t="s">
        <v>21</v>
      </c>
      <c r="N1083" s="139" t="s">
        <v>44</v>
      </c>
      <c r="P1083" s="140">
        <f>O1083*H1083</f>
        <v>0</v>
      </c>
      <c r="Q1083" s="140">
        <v>0</v>
      </c>
      <c r="R1083" s="140">
        <f>Q1083*H1083</f>
        <v>0</v>
      </c>
      <c r="S1083" s="140">
        <v>1.8</v>
      </c>
      <c r="T1083" s="141">
        <f>S1083*H1083</f>
        <v>11.678400000000002</v>
      </c>
      <c r="AR1083" s="142" t="s">
        <v>165</v>
      </c>
      <c r="AT1083" s="142" t="s">
        <v>160</v>
      </c>
      <c r="AU1083" s="142" t="s">
        <v>83</v>
      </c>
      <c r="AY1083" s="17" t="s">
        <v>158</v>
      </c>
      <c r="BE1083" s="143">
        <f>IF(N1083="základní",J1083,0)</f>
        <v>0</v>
      </c>
      <c r="BF1083" s="143">
        <f>IF(N1083="snížená",J1083,0)</f>
        <v>0</v>
      </c>
      <c r="BG1083" s="143">
        <f>IF(N1083="zákl. přenesená",J1083,0)</f>
        <v>0</v>
      </c>
      <c r="BH1083" s="143">
        <f>IF(N1083="sníž. přenesená",J1083,0)</f>
        <v>0</v>
      </c>
      <c r="BI1083" s="143">
        <f>IF(N1083="nulová",J1083,0)</f>
        <v>0</v>
      </c>
      <c r="BJ1083" s="17" t="s">
        <v>81</v>
      </c>
      <c r="BK1083" s="143">
        <f>ROUND(I1083*H1083,2)</f>
        <v>0</v>
      </c>
      <c r="BL1083" s="17" t="s">
        <v>165</v>
      </c>
      <c r="BM1083" s="142" t="s">
        <v>1358</v>
      </c>
    </row>
    <row r="1084" spans="2:65" s="1" customFormat="1" ht="19.5">
      <c r="B1084" s="32"/>
      <c r="D1084" s="144" t="s">
        <v>167</v>
      </c>
      <c r="F1084" s="145" t="s">
        <v>1359</v>
      </c>
      <c r="I1084" s="146"/>
      <c r="L1084" s="32"/>
      <c r="M1084" s="147"/>
      <c r="T1084" s="53"/>
      <c r="AT1084" s="17" t="s">
        <v>167</v>
      </c>
      <c r="AU1084" s="17" t="s">
        <v>83</v>
      </c>
    </row>
    <row r="1085" spans="2:65" s="1" customFormat="1" ht="11.25">
      <c r="B1085" s="32"/>
      <c r="D1085" s="148" t="s">
        <v>169</v>
      </c>
      <c r="F1085" s="149" t="s">
        <v>1360</v>
      </c>
      <c r="I1085" s="146"/>
      <c r="L1085" s="32"/>
      <c r="M1085" s="147"/>
      <c r="T1085" s="53"/>
      <c r="AT1085" s="17" t="s">
        <v>169</v>
      </c>
      <c r="AU1085" s="17" t="s">
        <v>83</v>
      </c>
    </row>
    <row r="1086" spans="2:65" s="12" customFormat="1" ht="11.25">
      <c r="B1086" s="150"/>
      <c r="D1086" s="144" t="s">
        <v>171</v>
      </c>
      <c r="E1086" s="151" t="s">
        <v>21</v>
      </c>
      <c r="F1086" s="152" t="s">
        <v>1361</v>
      </c>
      <c r="H1086" s="151" t="s">
        <v>21</v>
      </c>
      <c r="I1086" s="153"/>
      <c r="L1086" s="150"/>
      <c r="M1086" s="154"/>
      <c r="T1086" s="155"/>
      <c r="AT1086" s="151" t="s">
        <v>171</v>
      </c>
      <c r="AU1086" s="151" t="s">
        <v>83</v>
      </c>
      <c r="AV1086" s="12" t="s">
        <v>81</v>
      </c>
      <c r="AW1086" s="12" t="s">
        <v>34</v>
      </c>
      <c r="AX1086" s="12" t="s">
        <v>73</v>
      </c>
      <c r="AY1086" s="151" t="s">
        <v>158</v>
      </c>
    </row>
    <row r="1087" spans="2:65" s="13" customFormat="1" ht="11.25">
      <c r="B1087" s="156"/>
      <c r="D1087" s="144" t="s">
        <v>171</v>
      </c>
      <c r="E1087" s="157" t="s">
        <v>21</v>
      </c>
      <c r="F1087" s="158" t="s">
        <v>1362</v>
      </c>
      <c r="H1087" s="159">
        <v>1.93</v>
      </c>
      <c r="I1087" s="160"/>
      <c r="L1087" s="156"/>
      <c r="M1087" s="161"/>
      <c r="T1087" s="162"/>
      <c r="AT1087" s="157" t="s">
        <v>171</v>
      </c>
      <c r="AU1087" s="157" t="s">
        <v>83</v>
      </c>
      <c r="AV1087" s="13" t="s">
        <v>83</v>
      </c>
      <c r="AW1087" s="13" t="s">
        <v>34</v>
      </c>
      <c r="AX1087" s="13" t="s">
        <v>73</v>
      </c>
      <c r="AY1087" s="157" t="s">
        <v>158</v>
      </c>
    </row>
    <row r="1088" spans="2:65" s="13" customFormat="1" ht="11.25">
      <c r="B1088" s="156"/>
      <c r="D1088" s="144" t="s">
        <v>171</v>
      </c>
      <c r="E1088" s="157" t="s">
        <v>21</v>
      </c>
      <c r="F1088" s="158" t="s">
        <v>1363</v>
      </c>
      <c r="H1088" s="159">
        <v>4.5579999999999998</v>
      </c>
      <c r="I1088" s="160"/>
      <c r="L1088" s="156"/>
      <c r="M1088" s="161"/>
      <c r="T1088" s="162"/>
      <c r="AT1088" s="157" t="s">
        <v>171</v>
      </c>
      <c r="AU1088" s="157" t="s">
        <v>83</v>
      </c>
      <c r="AV1088" s="13" t="s">
        <v>83</v>
      </c>
      <c r="AW1088" s="13" t="s">
        <v>34</v>
      </c>
      <c r="AX1088" s="13" t="s">
        <v>73</v>
      </c>
      <c r="AY1088" s="157" t="s">
        <v>158</v>
      </c>
    </row>
    <row r="1089" spans="2:65" s="14" customFormat="1" ht="11.25">
      <c r="B1089" s="163"/>
      <c r="D1089" s="144" t="s">
        <v>171</v>
      </c>
      <c r="E1089" s="164" t="s">
        <v>21</v>
      </c>
      <c r="F1089" s="165" t="s">
        <v>215</v>
      </c>
      <c r="H1089" s="166">
        <v>6.4880000000000004</v>
      </c>
      <c r="I1089" s="167"/>
      <c r="L1089" s="163"/>
      <c r="M1089" s="168"/>
      <c r="T1089" s="169"/>
      <c r="AT1089" s="164" t="s">
        <v>171</v>
      </c>
      <c r="AU1089" s="164" t="s">
        <v>83</v>
      </c>
      <c r="AV1089" s="14" t="s">
        <v>165</v>
      </c>
      <c r="AW1089" s="14" t="s">
        <v>34</v>
      </c>
      <c r="AX1089" s="14" t="s">
        <v>81</v>
      </c>
      <c r="AY1089" s="164" t="s">
        <v>158</v>
      </c>
    </row>
    <row r="1090" spans="2:65" s="1" customFormat="1" ht="16.5" customHeight="1">
      <c r="B1090" s="32"/>
      <c r="C1090" s="131" t="s">
        <v>1364</v>
      </c>
      <c r="D1090" s="131" t="s">
        <v>160</v>
      </c>
      <c r="E1090" s="132" t="s">
        <v>1365</v>
      </c>
      <c r="F1090" s="133" t="s">
        <v>1366</v>
      </c>
      <c r="G1090" s="134" t="s">
        <v>198</v>
      </c>
      <c r="H1090" s="135">
        <v>1.48</v>
      </c>
      <c r="I1090" s="136"/>
      <c r="J1090" s="137">
        <f>ROUND(I1090*H1090,2)</f>
        <v>0</v>
      </c>
      <c r="K1090" s="133" t="s">
        <v>164</v>
      </c>
      <c r="L1090" s="32"/>
      <c r="M1090" s="138" t="s">
        <v>21</v>
      </c>
      <c r="N1090" s="139" t="s">
        <v>44</v>
      </c>
      <c r="P1090" s="140">
        <f>O1090*H1090</f>
        <v>0</v>
      </c>
      <c r="Q1090" s="140">
        <v>0</v>
      </c>
      <c r="R1090" s="140">
        <f>Q1090*H1090</f>
        <v>0</v>
      </c>
      <c r="S1090" s="140">
        <v>2.4</v>
      </c>
      <c r="T1090" s="141">
        <f>S1090*H1090</f>
        <v>3.552</v>
      </c>
      <c r="AR1090" s="142" t="s">
        <v>165</v>
      </c>
      <c r="AT1090" s="142" t="s">
        <v>160</v>
      </c>
      <c r="AU1090" s="142" t="s">
        <v>83</v>
      </c>
      <c r="AY1090" s="17" t="s">
        <v>158</v>
      </c>
      <c r="BE1090" s="143">
        <f>IF(N1090="základní",J1090,0)</f>
        <v>0</v>
      </c>
      <c r="BF1090" s="143">
        <f>IF(N1090="snížená",J1090,0)</f>
        <v>0</v>
      </c>
      <c r="BG1090" s="143">
        <f>IF(N1090="zákl. přenesená",J1090,0)</f>
        <v>0</v>
      </c>
      <c r="BH1090" s="143">
        <f>IF(N1090="sníž. přenesená",J1090,0)</f>
        <v>0</v>
      </c>
      <c r="BI1090" s="143">
        <f>IF(N1090="nulová",J1090,0)</f>
        <v>0</v>
      </c>
      <c r="BJ1090" s="17" t="s">
        <v>81</v>
      </c>
      <c r="BK1090" s="143">
        <f>ROUND(I1090*H1090,2)</f>
        <v>0</v>
      </c>
      <c r="BL1090" s="17" t="s">
        <v>165</v>
      </c>
      <c r="BM1090" s="142" t="s">
        <v>1367</v>
      </c>
    </row>
    <row r="1091" spans="2:65" s="1" customFormat="1" ht="11.25">
      <c r="B1091" s="32"/>
      <c r="D1091" s="144" t="s">
        <v>167</v>
      </c>
      <c r="F1091" s="145" t="s">
        <v>1368</v>
      </c>
      <c r="I1091" s="146"/>
      <c r="L1091" s="32"/>
      <c r="M1091" s="147"/>
      <c r="T1091" s="53"/>
      <c r="AT1091" s="17" t="s">
        <v>167</v>
      </c>
      <c r="AU1091" s="17" t="s">
        <v>83</v>
      </c>
    </row>
    <row r="1092" spans="2:65" s="1" customFormat="1" ht="11.25">
      <c r="B1092" s="32"/>
      <c r="D1092" s="148" t="s">
        <v>169</v>
      </c>
      <c r="F1092" s="149" t="s">
        <v>1369</v>
      </c>
      <c r="I1092" s="146"/>
      <c r="L1092" s="32"/>
      <c r="M1092" s="147"/>
      <c r="T1092" s="53"/>
      <c r="AT1092" s="17" t="s">
        <v>169</v>
      </c>
      <c r="AU1092" s="17" t="s">
        <v>83</v>
      </c>
    </row>
    <row r="1093" spans="2:65" s="12" customFormat="1" ht="11.25">
      <c r="B1093" s="150"/>
      <c r="D1093" s="144" t="s">
        <v>171</v>
      </c>
      <c r="E1093" s="151" t="s">
        <v>21</v>
      </c>
      <c r="F1093" s="152" t="s">
        <v>1370</v>
      </c>
      <c r="H1093" s="151" t="s">
        <v>21</v>
      </c>
      <c r="I1093" s="153"/>
      <c r="L1093" s="150"/>
      <c r="M1093" s="154"/>
      <c r="T1093" s="155"/>
      <c r="AT1093" s="151" t="s">
        <v>171</v>
      </c>
      <c r="AU1093" s="151" t="s">
        <v>83</v>
      </c>
      <c r="AV1093" s="12" t="s">
        <v>81</v>
      </c>
      <c r="AW1093" s="12" t="s">
        <v>34</v>
      </c>
      <c r="AX1093" s="12" t="s">
        <v>73</v>
      </c>
      <c r="AY1093" s="151" t="s">
        <v>158</v>
      </c>
    </row>
    <row r="1094" spans="2:65" s="13" customFormat="1" ht="11.25">
      <c r="B1094" s="156"/>
      <c r="D1094" s="144" t="s">
        <v>171</v>
      </c>
      <c r="E1094" s="157" t="s">
        <v>21</v>
      </c>
      <c r="F1094" s="158" t="s">
        <v>1371</v>
      </c>
      <c r="H1094" s="159">
        <v>1.2250000000000001</v>
      </c>
      <c r="I1094" s="160"/>
      <c r="L1094" s="156"/>
      <c r="M1094" s="161"/>
      <c r="T1094" s="162"/>
      <c r="AT1094" s="157" t="s">
        <v>171</v>
      </c>
      <c r="AU1094" s="157" t="s">
        <v>83</v>
      </c>
      <c r="AV1094" s="13" t="s">
        <v>83</v>
      </c>
      <c r="AW1094" s="13" t="s">
        <v>34</v>
      </c>
      <c r="AX1094" s="13" t="s">
        <v>73</v>
      </c>
      <c r="AY1094" s="157" t="s">
        <v>158</v>
      </c>
    </row>
    <row r="1095" spans="2:65" s="13" customFormat="1" ht="11.25">
      <c r="B1095" s="156"/>
      <c r="D1095" s="144" t="s">
        <v>171</v>
      </c>
      <c r="E1095" s="157" t="s">
        <v>21</v>
      </c>
      <c r="F1095" s="158" t="s">
        <v>1372</v>
      </c>
      <c r="H1095" s="159">
        <v>0.255</v>
      </c>
      <c r="I1095" s="160"/>
      <c r="L1095" s="156"/>
      <c r="M1095" s="161"/>
      <c r="T1095" s="162"/>
      <c r="AT1095" s="157" t="s">
        <v>171</v>
      </c>
      <c r="AU1095" s="157" t="s">
        <v>83</v>
      </c>
      <c r="AV1095" s="13" t="s">
        <v>83</v>
      </c>
      <c r="AW1095" s="13" t="s">
        <v>34</v>
      </c>
      <c r="AX1095" s="13" t="s">
        <v>73</v>
      </c>
      <c r="AY1095" s="157" t="s">
        <v>158</v>
      </c>
    </row>
    <row r="1096" spans="2:65" s="14" customFormat="1" ht="11.25">
      <c r="B1096" s="163"/>
      <c r="D1096" s="144" t="s">
        <v>171</v>
      </c>
      <c r="E1096" s="164" t="s">
        <v>21</v>
      </c>
      <c r="F1096" s="165" t="s">
        <v>215</v>
      </c>
      <c r="H1096" s="166">
        <v>1.48</v>
      </c>
      <c r="I1096" s="167"/>
      <c r="L1096" s="163"/>
      <c r="M1096" s="168"/>
      <c r="T1096" s="169"/>
      <c r="AT1096" s="164" t="s">
        <v>171</v>
      </c>
      <c r="AU1096" s="164" t="s">
        <v>83</v>
      </c>
      <c r="AV1096" s="14" t="s">
        <v>165</v>
      </c>
      <c r="AW1096" s="14" t="s">
        <v>34</v>
      </c>
      <c r="AX1096" s="14" t="s">
        <v>81</v>
      </c>
      <c r="AY1096" s="164" t="s">
        <v>158</v>
      </c>
    </row>
    <row r="1097" spans="2:65" s="1" customFormat="1" ht="16.5" customHeight="1">
      <c r="B1097" s="32"/>
      <c r="C1097" s="131" t="s">
        <v>1373</v>
      </c>
      <c r="D1097" s="131" t="s">
        <v>160</v>
      </c>
      <c r="E1097" s="132" t="s">
        <v>1374</v>
      </c>
      <c r="F1097" s="133" t="s">
        <v>1375</v>
      </c>
      <c r="G1097" s="134" t="s">
        <v>198</v>
      </c>
      <c r="H1097" s="135">
        <v>2.0960000000000001</v>
      </c>
      <c r="I1097" s="136"/>
      <c r="J1097" s="137">
        <f>ROUND(I1097*H1097,2)</f>
        <v>0</v>
      </c>
      <c r="K1097" s="133" t="s">
        <v>164</v>
      </c>
      <c r="L1097" s="32"/>
      <c r="M1097" s="138" t="s">
        <v>21</v>
      </c>
      <c r="N1097" s="139" t="s">
        <v>44</v>
      </c>
      <c r="P1097" s="140">
        <f>O1097*H1097</f>
        <v>0</v>
      </c>
      <c r="Q1097" s="140">
        <v>0</v>
      </c>
      <c r="R1097" s="140">
        <f>Q1097*H1097</f>
        <v>0</v>
      </c>
      <c r="S1097" s="140">
        <v>2.4</v>
      </c>
      <c r="T1097" s="141">
        <f>S1097*H1097</f>
        <v>5.0304000000000002</v>
      </c>
      <c r="AR1097" s="142" t="s">
        <v>165</v>
      </c>
      <c r="AT1097" s="142" t="s">
        <v>160</v>
      </c>
      <c r="AU1097" s="142" t="s">
        <v>83</v>
      </c>
      <c r="AY1097" s="17" t="s">
        <v>158</v>
      </c>
      <c r="BE1097" s="143">
        <f>IF(N1097="základní",J1097,0)</f>
        <v>0</v>
      </c>
      <c r="BF1097" s="143">
        <f>IF(N1097="snížená",J1097,0)</f>
        <v>0</v>
      </c>
      <c r="BG1097" s="143">
        <f>IF(N1097="zákl. přenesená",J1097,0)</f>
        <v>0</v>
      </c>
      <c r="BH1097" s="143">
        <f>IF(N1097="sníž. přenesená",J1097,0)</f>
        <v>0</v>
      </c>
      <c r="BI1097" s="143">
        <f>IF(N1097="nulová",J1097,0)</f>
        <v>0</v>
      </c>
      <c r="BJ1097" s="17" t="s">
        <v>81</v>
      </c>
      <c r="BK1097" s="143">
        <f>ROUND(I1097*H1097,2)</f>
        <v>0</v>
      </c>
      <c r="BL1097" s="17" t="s">
        <v>165</v>
      </c>
      <c r="BM1097" s="142" t="s">
        <v>1376</v>
      </c>
    </row>
    <row r="1098" spans="2:65" s="1" customFormat="1" ht="11.25">
      <c r="B1098" s="32"/>
      <c r="D1098" s="144" t="s">
        <v>167</v>
      </c>
      <c r="F1098" s="145" t="s">
        <v>1377</v>
      </c>
      <c r="I1098" s="146"/>
      <c r="L1098" s="32"/>
      <c r="M1098" s="147"/>
      <c r="T1098" s="53"/>
      <c r="AT1098" s="17" t="s">
        <v>167</v>
      </c>
      <c r="AU1098" s="17" t="s">
        <v>83</v>
      </c>
    </row>
    <row r="1099" spans="2:65" s="1" customFormat="1" ht="11.25">
      <c r="B1099" s="32"/>
      <c r="D1099" s="148" t="s">
        <v>169</v>
      </c>
      <c r="F1099" s="149" t="s">
        <v>1378</v>
      </c>
      <c r="I1099" s="146"/>
      <c r="L1099" s="32"/>
      <c r="M1099" s="147"/>
      <c r="T1099" s="53"/>
      <c r="AT1099" s="17" t="s">
        <v>169</v>
      </c>
      <c r="AU1099" s="17" t="s">
        <v>83</v>
      </c>
    </row>
    <row r="1100" spans="2:65" s="12" customFormat="1" ht="11.25">
      <c r="B1100" s="150"/>
      <c r="D1100" s="144" t="s">
        <v>171</v>
      </c>
      <c r="E1100" s="151" t="s">
        <v>21</v>
      </c>
      <c r="F1100" s="152" t="s">
        <v>1370</v>
      </c>
      <c r="H1100" s="151" t="s">
        <v>21</v>
      </c>
      <c r="I1100" s="153"/>
      <c r="L1100" s="150"/>
      <c r="M1100" s="154"/>
      <c r="T1100" s="155"/>
      <c r="AT1100" s="151" t="s">
        <v>171</v>
      </c>
      <c r="AU1100" s="151" t="s">
        <v>83</v>
      </c>
      <c r="AV1100" s="12" t="s">
        <v>81</v>
      </c>
      <c r="AW1100" s="12" t="s">
        <v>34</v>
      </c>
      <c r="AX1100" s="12" t="s">
        <v>73</v>
      </c>
      <c r="AY1100" s="151" t="s">
        <v>158</v>
      </c>
    </row>
    <row r="1101" spans="2:65" s="13" customFormat="1" ht="11.25">
      <c r="B1101" s="156"/>
      <c r="D1101" s="144" t="s">
        <v>171</v>
      </c>
      <c r="E1101" s="157" t="s">
        <v>21</v>
      </c>
      <c r="F1101" s="158" t="s">
        <v>1379</v>
      </c>
      <c r="H1101" s="159">
        <v>2.0960000000000001</v>
      </c>
      <c r="I1101" s="160"/>
      <c r="L1101" s="156"/>
      <c r="M1101" s="161"/>
      <c r="T1101" s="162"/>
      <c r="AT1101" s="157" t="s">
        <v>171</v>
      </c>
      <c r="AU1101" s="157" t="s">
        <v>83</v>
      </c>
      <c r="AV1101" s="13" t="s">
        <v>83</v>
      </c>
      <c r="AW1101" s="13" t="s">
        <v>34</v>
      </c>
      <c r="AX1101" s="13" t="s">
        <v>81</v>
      </c>
      <c r="AY1101" s="157" t="s">
        <v>158</v>
      </c>
    </row>
    <row r="1102" spans="2:65" s="1" customFormat="1" ht="21.75" customHeight="1">
      <c r="B1102" s="32"/>
      <c r="C1102" s="131" t="s">
        <v>1380</v>
      </c>
      <c r="D1102" s="131" t="s">
        <v>160</v>
      </c>
      <c r="E1102" s="132" t="s">
        <v>1381</v>
      </c>
      <c r="F1102" s="133" t="s">
        <v>1382</v>
      </c>
      <c r="G1102" s="134" t="s">
        <v>198</v>
      </c>
      <c r="H1102" s="135">
        <v>0.124</v>
      </c>
      <c r="I1102" s="136"/>
      <c r="J1102" s="137">
        <f>ROUND(I1102*H1102,2)</f>
        <v>0</v>
      </c>
      <c r="K1102" s="133" t="s">
        <v>164</v>
      </c>
      <c r="L1102" s="32"/>
      <c r="M1102" s="138" t="s">
        <v>21</v>
      </c>
      <c r="N1102" s="139" t="s">
        <v>44</v>
      </c>
      <c r="P1102" s="140">
        <f>O1102*H1102</f>
        <v>0</v>
      </c>
      <c r="Q1102" s="140">
        <v>0</v>
      </c>
      <c r="R1102" s="140">
        <f>Q1102*H1102</f>
        <v>0</v>
      </c>
      <c r="S1102" s="140">
        <v>2.2000000000000002</v>
      </c>
      <c r="T1102" s="141">
        <f>S1102*H1102</f>
        <v>0.27280000000000004</v>
      </c>
      <c r="AR1102" s="142" t="s">
        <v>165</v>
      </c>
      <c r="AT1102" s="142" t="s">
        <v>160</v>
      </c>
      <c r="AU1102" s="142" t="s">
        <v>83</v>
      </c>
      <c r="AY1102" s="17" t="s">
        <v>158</v>
      </c>
      <c r="BE1102" s="143">
        <f>IF(N1102="základní",J1102,0)</f>
        <v>0</v>
      </c>
      <c r="BF1102" s="143">
        <f>IF(N1102="snížená",J1102,0)</f>
        <v>0</v>
      </c>
      <c r="BG1102" s="143">
        <f>IF(N1102="zákl. přenesená",J1102,0)</f>
        <v>0</v>
      </c>
      <c r="BH1102" s="143">
        <f>IF(N1102="sníž. přenesená",J1102,0)</f>
        <v>0</v>
      </c>
      <c r="BI1102" s="143">
        <f>IF(N1102="nulová",J1102,0)</f>
        <v>0</v>
      </c>
      <c r="BJ1102" s="17" t="s">
        <v>81</v>
      </c>
      <c r="BK1102" s="143">
        <f>ROUND(I1102*H1102,2)</f>
        <v>0</v>
      </c>
      <c r="BL1102" s="17" t="s">
        <v>165</v>
      </c>
      <c r="BM1102" s="142" t="s">
        <v>1383</v>
      </c>
    </row>
    <row r="1103" spans="2:65" s="1" customFormat="1" ht="11.25">
      <c r="B1103" s="32"/>
      <c r="D1103" s="144" t="s">
        <v>167</v>
      </c>
      <c r="F1103" s="145" t="s">
        <v>1384</v>
      </c>
      <c r="I1103" s="146"/>
      <c r="L1103" s="32"/>
      <c r="M1103" s="147"/>
      <c r="T1103" s="53"/>
      <c r="AT1103" s="17" t="s">
        <v>167</v>
      </c>
      <c r="AU1103" s="17" t="s">
        <v>83</v>
      </c>
    </row>
    <row r="1104" spans="2:65" s="1" customFormat="1" ht="11.25">
      <c r="B1104" s="32"/>
      <c r="D1104" s="148" t="s">
        <v>169</v>
      </c>
      <c r="F1104" s="149" t="s">
        <v>1385</v>
      </c>
      <c r="I1104" s="146"/>
      <c r="L1104" s="32"/>
      <c r="M1104" s="147"/>
      <c r="T1104" s="53"/>
      <c r="AT1104" s="17" t="s">
        <v>169</v>
      </c>
      <c r="AU1104" s="17" t="s">
        <v>83</v>
      </c>
    </row>
    <row r="1105" spans="2:65" s="12" customFormat="1" ht="11.25">
      <c r="B1105" s="150"/>
      <c r="D1105" s="144" t="s">
        <v>171</v>
      </c>
      <c r="E1105" s="151" t="s">
        <v>21</v>
      </c>
      <c r="F1105" s="152" t="s">
        <v>229</v>
      </c>
      <c r="H1105" s="151" t="s">
        <v>21</v>
      </c>
      <c r="I1105" s="153"/>
      <c r="L1105" s="150"/>
      <c r="M1105" s="154"/>
      <c r="T1105" s="155"/>
      <c r="AT1105" s="151" t="s">
        <v>171</v>
      </c>
      <c r="AU1105" s="151" t="s">
        <v>83</v>
      </c>
      <c r="AV1105" s="12" t="s">
        <v>81</v>
      </c>
      <c r="AW1105" s="12" t="s">
        <v>34</v>
      </c>
      <c r="AX1105" s="12" t="s">
        <v>73</v>
      </c>
      <c r="AY1105" s="151" t="s">
        <v>158</v>
      </c>
    </row>
    <row r="1106" spans="2:65" s="13" customFormat="1" ht="11.25">
      <c r="B1106" s="156"/>
      <c r="D1106" s="144" t="s">
        <v>171</v>
      </c>
      <c r="E1106" s="157" t="s">
        <v>21</v>
      </c>
      <c r="F1106" s="158" t="s">
        <v>1122</v>
      </c>
      <c r="H1106" s="159">
        <v>0.124</v>
      </c>
      <c r="I1106" s="160"/>
      <c r="L1106" s="156"/>
      <c r="M1106" s="161"/>
      <c r="T1106" s="162"/>
      <c r="AT1106" s="157" t="s">
        <v>171</v>
      </c>
      <c r="AU1106" s="157" t="s">
        <v>83</v>
      </c>
      <c r="AV1106" s="13" t="s">
        <v>83</v>
      </c>
      <c r="AW1106" s="13" t="s">
        <v>34</v>
      </c>
      <c r="AX1106" s="13" t="s">
        <v>81</v>
      </c>
      <c r="AY1106" s="157" t="s">
        <v>158</v>
      </c>
    </row>
    <row r="1107" spans="2:65" s="1" customFormat="1" ht="16.5" customHeight="1">
      <c r="B1107" s="32"/>
      <c r="C1107" s="131" t="s">
        <v>1386</v>
      </c>
      <c r="D1107" s="131" t="s">
        <v>160</v>
      </c>
      <c r="E1107" s="132" t="s">
        <v>1387</v>
      </c>
      <c r="F1107" s="133" t="s">
        <v>1388</v>
      </c>
      <c r="G1107" s="134" t="s">
        <v>344</v>
      </c>
      <c r="H1107" s="135">
        <v>1</v>
      </c>
      <c r="I1107" s="136"/>
      <c r="J1107" s="137">
        <f>ROUND(I1107*H1107,2)</f>
        <v>0</v>
      </c>
      <c r="K1107" s="133" t="s">
        <v>164</v>
      </c>
      <c r="L1107" s="32"/>
      <c r="M1107" s="138" t="s">
        <v>21</v>
      </c>
      <c r="N1107" s="139" t="s">
        <v>44</v>
      </c>
      <c r="P1107" s="140">
        <f>O1107*H1107</f>
        <v>0</v>
      </c>
      <c r="Q1107" s="140">
        <v>0</v>
      </c>
      <c r="R1107" s="140">
        <f>Q1107*H1107</f>
        <v>0</v>
      </c>
      <c r="S1107" s="140">
        <v>0.192</v>
      </c>
      <c r="T1107" s="141">
        <f>S1107*H1107</f>
        <v>0.192</v>
      </c>
      <c r="AR1107" s="142" t="s">
        <v>165</v>
      </c>
      <c r="AT1107" s="142" t="s">
        <v>160</v>
      </c>
      <c r="AU1107" s="142" t="s">
        <v>83</v>
      </c>
      <c r="AY1107" s="17" t="s">
        <v>158</v>
      </c>
      <c r="BE1107" s="143">
        <f>IF(N1107="základní",J1107,0)</f>
        <v>0</v>
      </c>
      <c r="BF1107" s="143">
        <f>IF(N1107="snížená",J1107,0)</f>
        <v>0</v>
      </c>
      <c r="BG1107" s="143">
        <f>IF(N1107="zákl. přenesená",J1107,0)</f>
        <v>0</v>
      </c>
      <c r="BH1107" s="143">
        <f>IF(N1107="sníž. přenesená",J1107,0)</f>
        <v>0</v>
      </c>
      <c r="BI1107" s="143">
        <f>IF(N1107="nulová",J1107,0)</f>
        <v>0</v>
      </c>
      <c r="BJ1107" s="17" t="s">
        <v>81</v>
      </c>
      <c r="BK1107" s="143">
        <f>ROUND(I1107*H1107,2)</f>
        <v>0</v>
      </c>
      <c r="BL1107" s="17" t="s">
        <v>165</v>
      </c>
      <c r="BM1107" s="142" t="s">
        <v>1389</v>
      </c>
    </row>
    <row r="1108" spans="2:65" s="1" customFormat="1" ht="11.25">
      <c r="B1108" s="32"/>
      <c r="D1108" s="144" t="s">
        <v>167</v>
      </c>
      <c r="F1108" s="145" t="s">
        <v>1390</v>
      </c>
      <c r="I1108" s="146"/>
      <c r="L1108" s="32"/>
      <c r="M1108" s="147"/>
      <c r="T1108" s="53"/>
      <c r="AT1108" s="17" t="s">
        <v>167</v>
      </c>
      <c r="AU1108" s="17" t="s">
        <v>83</v>
      </c>
    </row>
    <row r="1109" spans="2:65" s="1" customFormat="1" ht="11.25">
      <c r="B1109" s="32"/>
      <c r="D1109" s="148" t="s">
        <v>169</v>
      </c>
      <c r="F1109" s="149" t="s">
        <v>1391</v>
      </c>
      <c r="I1109" s="146"/>
      <c r="L1109" s="32"/>
      <c r="M1109" s="147"/>
      <c r="T1109" s="53"/>
      <c r="AT1109" s="17" t="s">
        <v>169</v>
      </c>
      <c r="AU1109" s="17" t="s">
        <v>83</v>
      </c>
    </row>
    <row r="1110" spans="2:65" s="12" customFormat="1" ht="11.25">
      <c r="B1110" s="150"/>
      <c r="D1110" s="144" t="s">
        <v>171</v>
      </c>
      <c r="E1110" s="151" t="s">
        <v>21</v>
      </c>
      <c r="F1110" s="152" t="s">
        <v>705</v>
      </c>
      <c r="H1110" s="151" t="s">
        <v>21</v>
      </c>
      <c r="I1110" s="153"/>
      <c r="L1110" s="150"/>
      <c r="M1110" s="154"/>
      <c r="T1110" s="155"/>
      <c r="AT1110" s="151" t="s">
        <v>171</v>
      </c>
      <c r="AU1110" s="151" t="s">
        <v>83</v>
      </c>
      <c r="AV1110" s="12" t="s">
        <v>81</v>
      </c>
      <c r="AW1110" s="12" t="s">
        <v>34</v>
      </c>
      <c r="AX1110" s="12" t="s">
        <v>73</v>
      </c>
      <c r="AY1110" s="151" t="s">
        <v>158</v>
      </c>
    </row>
    <row r="1111" spans="2:65" s="13" customFormat="1" ht="11.25">
      <c r="B1111" s="156"/>
      <c r="D1111" s="144" t="s">
        <v>171</v>
      </c>
      <c r="E1111" s="157" t="s">
        <v>21</v>
      </c>
      <c r="F1111" s="158" t="s">
        <v>81</v>
      </c>
      <c r="H1111" s="159">
        <v>1</v>
      </c>
      <c r="I1111" s="160"/>
      <c r="L1111" s="156"/>
      <c r="M1111" s="161"/>
      <c r="T1111" s="162"/>
      <c r="AT1111" s="157" t="s">
        <v>171</v>
      </c>
      <c r="AU1111" s="157" t="s">
        <v>83</v>
      </c>
      <c r="AV1111" s="13" t="s">
        <v>83</v>
      </c>
      <c r="AW1111" s="13" t="s">
        <v>34</v>
      </c>
      <c r="AX1111" s="13" t="s">
        <v>81</v>
      </c>
      <c r="AY1111" s="157" t="s">
        <v>158</v>
      </c>
    </row>
    <row r="1112" spans="2:65" s="1" customFormat="1" ht="16.5" customHeight="1">
      <c r="B1112" s="32"/>
      <c r="C1112" s="131" t="s">
        <v>1392</v>
      </c>
      <c r="D1112" s="131" t="s">
        <v>160</v>
      </c>
      <c r="E1112" s="132" t="s">
        <v>1393</v>
      </c>
      <c r="F1112" s="133" t="s">
        <v>1394</v>
      </c>
      <c r="G1112" s="134" t="s">
        <v>163</v>
      </c>
      <c r="H1112" s="135">
        <v>25.751999999999999</v>
      </c>
      <c r="I1112" s="136"/>
      <c r="J1112" s="137">
        <f>ROUND(I1112*H1112,2)</f>
        <v>0</v>
      </c>
      <c r="K1112" s="133" t="s">
        <v>164</v>
      </c>
      <c r="L1112" s="32"/>
      <c r="M1112" s="138" t="s">
        <v>21</v>
      </c>
      <c r="N1112" s="139" t="s">
        <v>44</v>
      </c>
      <c r="P1112" s="140">
        <f>O1112*H1112</f>
        <v>0</v>
      </c>
      <c r="Q1112" s="140">
        <v>0</v>
      </c>
      <c r="R1112" s="140">
        <f>Q1112*H1112</f>
        <v>0</v>
      </c>
      <c r="S1112" s="140">
        <v>5.5E-2</v>
      </c>
      <c r="T1112" s="141">
        <f>S1112*H1112</f>
        <v>1.4163599999999998</v>
      </c>
      <c r="AR1112" s="142" t="s">
        <v>165</v>
      </c>
      <c r="AT1112" s="142" t="s">
        <v>160</v>
      </c>
      <c r="AU1112" s="142" t="s">
        <v>83</v>
      </c>
      <c r="AY1112" s="17" t="s">
        <v>158</v>
      </c>
      <c r="BE1112" s="143">
        <f>IF(N1112="základní",J1112,0)</f>
        <v>0</v>
      </c>
      <c r="BF1112" s="143">
        <f>IF(N1112="snížená",J1112,0)</f>
        <v>0</v>
      </c>
      <c r="BG1112" s="143">
        <f>IF(N1112="zákl. přenesená",J1112,0)</f>
        <v>0</v>
      </c>
      <c r="BH1112" s="143">
        <f>IF(N1112="sníž. přenesená",J1112,0)</f>
        <v>0</v>
      </c>
      <c r="BI1112" s="143">
        <f>IF(N1112="nulová",J1112,0)</f>
        <v>0</v>
      </c>
      <c r="BJ1112" s="17" t="s">
        <v>81</v>
      </c>
      <c r="BK1112" s="143">
        <f>ROUND(I1112*H1112,2)</f>
        <v>0</v>
      </c>
      <c r="BL1112" s="17" t="s">
        <v>165</v>
      </c>
      <c r="BM1112" s="142" t="s">
        <v>1395</v>
      </c>
    </row>
    <row r="1113" spans="2:65" s="1" customFormat="1" ht="19.5">
      <c r="B1113" s="32"/>
      <c r="D1113" s="144" t="s">
        <v>167</v>
      </c>
      <c r="F1113" s="145" t="s">
        <v>1396</v>
      </c>
      <c r="I1113" s="146"/>
      <c r="L1113" s="32"/>
      <c r="M1113" s="147"/>
      <c r="T1113" s="53"/>
      <c r="AT1113" s="17" t="s">
        <v>167</v>
      </c>
      <c r="AU1113" s="17" t="s">
        <v>83</v>
      </c>
    </row>
    <row r="1114" spans="2:65" s="1" customFormat="1" ht="11.25">
      <c r="B1114" s="32"/>
      <c r="D1114" s="148" t="s">
        <v>169</v>
      </c>
      <c r="F1114" s="149" t="s">
        <v>1397</v>
      </c>
      <c r="I1114" s="146"/>
      <c r="L1114" s="32"/>
      <c r="M1114" s="147"/>
      <c r="T1114" s="53"/>
      <c r="AT1114" s="17" t="s">
        <v>169</v>
      </c>
      <c r="AU1114" s="17" t="s">
        <v>83</v>
      </c>
    </row>
    <row r="1115" spans="2:65" s="12" customFormat="1" ht="11.25">
      <c r="B1115" s="150"/>
      <c r="D1115" s="144" t="s">
        <v>171</v>
      </c>
      <c r="E1115" s="151" t="s">
        <v>21</v>
      </c>
      <c r="F1115" s="152" t="s">
        <v>692</v>
      </c>
      <c r="H1115" s="151" t="s">
        <v>21</v>
      </c>
      <c r="I1115" s="153"/>
      <c r="L1115" s="150"/>
      <c r="M1115" s="154"/>
      <c r="T1115" s="155"/>
      <c r="AT1115" s="151" t="s">
        <v>171</v>
      </c>
      <c r="AU1115" s="151" t="s">
        <v>83</v>
      </c>
      <c r="AV1115" s="12" t="s">
        <v>81</v>
      </c>
      <c r="AW1115" s="12" t="s">
        <v>34</v>
      </c>
      <c r="AX1115" s="12" t="s">
        <v>73</v>
      </c>
      <c r="AY1115" s="151" t="s">
        <v>158</v>
      </c>
    </row>
    <row r="1116" spans="2:65" s="13" customFormat="1" ht="11.25">
      <c r="B1116" s="156"/>
      <c r="D1116" s="144" t="s">
        <v>171</v>
      </c>
      <c r="E1116" s="157" t="s">
        <v>21</v>
      </c>
      <c r="F1116" s="158" t="s">
        <v>1398</v>
      </c>
      <c r="H1116" s="159">
        <v>3.83</v>
      </c>
      <c r="I1116" s="160"/>
      <c r="L1116" s="156"/>
      <c r="M1116" s="161"/>
      <c r="T1116" s="162"/>
      <c r="AT1116" s="157" t="s">
        <v>171</v>
      </c>
      <c r="AU1116" s="157" t="s">
        <v>83</v>
      </c>
      <c r="AV1116" s="13" t="s">
        <v>83</v>
      </c>
      <c r="AW1116" s="13" t="s">
        <v>34</v>
      </c>
      <c r="AX1116" s="13" t="s">
        <v>73</v>
      </c>
      <c r="AY1116" s="157" t="s">
        <v>158</v>
      </c>
    </row>
    <row r="1117" spans="2:65" s="12" customFormat="1" ht="11.25">
      <c r="B1117" s="150"/>
      <c r="D1117" s="144" t="s">
        <v>171</v>
      </c>
      <c r="E1117" s="151" t="s">
        <v>21</v>
      </c>
      <c r="F1117" s="152" t="s">
        <v>694</v>
      </c>
      <c r="H1117" s="151" t="s">
        <v>21</v>
      </c>
      <c r="I1117" s="153"/>
      <c r="L1117" s="150"/>
      <c r="M1117" s="154"/>
      <c r="T1117" s="155"/>
      <c r="AT1117" s="151" t="s">
        <v>171</v>
      </c>
      <c r="AU1117" s="151" t="s">
        <v>83</v>
      </c>
      <c r="AV1117" s="12" t="s">
        <v>81</v>
      </c>
      <c r="AW1117" s="12" t="s">
        <v>34</v>
      </c>
      <c r="AX1117" s="12" t="s">
        <v>73</v>
      </c>
      <c r="AY1117" s="151" t="s">
        <v>158</v>
      </c>
    </row>
    <row r="1118" spans="2:65" s="13" customFormat="1" ht="11.25">
      <c r="B1118" s="156"/>
      <c r="D1118" s="144" t="s">
        <v>171</v>
      </c>
      <c r="E1118" s="157" t="s">
        <v>21</v>
      </c>
      <c r="F1118" s="158" t="s">
        <v>1399</v>
      </c>
      <c r="H1118" s="159">
        <v>5.6230000000000002</v>
      </c>
      <c r="I1118" s="160"/>
      <c r="L1118" s="156"/>
      <c r="M1118" s="161"/>
      <c r="T1118" s="162"/>
      <c r="AT1118" s="157" t="s">
        <v>171</v>
      </c>
      <c r="AU1118" s="157" t="s">
        <v>83</v>
      </c>
      <c r="AV1118" s="13" t="s">
        <v>83</v>
      </c>
      <c r="AW1118" s="13" t="s">
        <v>34</v>
      </c>
      <c r="AX1118" s="13" t="s">
        <v>73</v>
      </c>
      <c r="AY1118" s="157" t="s">
        <v>158</v>
      </c>
    </row>
    <row r="1119" spans="2:65" s="13" customFormat="1" ht="11.25">
      <c r="B1119" s="156"/>
      <c r="D1119" s="144" t="s">
        <v>171</v>
      </c>
      <c r="E1119" s="157" t="s">
        <v>21</v>
      </c>
      <c r="F1119" s="158" t="s">
        <v>1400</v>
      </c>
      <c r="H1119" s="159">
        <v>10.118</v>
      </c>
      <c r="I1119" s="160"/>
      <c r="L1119" s="156"/>
      <c r="M1119" s="161"/>
      <c r="T1119" s="162"/>
      <c r="AT1119" s="157" t="s">
        <v>171</v>
      </c>
      <c r="AU1119" s="157" t="s">
        <v>83</v>
      </c>
      <c r="AV1119" s="13" t="s">
        <v>83</v>
      </c>
      <c r="AW1119" s="13" t="s">
        <v>34</v>
      </c>
      <c r="AX1119" s="13" t="s">
        <v>73</v>
      </c>
      <c r="AY1119" s="157" t="s">
        <v>158</v>
      </c>
    </row>
    <row r="1120" spans="2:65" s="13" customFormat="1" ht="11.25">
      <c r="B1120" s="156"/>
      <c r="D1120" s="144" t="s">
        <v>171</v>
      </c>
      <c r="E1120" s="157" t="s">
        <v>21</v>
      </c>
      <c r="F1120" s="158" t="s">
        <v>1401</v>
      </c>
      <c r="H1120" s="159">
        <v>2.7410000000000001</v>
      </c>
      <c r="I1120" s="160"/>
      <c r="L1120" s="156"/>
      <c r="M1120" s="161"/>
      <c r="T1120" s="162"/>
      <c r="AT1120" s="157" t="s">
        <v>171</v>
      </c>
      <c r="AU1120" s="157" t="s">
        <v>83</v>
      </c>
      <c r="AV1120" s="13" t="s">
        <v>83</v>
      </c>
      <c r="AW1120" s="13" t="s">
        <v>34</v>
      </c>
      <c r="AX1120" s="13" t="s">
        <v>73</v>
      </c>
      <c r="AY1120" s="157" t="s">
        <v>158</v>
      </c>
    </row>
    <row r="1121" spans="2:65" s="13" customFormat="1" ht="11.25">
      <c r="B1121" s="156"/>
      <c r="D1121" s="144" t="s">
        <v>171</v>
      </c>
      <c r="E1121" s="157" t="s">
        <v>21</v>
      </c>
      <c r="F1121" s="158" t="s">
        <v>1402</v>
      </c>
      <c r="H1121" s="159">
        <v>3.44</v>
      </c>
      <c r="I1121" s="160"/>
      <c r="L1121" s="156"/>
      <c r="M1121" s="161"/>
      <c r="T1121" s="162"/>
      <c r="AT1121" s="157" t="s">
        <v>171</v>
      </c>
      <c r="AU1121" s="157" t="s">
        <v>83</v>
      </c>
      <c r="AV1121" s="13" t="s">
        <v>83</v>
      </c>
      <c r="AW1121" s="13" t="s">
        <v>34</v>
      </c>
      <c r="AX1121" s="13" t="s">
        <v>73</v>
      </c>
      <c r="AY1121" s="157" t="s">
        <v>158</v>
      </c>
    </row>
    <row r="1122" spans="2:65" s="14" customFormat="1" ht="11.25">
      <c r="B1122" s="163"/>
      <c r="D1122" s="144" t="s">
        <v>171</v>
      </c>
      <c r="E1122" s="164" t="s">
        <v>21</v>
      </c>
      <c r="F1122" s="165" t="s">
        <v>215</v>
      </c>
      <c r="H1122" s="166">
        <v>25.751999999999999</v>
      </c>
      <c r="I1122" s="167"/>
      <c r="L1122" s="163"/>
      <c r="M1122" s="168"/>
      <c r="T1122" s="169"/>
      <c r="AT1122" s="164" t="s">
        <v>171</v>
      </c>
      <c r="AU1122" s="164" t="s">
        <v>83</v>
      </c>
      <c r="AV1122" s="14" t="s">
        <v>165</v>
      </c>
      <c r="AW1122" s="14" t="s">
        <v>34</v>
      </c>
      <c r="AX1122" s="14" t="s">
        <v>81</v>
      </c>
      <c r="AY1122" s="164" t="s">
        <v>158</v>
      </c>
    </row>
    <row r="1123" spans="2:65" s="1" customFormat="1" ht="16.5" customHeight="1">
      <c r="B1123" s="32"/>
      <c r="C1123" s="131" t="s">
        <v>1403</v>
      </c>
      <c r="D1123" s="131" t="s">
        <v>160</v>
      </c>
      <c r="E1123" s="132" t="s">
        <v>1404</v>
      </c>
      <c r="F1123" s="133" t="s">
        <v>1405</v>
      </c>
      <c r="G1123" s="134" t="s">
        <v>163</v>
      </c>
      <c r="H1123" s="135">
        <v>1.05</v>
      </c>
      <c r="I1123" s="136"/>
      <c r="J1123" s="137">
        <f>ROUND(I1123*H1123,2)</f>
        <v>0</v>
      </c>
      <c r="K1123" s="133" t="s">
        <v>164</v>
      </c>
      <c r="L1123" s="32"/>
      <c r="M1123" s="138" t="s">
        <v>21</v>
      </c>
      <c r="N1123" s="139" t="s">
        <v>44</v>
      </c>
      <c r="P1123" s="140">
        <f>O1123*H1123</f>
        <v>0</v>
      </c>
      <c r="Q1123" s="140">
        <v>0</v>
      </c>
      <c r="R1123" s="140">
        <f>Q1123*H1123</f>
        <v>0</v>
      </c>
      <c r="S1123" s="140">
        <v>4.8000000000000001E-2</v>
      </c>
      <c r="T1123" s="141">
        <f>S1123*H1123</f>
        <v>5.04E-2</v>
      </c>
      <c r="AR1123" s="142" t="s">
        <v>165</v>
      </c>
      <c r="AT1123" s="142" t="s">
        <v>160</v>
      </c>
      <c r="AU1123" s="142" t="s">
        <v>83</v>
      </c>
      <c r="AY1123" s="17" t="s">
        <v>158</v>
      </c>
      <c r="BE1123" s="143">
        <f>IF(N1123="základní",J1123,0)</f>
        <v>0</v>
      </c>
      <c r="BF1123" s="143">
        <f>IF(N1123="snížená",J1123,0)</f>
        <v>0</v>
      </c>
      <c r="BG1123" s="143">
        <f>IF(N1123="zákl. přenesená",J1123,0)</f>
        <v>0</v>
      </c>
      <c r="BH1123" s="143">
        <f>IF(N1123="sníž. přenesená",J1123,0)</f>
        <v>0</v>
      </c>
      <c r="BI1123" s="143">
        <f>IF(N1123="nulová",J1123,0)</f>
        <v>0</v>
      </c>
      <c r="BJ1123" s="17" t="s">
        <v>81</v>
      </c>
      <c r="BK1123" s="143">
        <f>ROUND(I1123*H1123,2)</f>
        <v>0</v>
      </c>
      <c r="BL1123" s="17" t="s">
        <v>165</v>
      </c>
      <c r="BM1123" s="142" t="s">
        <v>1406</v>
      </c>
    </row>
    <row r="1124" spans="2:65" s="1" customFormat="1" ht="19.5">
      <c r="B1124" s="32"/>
      <c r="D1124" s="144" t="s">
        <v>167</v>
      </c>
      <c r="F1124" s="145" t="s">
        <v>1407</v>
      </c>
      <c r="I1124" s="146"/>
      <c r="L1124" s="32"/>
      <c r="M1124" s="147"/>
      <c r="T1124" s="53"/>
      <c r="AT1124" s="17" t="s">
        <v>167</v>
      </c>
      <c r="AU1124" s="17" t="s">
        <v>83</v>
      </c>
    </row>
    <row r="1125" spans="2:65" s="1" customFormat="1" ht="11.25">
      <c r="B1125" s="32"/>
      <c r="D1125" s="148" t="s">
        <v>169</v>
      </c>
      <c r="F1125" s="149" t="s">
        <v>1408</v>
      </c>
      <c r="I1125" s="146"/>
      <c r="L1125" s="32"/>
      <c r="M1125" s="147"/>
      <c r="T1125" s="53"/>
      <c r="AT1125" s="17" t="s">
        <v>169</v>
      </c>
      <c r="AU1125" s="17" t="s">
        <v>83</v>
      </c>
    </row>
    <row r="1126" spans="2:65" s="13" customFormat="1" ht="11.25">
      <c r="B1126" s="156"/>
      <c r="D1126" s="144" t="s">
        <v>171</v>
      </c>
      <c r="E1126" s="157" t="s">
        <v>21</v>
      </c>
      <c r="F1126" s="158" t="s">
        <v>1409</v>
      </c>
      <c r="H1126" s="159">
        <v>1.05</v>
      </c>
      <c r="I1126" s="160"/>
      <c r="L1126" s="156"/>
      <c r="M1126" s="161"/>
      <c r="T1126" s="162"/>
      <c r="AT1126" s="157" t="s">
        <v>171</v>
      </c>
      <c r="AU1126" s="157" t="s">
        <v>83</v>
      </c>
      <c r="AV1126" s="13" t="s">
        <v>83</v>
      </c>
      <c r="AW1126" s="13" t="s">
        <v>34</v>
      </c>
      <c r="AX1126" s="13" t="s">
        <v>81</v>
      </c>
      <c r="AY1126" s="157" t="s">
        <v>158</v>
      </c>
    </row>
    <row r="1127" spans="2:65" s="1" customFormat="1" ht="16.5" customHeight="1">
      <c r="B1127" s="32"/>
      <c r="C1127" s="131" t="s">
        <v>1410</v>
      </c>
      <c r="D1127" s="131" t="s">
        <v>160</v>
      </c>
      <c r="E1127" s="132" t="s">
        <v>1411</v>
      </c>
      <c r="F1127" s="133" t="s">
        <v>1412</v>
      </c>
      <c r="G1127" s="134" t="s">
        <v>163</v>
      </c>
      <c r="H1127" s="135">
        <v>25.215</v>
      </c>
      <c r="I1127" s="136"/>
      <c r="J1127" s="137">
        <f>ROUND(I1127*H1127,2)</f>
        <v>0</v>
      </c>
      <c r="K1127" s="133" t="s">
        <v>164</v>
      </c>
      <c r="L1127" s="32"/>
      <c r="M1127" s="138" t="s">
        <v>21</v>
      </c>
      <c r="N1127" s="139" t="s">
        <v>44</v>
      </c>
      <c r="P1127" s="140">
        <f>O1127*H1127</f>
        <v>0</v>
      </c>
      <c r="Q1127" s="140">
        <v>0</v>
      </c>
      <c r="R1127" s="140">
        <f>Q1127*H1127</f>
        <v>0</v>
      </c>
      <c r="S1127" s="140">
        <v>3.2000000000000001E-2</v>
      </c>
      <c r="T1127" s="141">
        <f>S1127*H1127</f>
        <v>0.80688000000000004</v>
      </c>
      <c r="AR1127" s="142" t="s">
        <v>165</v>
      </c>
      <c r="AT1127" s="142" t="s">
        <v>160</v>
      </c>
      <c r="AU1127" s="142" t="s">
        <v>83</v>
      </c>
      <c r="AY1127" s="17" t="s">
        <v>158</v>
      </c>
      <c r="BE1127" s="143">
        <f>IF(N1127="základní",J1127,0)</f>
        <v>0</v>
      </c>
      <c r="BF1127" s="143">
        <f>IF(N1127="snížená",J1127,0)</f>
        <v>0</v>
      </c>
      <c r="BG1127" s="143">
        <f>IF(N1127="zákl. přenesená",J1127,0)</f>
        <v>0</v>
      </c>
      <c r="BH1127" s="143">
        <f>IF(N1127="sníž. přenesená",J1127,0)</f>
        <v>0</v>
      </c>
      <c r="BI1127" s="143">
        <f>IF(N1127="nulová",J1127,0)</f>
        <v>0</v>
      </c>
      <c r="BJ1127" s="17" t="s">
        <v>81</v>
      </c>
      <c r="BK1127" s="143">
        <f>ROUND(I1127*H1127,2)</f>
        <v>0</v>
      </c>
      <c r="BL1127" s="17" t="s">
        <v>165</v>
      </c>
      <c r="BM1127" s="142" t="s">
        <v>1413</v>
      </c>
    </row>
    <row r="1128" spans="2:65" s="1" customFormat="1" ht="19.5">
      <c r="B1128" s="32"/>
      <c r="D1128" s="144" t="s">
        <v>167</v>
      </c>
      <c r="F1128" s="145" t="s">
        <v>1414</v>
      </c>
      <c r="I1128" s="146"/>
      <c r="L1128" s="32"/>
      <c r="M1128" s="147"/>
      <c r="T1128" s="53"/>
      <c r="AT1128" s="17" t="s">
        <v>167</v>
      </c>
      <c r="AU1128" s="17" t="s">
        <v>83</v>
      </c>
    </row>
    <row r="1129" spans="2:65" s="1" customFormat="1" ht="11.25">
      <c r="B1129" s="32"/>
      <c r="D1129" s="148" t="s">
        <v>169</v>
      </c>
      <c r="F1129" s="149" t="s">
        <v>1415</v>
      </c>
      <c r="I1129" s="146"/>
      <c r="L1129" s="32"/>
      <c r="M1129" s="147"/>
      <c r="T1129" s="53"/>
      <c r="AT1129" s="17" t="s">
        <v>169</v>
      </c>
      <c r="AU1129" s="17" t="s">
        <v>83</v>
      </c>
    </row>
    <row r="1130" spans="2:65" s="13" customFormat="1" ht="11.25">
      <c r="B1130" s="156"/>
      <c r="D1130" s="144" t="s">
        <v>171</v>
      </c>
      <c r="E1130" s="157" t="s">
        <v>21</v>
      </c>
      <c r="F1130" s="158" t="s">
        <v>1416</v>
      </c>
      <c r="H1130" s="159">
        <v>8.5280000000000005</v>
      </c>
      <c r="I1130" s="160"/>
      <c r="L1130" s="156"/>
      <c r="M1130" s="161"/>
      <c r="T1130" s="162"/>
      <c r="AT1130" s="157" t="s">
        <v>171</v>
      </c>
      <c r="AU1130" s="157" t="s">
        <v>83</v>
      </c>
      <c r="AV1130" s="13" t="s">
        <v>83</v>
      </c>
      <c r="AW1130" s="13" t="s">
        <v>34</v>
      </c>
      <c r="AX1130" s="13" t="s">
        <v>73</v>
      </c>
      <c r="AY1130" s="157" t="s">
        <v>158</v>
      </c>
    </row>
    <row r="1131" spans="2:65" s="13" customFormat="1" ht="11.25">
      <c r="B1131" s="156"/>
      <c r="D1131" s="144" t="s">
        <v>171</v>
      </c>
      <c r="E1131" s="157" t="s">
        <v>21</v>
      </c>
      <c r="F1131" s="158" t="s">
        <v>1417</v>
      </c>
      <c r="H1131" s="159">
        <v>16.687000000000001</v>
      </c>
      <c r="I1131" s="160"/>
      <c r="L1131" s="156"/>
      <c r="M1131" s="161"/>
      <c r="T1131" s="162"/>
      <c r="AT1131" s="157" t="s">
        <v>171</v>
      </c>
      <c r="AU1131" s="157" t="s">
        <v>83</v>
      </c>
      <c r="AV1131" s="13" t="s">
        <v>83</v>
      </c>
      <c r="AW1131" s="13" t="s">
        <v>34</v>
      </c>
      <c r="AX1131" s="13" t="s">
        <v>73</v>
      </c>
      <c r="AY1131" s="157" t="s">
        <v>158</v>
      </c>
    </row>
    <row r="1132" spans="2:65" s="14" customFormat="1" ht="11.25">
      <c r="B1132" s="163"/>
      <c r="D1132" s="144" t="s">
        <v>171</v>
      </c>
      <c r="E1132" s="164" t="s">
        <v>21</v>
      </c>
      <c r="F1132" s="165" t="s">
        <v>215</v>
      </c>
      <c r="H1132" s="166">
        <v>25.215</v>
      </c>
      <c r="I1132" s="167"/>
      <c r="L1132" s="163"/>
      <c r="M1132" s="168"/>
      <c r="T1132" s="169"/>
      <c r="AT1132" s="164" t="s">
        <v>171</v>
      </c>
      <c r="AU1132" s="164" t="s">
        <v>83</v>
      </c>
      <c r="AV1132" s="14" t="s">
        <v>165</v>
      </c>
      <c r="AW1132" s="14" t="s">
        <v>34</v>
      </c>
      <c r="AX1132" s="14" t="s">
        <v>81</v>
      </c>
      <c r="AY1132" s="164" t="s">
        <v>158</v>
      </c>
    </row>
    <row r="1133" spans="2:65" s="1" customFormat="1" ht="16.5" customHeight="1">
      <c r="B1133" s="32"/>
      <c r="C1133" s="131" t="s">
        <v>1418</v>
      </c>
      <c r="D1133" s="131" t="s">
        <v>160</v>
      </c>
      <c r="E1133" s="132" t="s">
        <v>1419</v>
      </c>
      <c r="F1133" s="133" t="s">
        <v>1420</v>
      </c>
      <c r="G1133" s="134" t="s">
        <v>163</v>
      </c>
      <c r="H1133" s="135">
        <v>1.7729999999999999</v>
      </c>
      <c r="I1133" s="136"/>
      <c r="J1133" s="137">
        <f>ROUND(I1133*H1133,2)</f>
        <v>0</v>
      </c>
      <c r="K1133" s="133" t="s">
        <v>164</v>
      </c>
      <c r="L1133" s="32"/>
      <c r="M1133" s="138" t="s">
        <v>21</v>
      </c>
      <c r="N1133" s="139" t="s">
        <v>44</v>
      </c>
      <c r="P1133" s="140">
        <f>O1133*H1133</f>
        <v>0</v>
      </c>
      <c r="Q1133" s="140">
        <v>0</v>
      </c>
      <c r="R1133" s="140">
        <f>Q1133*H1133</f>
        <v>0</v>
      </c>
      <c r="S1133" s="140">
        <v>8.7999999999999995E-2</v>
      </c>
      <c r="T1133" s="141">
        <f>S1133*H1133</f>
        <v>0.156024</v>
      </c>
      <c r="AR1133" s="142" t="s">
        <v>165</v>
      </c>
      <c r="AT1133" s="142" t="s">
        <v>160</v>
      </c>
      <c r="AU1133" s="142" t="s">
        <v>83</v>
      </c>
      <c r="AY1133" s="17" t="s">
        <v>158</v>
      </c>
      <c r="BE1133" s="143">
        <f>IF(N1133="základní",J1133,0)</f>
        <v>0</v>
      </c>
      <c r="BF1133" s="143">
        <f>IF(N1133="snížená",J1133,0)</f>
        <v>0</v>
      </c>
      <c r="BG1133" s="143">
        <f>IF(N1133="zákl. přenesená",J1133,0)</f>
        <v>0</v>
      </c>
      <c r="BH1133" s="143">
        <f>IF(N1133="sníž. přenesená",J1133,0)</f>
        <v>0</v>
      </c>
      <c r="BI1133" s="143">
        <f>IF(N1133="nulová",J1133,0)</f>
        <v>0</v>
      </c>
      <c r="BJ1133" s="17" t="s">
        <v>81</v>
      </c>
      <c r="BK1133" s="143">
        <f>ROUND(I1133*H1133,2)</f>
        <v>0</v>
      </c>
      <c r="BL1133" s="17" t="s">
        <v>165</v>
      </c>
      <c r="BM1133" s="142" t="s">
        <v>1421</v>
      </c>
    </row>
    <row r="1134" spans="2:65" s="1" customFormat="1" ht="11.25">
      <c r="B1134" s="32"/>
      <c r="D1134" s="144" t="s">
        <v>167</v>
      </c>
      <c r="F1134" s="145" t="s">
        <v>1422</v>
      </c>
      <c r="I1134" s="146"/>
      <c r="L1134" s="32"/>
      <c r="M1134" s="147"/>
      <c r="T1134" s="53"/>
      <c r="AT1134" s="17" t="s">
        <v>167</v>
      </c>
      <c r="AU1134" s="17" t="s">
        <v>83</v>
      </c>
    </row>
    <row r="1135" spans="2:65" s="1" customFormat="1" ht="11.25">
      <c r="B1135" s="32"/>
      <c r="D1135" s="148" t="s">
        <v>169</v>
      </c>
      <c r="F1135" s="149" t="s">
        <v>1423</v>
      </c>
      <c r="I1135" s="146"/>
      <c r="L1135" s="32"/>
      <c r="M1135" s="147"/>
      <c r="T1135" s="53"/>
      <c r="AT1135" s="17" t="s">
        <v>169</v>
      </c>
      <c r="AU1135" s="17" t="s">
        <v>83</v>
      </c>
    </row>
    <row r="1136" spans="2:65" s="13" customFormat="1" ht="11.25">
      <c r="B1136" s="156"/>
      <c r="D1136" s="144" t="s">
        <v>171</v>
      </c>
      <c r="E1136" s="157" t="s">
        <v>21</v>
      </c>
      <c r="F1136" s="158" t="s">
        <v>1424</v>
      </c>
      <c r="H1136" s="159">
        <v>1.7729999999999999</v>
      </c>
      <c r="I1136" s="160"/>
      <c r="L1136" s="156"/>
      <c r="M1136" s="161"/>
      <c r="T1136" s="162"/>
      <c r="AT1136" s="157" t="s">
        <v>171</v>
      </c>
      <c r="AU1136" s="157" t="s">
        <v>83</v>
      </c>
      <c r="AV1136" s="13" t="s">
        <v>83</v>
      </c>
      <c r="AW1136" s="13" t="s">
        <v>34</v>
      </c>
      <c r="AX1136" s="13" t="s">
        <v>81</v>
      </c>
      <c r="AY1136" s="157" t="s">
        <v>158</v>
      </c>
    </row>
    <row r="1137" spans="2:65" s="1" customFormat="1" ht="16.5" customHeight="1">
      <c r="B1137" s="32"/>
      <c r="C1137" s="131" t="s">
        <v>1425</v>
      </c>
      <c r="D1137" s="131" t="s">
        <v>160</v>
      </c>
      <c r="E1137" s="132" t="s">
        <v>1426</v>
      </c>
      <c r="F1137" s="133" t="s">
        <v>1427</v>
      </c>
      <c r="G1137" s="134" t="s">
        <v>163</v>
      </c>
      <c r="H1137" s="135">
        <v>3.9649999999999999</v>
      </c>
      <c r="I1137" s="136"/>
      <c r="J1137" s="137">
        <f>ROUND(I1137*H1137,2)</f>
        <v>0</v>
      </c>
      <c r="K1137" s="133" t="s">
        <v>164</v>
      </c>
      <c r="L1137" s="32"/>
      <c r="M1137" s="138" t="s">
        <v>21</v>
      </c>
      <c r="N1137" s="139" t="s">
        <v>44</v>
      </c>
      <c r="P1137" s="140">
        <f>O1137*H1137</f>
        <v>0</v>
      </c>
      <c r="Q1137" s="140">
        <v>0</v>
      </c>
      <c r="R1137" s="140">
        <f>Q1137*H1137</f>
        <v>0</v>
      </c>
      <c r="S1137" s="140">
        <v>6.7000000000000004E-2</v>
      </c>
      <c r="T1137" s="141">
        <f>S1137*H1137</f>
        <v>0.26565500000000003</v>
      </c>
      <c r="AR1137" s="142" t="s">
        <v>165</v>
      </c>
      <c r="AT1137" s="142" t="s">
        <v>160</v>
      </c>
      <c r="AU1137" s="142" t="s">
        <v>83</v>
      </c>
      <c r="AY1137" s="17" t="s">
        <v>158</v>
      </c>
      <c r="BE1137" s="143">
        <f>IF(N1137="základní",J1137,0)</f>
        <v>0</v>
      </c>
      <c r="BF1137" s="143">
        <f>IF(N1137="snížená",J1137,0)</f>
        <v>0</v>
      </c>
      <c r="BG1137" s="143">
        <f>IF(N1137="zákl. přenesená",J1137,0)</f>
        <v>0</v>
      </c>
      <c r="BH1137" s="143">
        <f>IF(N1137="sníž. přenesená",J1137,0)</f>
        <v>0</v>
      </c>
      <c r="BI1137" s="143">
        <f>IF(N1137="nulová",J1137,0)</f>
        <v>0</v>
      </c>
      <c r="BJ1137" s="17" t="s">
        <v>81</v>
      </c>
      <c r="BK1137" s="143">
        <f>ROUND(I1137*H1137,2)</f>
        <v>0</v>
      </c>
      <c r="BL1137" s="17" t="s">
        <v>165</v>
      </c>
      <c r="BM1137" s="142" t="s">
        <v>1428</v>
      </c>
    </row>
    <row r="1138" spans="2:65" s="1" customFormat="1" ht="11.25">
      <c r="B1138" s="32"/>
      <c r="D1138" s="144" t="s">
        <v>167</v>
      </c>
      <c r="F1138" s="145" t="s">
        <v>1429</v>
      </c>
      <c r="I1138" s="146"/>
      <c r="L1138" s="32"/>
      <c r="M1138" s="147"/>
      <c r="T1138" s="53"/>
      <c r="AT1138" s="17" t="s">
        <v>167</v>
      </c>
      <c r="AU1138" s="17" t="s">
        <v>83</v>
      </c>
    </row>
    <row r="1139" spans="2:65" s="1" customFormat="1" ht="11.25">
      <c r="B1139" s="32"/>
      <c r="D1139" s="148" t="s">
        <v>169</v>
      </c>
      <c r="F1139" s="149" t="s">
        <v>1430</v>
      </c>
      <c r="I1139" s="146"/>
      <c r="L1139" s="32"/>
      <c r="M1139" s="147"/>
      <c r="T1139" s="53"/>
      <c r="AT1139" s="17" t="s">
        <v>169</v>
      </c>
      <c r="AU1139" s="17" t="s">
        <v>83</v>
      </c>
    </row>
    <row r="1140" spans="2:65" s="13" customFormat="1" ht="11.25">
      <c r="B1140" s="156"/>
      <c r="D1140" s="144" t="s">
        <v>171</v>
      </c>
      <c r="E1140" s="157" t="s">
        <v>21</v>
      </c>
      <c r="F1140" s="158" t="s">
        <v>1431</v>
      </c>
      <c r="H1140" s="159">
        <v>3.9649999999999999</v>
      </c>
      <c r="I1140" s="160"/>
      <c r="L1140" s="156"/>
      <c r="M1140" s="161"/>
      <c r="T1140" s="162"/>
      <c r="AT1140" s="157" t="s">
        <v>171</v>
      </c>
      <c r="AU1140" s="157" t="s">
        <v>83</v>
      </c>
      <c r="AV1140" s="13" t="s">
        <v>83</v>
      </c>
      <c r="AW1140" s="13" t="s">
        <v>34</v>
      </c>
      <c r="AX1140" s="13" t="s">
        <v>81</v>
      </c>
      <c r="AY1140" s="157" t="s">
        <v>158</v>
      </c>
    </row>
    <row r="1141" spans="2:65" s="1" customFormat="1" ht="16.5" customHeight="1">
      <c r="B1141" s="32"/>
      <c r="C1141" s="131" t="s">
        <v>1432</v>
      </c>
      <c r="D1141" s="131" t="s">
        <v>160</v>
      </c>
      <c r="E1141" s="132" t="s">
        <v>1433</v>
      </c>
      <c r="F1141" s="133" t="s">
        <v>1434</v>
      </c>
      <c r="G1141" s="134" t="s">
        <v>344</v>
      </c>
      <c r="H1141" s="135">
        <v>4</v>
      </c>
      <c r="I1141" s="136"/>
      <c r="J1141" s="137">
        <f>ROUND(I1141*H1141,2)</f>
        <v>0</v>
      </c>
      <c r="K1141" s="133" t="s">
        <v>164</v>
      </c>
      <c r="L1141" s="32"/>
      <c r="M1141" s="138" t="s">
        <v>21</v>
      </c>
      <c r="N1141" s="139" t="s">
        <v>44</v>
      </c>
      <c r="P1141" s="140">
        <f>O1141*H1141</f>
        <v>0</v>
      </c>
      <c r="Q1141" s="140">
        <v>0</v>
      </c>
      <c r="R1141" s="140">
        <f>Q1141*H1141</f>
        <v>0</v>
      </c>
      <c r="S1141" s="140">
        <v>2.5000000000000001E-2</v>
      </c>
      <c r="T1141" s="141">
        <f>S1141*H1141</f>
        <v>0.1</v>
      </c>
      <c r="AR1141" s="142" t="s">
        <v>165</v>
      </c>
      <c r="AT1141" s="142" t="s">
        <v>160</v>
      </c>
      <c r="AU1141" s="142" t="s">
        <v>83</v>
      </c>
      <c r="AY1141" s="17" t="s">
        <v>158</v>
      </c>
      <c r="BE1141" s="143">
        <f>IF(N1141="základní",J1141,0)</f>
        <v>0</v>
      </c>
      <c r="BF1141" s="143">
        <f>IF(N1141="snížená",J1141,0)</f>
        <v>0</v>
      </c>
      <c r="BG1141" s="143">
        <f>IF(N1141="zákl. přenesená",J1141,0)</f>
        <v>0</v>
      </c>
      <c r="BH1141" s="143">
        <f>IF(N1141="sníž. přenesená",J1141,0)</f>
        <v>0</v>
      </c>
      <c r="BI1141" s="143">
        <f>IF(N1141="nulová",J1141,0)</f>
        <v>0</v>
      </c>
      <c r="BJ1141" s="17" t="s">
        <v>81</v>
      </c>
      <c r="BK1141" s="143">
        <f>ROUND(I1141*H1141,2)</f>
        <v>0</v>
      </c>
      <c r="BL1141" s="17" t="s">
        <v>165</v>
      </c>
      <c r="BM1141" s="142" t="s">
        <v>1435</v>
      </c>
    </row>
    <row r="1142" spans="2:65" s="1" customFormat="1" ht="19.5">
      <c r="B1142" s="32"/>
      <c r="D1142" s="144" t="s">
        <v>167</v>
      </c>
      <c r="F1142" s="145" t="s">
        <v>1436</v>
      </c>
      <c r="I1142" s="146"/>
      <c r="L1142" s="32"/>
      <c r="M1142" s="147"/>
      <c r="T1142" s="53"/>
      <c r="AT1142" s="17" t="s">
        <v>167</v>
      </c>
      <c r="AU1142" s="17" t="s">
        <v>83</v>
      </c>
    </row>
    <row r="1143" spans="2:65" s="1" customFormat="1" ht="11.25">
      <c r="B1143" s="32"/>
      <c r="D1143" s="148" t="s">
        <v>169</v>
      </c>
      <c r="F1143" s="149" t="s">
        <v>1437</v>
      </c>
      <c r="I1143" s="146"/>
      <c r="L1143" s="32"/>
      <c r="M1143" s="147"/>
      <c r="T1143" s="53"/>
      <c r="AT1143" s="17" t="s">
        <v>169</v>
      </c>
      <c r="AU1143" s="17" t="s">
        <v>83</v>
      </c>
    </row>
    <row r="1144" spans="2:65" s="12" customFormat="1" ht="11.25">
      <c r="B1144" s="150"/>
      <c r="D1144" s="144" t="s">
        <v>171</v>
      </c>
      <c r="E1144" s="151" t="s">
        <v>21</v>
      </c>
      <c r="F1144" s="152" t="s">
        <v>712</v>
      </c>
      <c r="H1144" s="151" t="s">
        <v>21</v>
      </c>
      <c r="I1144" s="153"/>
      <c r="L1144" s="150"/>
      <c r="M1144" s="154"/>
      <c r="T1144" s="155"/>
      <c r="AT1144" s="151" t="s">
        <v>171</v>
      </c>
      <c r="AU1144" s="151" t="s">
        <v>83</v>
      </c>
      <c r="AV1144" s="12" t="s">
        <v>81</v>
      </c>
      <c r="AW1144" s="12" t="s">
        <v>34</v>
      </c>
      <c r="AX1144" s="12" t="s">
        <v>73</v>
      </c>
      <c r="AY1144" s="151" t="s">
        <v>158</v>
      </c>
    </row>
    <row r="1145" spans="2:65" s="13" customFormat="1" ht="11.25">
      <c r="B1145" s="156"/>
      <c r="D1145" s="144" t="s">
        <v>171</v>
      </c>
      <c r="E1145" s="157" t="s">
        <v>21</v>
      </c>
      <c r="F1145" s="158" t="s">
        <v>356</v>
      </c>
      <c r="H1145" s="159">
        <v>4</v>
      </c>
      <c r="I1145" s="160"/>
      <c r="L1145" s="156"/>
      <c r="M1145" s="161"/>
      <c r="T1145" s="162"/>
      <c r="AT1145" s="157" t="s">
        <v>171</v>
      </c>
      <c r="AU1145" s="157" t="s">
        <v>83</v>
      </c>
      <c r="AV1145" s="13" t="s">
        <v>83</v>
      </c>
      <c r="AW1145" s="13" t="s">
        <v>34</v>
      </c>
      <c r="AX1145" s="13" t="s">
        <v>81</v>
      </c>
      <c r="AY1145" s="157" t="s">
        <v>158</v>
      </c>
    </row>
    <row r="1146" spans="2:65" s="1" customFormat="1" ht="16.5" customHeight="1">
      <c r="B1146" s="32"/>
      <c r="C1146" s="131" t="s">
        <v>1438</v>
      </c>
      <c r="D1146" s="131" t="s">
        <v>160</v>
      </c>
      <c r="E1146" s="132" t="s">
        <v>1439</v>
      </c>
      <c r="F1146" s="133" t="s">
        <v>1440</v>
      </c>
      <c r="G1146" s="134" t="s">
        <v>344</v>
      </c>
      <c r="H1146" s="135">
        <v>1</v>
      </c>
      <c r="I1146" s="136"/>
      <c r="J1146" s="137">
        <f>ROUND(I1146*H1146,2)</f>
        <v>0</v>
      </c>
      <c r="K1146" s="133" t="s">
        <v>164</v>
      </c>
      <c r="L1146" s="32"/>
      <c r="M1146" s="138" t="s">
        <v>21</v>
      </c>
      <c r="N1146" s="139" t="s">
        <v>44</v>
      </c>
      <c r="P1146" s="140">
        <f>O1146*H1146</f>
        <v>0</v>
      </c>
      <c r="Q1146" s="140">
        <v>0</v>
      </c>
      <c r="R1146" s="140">
        <f>Q1146*H1146</f>
        <v>0</v>
      </c>
      <c r="S1146" s="140">
        <v>7.3999999999999996E-2</v>
      </c>
      <c r="T1146" s="141">
        <f>S1146*H1146</f>
        <v>7.3999999999999996E-2</v>
      </c>
      <c r="AR1146" s="142" t="s">
        <v>165</v>
      </c>
      <c r="AT1146" s="142" t="s">
        <v>160</v>
      </c>
      <c r="AU1146" s="142" t="s">
        <v>83</v>
      </c>
      <c r="AY1146" s="17" t="s">
        <v>158</v>
      </c>
      <c r="BE1146" s="143">
        <f>IF(N1146="základní",J1146,0)</f>
        <v>0</v>
      </c>
      <c r="BF1146" s="143">
        <f>IF(N1146="snížená",J1146,0)</f>
        <v>0</v>
      </c>
      <c r="BG1146" s="143">
        <f>IF(N1146="zákl. přenesená",J1146,0)</f>
        <v>0</v>
      </c>
      <c r="BH1146" s="143">
        <f>IF(N1146="sníž. přenesená",J1146,0)</f>
        <v>0</v>
      </c>
      <c r="BI1146" s="143">
        <f>IF(N1146="nulová",J1146,0)</f>
        <v>0</v>
      </c>
      <c r="BJ1146" s="17" t="s">
        <v>81</v>
      </c>
      <c r="BK1146" s="143">
        <f>ROUND(I1146*H1146,2)</f>
        <v>0</v>
      </c>
      <c r="BL1146" s="17" t="s">
        <v>165</v>
      </c>
      <c r="BM1146" s="142" t="s">
        <v>1441</v>
      </c>
    </row>
    <row r="1147" spans="2:65" s="1" customFormat="1" ht="19.5">
      <c r="B1147" s="32"/>
      <c r="D1147" s="144" t="s">
        <v>167</v>
      </c>
      <c r="F1147" s="145" t="s">
        <v>1442</v>
      </c>
      <c r="I1147" s="146"/>
      <c r="L1147" s="32"/>
      <c r="M1147" s="147"/>
      <c r="T1147" s="53"/>
      <c r="AT1147" s="17" t="s">
        <v>167</v>
      </c>
      <c r="AU1147" s="17" t="s">
        <v>83</v>
      </c>
    </row>
    <row r="1148" spans="2:65" s="1" customFormat="1" ht="11.25">
      <c r="B1148" s="32"/>
      <c r="D1148" s="148" t="s">
        <v>169</v>
      </c>
      <c r="F1148" s="149" t="s">
        <v>1443</v>
      </c>
      <c r="I1148" s="146"/>
      <c r="L1148" s="32"/>
      <c r="M1148" s="147"/>
      <c r="T1148" s="53"/>
      <c r="AT1148" s="17" t="s">
        <v>169</v>
      </c>
      <c r="AU1148" s="17" t="s">
        <v>83</v>
      </c>
    </row>
    <row r="1149" spans="2:65" s="12" customFormat="1" ht="11.25">
      <c r="B1149" s="150"/>
      <c r="D1149" s="144" t="s">
        <v>171</v>
      </c>
      <c r="E1149" s="151" t="s">
        <v>21</v>
      </c>
      <c r="F1149" s="152" t="s">
        <v>348</v>
      </c>
      <c r="H1149" s="151" t="s">
        <v>21</v>
      </c>
      <c r="I1149" s="153"/>
      <c r="L1149" s="150"/>
      <c r="M1149" s="154"/>
      <c r="T1149" s="155"/>
      <c r="AT1149" s="151" t="s">
        <v>171</v>
      </c>
      <c r="AU1149" s="151" t="s">
        <v>83</v>
      </c>
      <c r="AV1149" s="12" t="s">
        <v>81</v>
      </c>
      <c r="AW1149" s="12" t="s">
        <v>34</v>
      </c>
      <c r="AX1149" s="12" t="s">
        <v>73</v>
      </c>
      <c r="AY1149" s="151" t="s">
        <v>158</v>
      </c>
    </row>
    <row r="1150" spans="2:65" s="13" customFormat="1" ht="11.25">
      <c r="B1150" s="156"/>
      <c r="D1150" s="144" t="s">
        <v>171</v>
      </c>
      <c r="E1150" s="157" t="s">
        <v>21</v>
      </c>
      <c r="F1150" s="158" t="s">
        <v>81</v>
      </c>
      <c r="H1150" s="159">
        <v>1</v>
      </c>
      <c r="I1150" s="160"/>
      <c r="L1150" s="156"/>
      <c r="M1150" s="161"/>
      <c r="T1150" s="162"/>
      <c r="AT1150" s="157" t="s">
        <v>171</v>
      </c>
      <c r="AU1150" s="157" t="s">
        <v>83</v>
      </c>
      <c r="AV1150" s="13" t="s">
        <v>83</v>
      </c>
      <c r="AW1150" s="13" t="s">
        <v>34</v>
      </c>
      <c r="AX1150" s="13" t="s">
        <v>81</v>
      </c>
      <c r="AY1150" s="157" t="s">
        <v>158</v>
      </c>
    </row>
    <row r="1151" spans="2:65" s="1" customFormat="1" ht="16.5" customHeight="1">
      <c r="B1151" s="32"/>
      <c r="C1151" s="131" t="s">
        <v>1444</v>
      </c>
      <c r="D1151" s="131" t="s">
        <v>160</v>
      </c>
      <c r="E1151" s="132" t="s">
        <v>1445</v>
      </c>
      <c r="F1151" s="133" t="s">
        <v>1446</v>
      </c>
      <c r="G1151" s="134" t="s">
        <v>344</v>
      </c>
      <c r="H1151" s="135">
        <v>3</v>
      </c>
      <c r="I1151" s="136"/>
      <c r="J1151" s="137">
        <f>ROUND(I1151*H1151,2)</f>
        <v>0</v>
      </c>
      <c r="K1151" s="133" t="s">
        <v>164</v>
      </c>
      <c r="L1151" s="32"/>
      <c r="M1151" s="138" t="s">
        <v>21</v>
      </c>
      <c r="N1151" s="139" t="s">
        <v>44</v>
      </c>
      <c r="P1151" s="140">
        <f>O1151*H1151</f>
        <v>0</v>
      </c>
      <c r="Q1151" s="140">
        <v>0</v>
      </c>
      <c r="R1151" s="140">
        <f>Q1151*H1151</f>
        <v>0</v>
      </c>
      <c r="S1151" s="140">
        <v>0.124</v>
      </c>
      <c r="T1151" s="141">
        <f>S1151*H1151</f>
        <v>0.372</v>
      </c>
      <c r="AR1151" s="142" t="s">
        <v>165</v>
      </c>
      <c r="AT1151" s="142" t="s">
        <v>160</v>
      </c>
      <c r="AU1151" s="142" t="s">
        <v>83</v>
      </c>
      <c r="AY1151" s="17" t="s">
        <v>158</v>
      </c>
      <c r="BE1151" s="143">
        <f>IF(N1151="základní",J1151,0)</f>
        <v>0</v>
      </c>
      <c r="BF1151" s="143">
        <f>IF(N1151="snížená",J1151,0)</f>
        <v>0</v>
      </c>
      <c r="BG1151" s="143">
        <f>IF(N1151="zákl. přenesená",J1151,0)</f>
        <v>0</v>
      </c>
      <c r="BH1151" s="143">
        <f>IF(N1151="sníž. přenesená",J1151,0)</f>
        <v>0</v>
      </c>
      <c r="BI1151" s="143">
        <f>IF(N1151="nulová",J1151,0)</f>
        <v>0</v>
      </c>
      <c r="BJ1151" s="17" t="s">
        <v>81</v>
      </c>
      <c r="BK1151" s="143">
        <f>ROUND(I1151*H1151,2)</f>
        <v>0</v>
      </c>
      <c r="BL1151" s="17" t="s">
        <v>165</v>
      </c>
      <c r="BM1151" s="142" t="s">
        <v>1447</v>
      </c>
    </row>
    <row r="1152" spans="2:65" s="1" customFormat="1" ht="19.5">
      <c r="B1152" s="32"/>
      <c r="D1152" s="144" t="s">
        <v>167</v>
      </c>
      <c r="F1152" s="145" t="s">
        <v>1448</v>
      </c>
      <c r="I1152" s="146"/>
      <c r="L1152" s="32"/>
      <c r="M1152" s="147"/>
      <c r="T1152" s="53"/>
      <c r="AT1152" s="17" t="s">
        <v>167</v>
      </c>
      <c r="AU1152" s="17" t="s">
        <v>83</v>
      </c>
    </row>
    <row r="1153" spans="2:65" s="1" customFormat="1" ht="11.25">
      <c r="B1153" s="32"/>
      <c r="D1153" s="148" t="s">
        <v>169</v>
      </c>
      <c r="F1153" s="149" t="s">
        <v>1449</v>
      </c>
      <c r="I1153" s="146"/>
      <c r="L1153" s="32"/>
      <c r="M1153" s="147"/>
      <c r="T1153" s="53"/>
      <c r="AT1153" s="17" t="s">
        <v>169</v>
      </c>
      <c r="AU1153" s="17" t="s">
        <v>83</v>
      </c>
    </row>
    <row r="1154" spans="2:65" s="12" customFormat="1" ht="11.25">
      <c r="B1154" s="150"/>
      <c r="D1154" s="144" t="s">
        <v>171</v>
      </c>
      <c r="E1154" s="151" t="s">
        <v>21</v>
      </c>
      <c r="F1154" s="152" t="s">
        <v>363</v>
      </c>
      <c r="H1154" s="151" t="s">
        <v>21</v>
      </c>
      <c r="I1154" s="153"/>
      <c r="L1154" s="150"/>
      <c r="M1154" s="154"/>
      <c r="T1154" s="155"/>
      <c r="AT1154" s="151" t="s">
        <v>171</v>
      </c>
      <c r="AU1154" s="151" t="s">
        <v>83</v>
      </c>
      <c r="AV1154" s="12" t="s">
        <v>81</v>
      </c>
      <c r="AW1154" s="12" t="s">
        <v>34</v>
      </c>
      <c r="AX1154" s="12" t="s">
        <v>73</v>
      </c>
      <c r="AY1154" s="151" t="s">
        <v>158</v>
      </c>
    </row>
    <row r="1155" spans="2:65" s="13" customFormat="1" ht="11.25">
      <c r="B1155" s="156"/>
      <c r="D1155" s="144" t="s">
        <v>171</v>
      </c>
      <c r="E1155" s="157" t="s">
        <v>21</v>
      </c>
      <c r="F1155" s="158" t="s">
        <v>364</v>
      </c>
      <c r="H1155" s="159">
        <v>3</v>
      </c>
      <c r="I1155" s="160"/>
      <c r="L1155" s="156"/>
      <c r="M1155" s="161"/>
      <c r="T1155" s="162"/>
      <c r="AT1155" s="157" t="s">
        <v>171</v>
      </c>
      <c r="AU1155" s="157" t="s">
        <v>83</v>
      </c>
      <c r="AV1155" s="13" t="s">
        <v>83</v>
      </c>
      <c r="AW1155" s="13" t="s">
        <v>34</v>
      </c>
      <c r="AX1155" s="13" t="s">
        <v>81</v>
      </c>
      <c r="AY1155" s="157" t="s">
        <v>158</v>
      </c>
    </row>
    <row r="1156" spans="2:65" s="1" customFormat="1" ht="16.5" customHeight="1">
      <c r="B1156" s="32"/>
      <c r="C1156" s="131" t="s">
        <v>1450</v>
      </c>
      <c r="D1156" s="131" t="s">
        <v>160</v>
      </c>
      <c r="E1156" s="132" t="s">
        <v>1451</v>
      </c>
      <c r="F1156" s="133" t="s">
        <v>1452</v>
      </c>
      <c r="G1156" s="134" t="s">
        <v>344</v>
      </c>
      <c r="H1156" s="135">
        <v>1</v>
      </c>
      <c r="I1156" s="136"/>
      <c r="J1156" s="137">
        <f>ROUND(I1156*H1156,2)</f>
        <v>0</v>
      </c>
      <c r="K1156" s="133" t="s">
        <v>164</v>
      </c>
      <c r="L1156" s="32"/>
      <c r="M1156" s="138" t="s">
        <v>21</v>
      </c>
      <c r="N1156" s="139" t="s">
        <v>44</v>
      </c>
      <c r="P1156" s="140">
        <f>O1156*H1156</f>
        <v>0</v>
      </c>
      <c r="Q1156" s="140">
        <v>0</v>
      </c>
      <c r="R1156" s="140">
        <f>Q1156*H1156</f>
        <v>0</v>
      </c>
      <c r="S1156" s="140">
        <v>0.14899999999999999</v>
      </c>
      <c r="T1156" s="141">
        <f>S1156*H1156</f>
        <v>0.14899999999999999</v>
      </c>
      <c r="AR1156" s="142" t="s">
        <v>165</v>
      </c>
      <c r="AT1156" s="142" t="s">
        <v>160</v>
      </c>
      <c r="AU1156" s="142" t="s">
        <v>83</v>
      </c>
      <c r="AY1156" s="17" t="s">
        <v>158</v>
      </c>
      <c r="BE1156" s="143">
        <f>IF(N1156="základní",J1156,0)</f>
        <v>0</v>
      </c>
      <c r="BF1156" s="143">
        <f>IF(N1156="snížená",J1156,0)</f>
        <v>0</v>
      </c>
      <c r="BG1156" s="143">
        <f>IF(N1156="zákl. přenesená",J1156,0)</f>
        <v>0</v>
      </c>
      <c r="BH1156" s="143">
        <f>IF(N1156="sníž. přenesená",J1156,0)</f>
        <v>0</v>
      </c>
      <c r="BI1156" s="143">
        <f>IF(N1156="nulová",J1156,0)</f>
        <v>0</v>
      </c>
      <c r="BJ1156" s="17" t="s">
        <v>81</v>
      </c>
      <c r="BK1156" s="143">
        <f>ROUND(I1156*H1156,2)</f>
        <v>0</v>
      </c>
      <c r="BL1156" s="17" t="s">
        <v>165</v>
      </c>
      <c r="BM1156" s="142" t="s">
        <v>1453</v>
      </c>
    </row>
    <row r="1157" spans="2:65" s="1" customFormat="1" ht="19.5">
      <c r="B1157" s="32"/>
      <c r="D1157" s="144" t="s">
        <v>167</v>
      </c>
      <c r="F1157" s="145" t="s">
        <v>1454</v>
      </c>
      <c r="I1157" s="146"/>
      <c r="L1157" s="32"/>
      <c r="M1157" s="147"/>
      <c r="T1157" s="53"/>
      <c r="AT1157" s="17" t="s">
        <v>167</v>
      </c>
      <c r="AU1157" s="17" t="s">
        <v>83</v>
      </c>
    </row>
    <row r="1158" spans="2:65" s="1" customFormat="1" ht="11.25">
      <c r="B1158" s="32"/>
      <c r="D1158" s="148" t="s">
        <v>169</v>
      </c>
      <c r="F1158" s="149" t="s">
        <v>1455</v>
      </c>
      <c r="I1158" s="146"/>
      <c r="L1158" s="32"/>
      <c r="M1158" s="147"/>
      <c r="T1158" s="53"/>
      <c r="AT1158" s="17" t="s">
        <v>169</v>
      </c>
      <c r="AU1158" s="17" t="s">
        <v>83</v>
      </c>
    </row>
    <row r="1159" spans="2:65" s="12" customFormat="1" ht="11.25">
      <c r="B1159" s="150"/>
      <c r="D1159" s="144" t="s">
        <v>171</v>
      </c>
      <c r="E1159" s="151" t="s">
        <v>21</v>
      </c>
      <c r="F1159" s="152" t="s">
        <v>371</v>
      </c>
      <c r="H1159" s="151" t="s">
        <v>21</v>
      </c>
      <c r="I1159" s="153"/>
      <c r="L1159" s="150"/>
      <c r="M1159" s="154"/>
      <c r="T1159" s="155"/>
      <c r="AT1159" s="151" t="s">
        <v>171</v>
      </c>
      <c r="AU1159" s="151" t="s">
        <v>83</v>
      </c>
      <c r="AV1159" s="12" t="s">
        <v>81</v>
      </c>
      <c r="AW1159" s="12" t="s">
        <v>34</v>
      </c>
      <c r="AX1159" s="12" t="s">
        <v>73</v>
      </c>
      <c r="AY1159" s="151" t="s">
        <v>158</v>
      </c>
    </row>
    <row r="1160" spans="2:65" s="13" customFormat="1" ht="11.25">
      <c r="B1160" s="156"/>
      <c r="D1160" s="144" t="s">
        <v>171</v>
      </c>
      <c r="E1160" s="157" t="s">
        <v>21</v>
      </c>
      <c r="F1160" s="158" t="s">
        <v>81</v>
      </c>
      <c r="H1160" s="159">
        <v>1</v>
      </c>
      <c r="I1160" s="160"/>
      <c r="L1160" s="156"/>
      <c r="M1160" s="161"/>
      <c r="T1160" s="162"/>
      <c r="AT1160" s="157" t="s">
        <v>171</v>
      </c>
      <c r="AU1160" s="157" t="s">
        <v>83</v>
      </c>
      <c r="AV1160" s="13" t="s">
        <v>83</v>
      </c>
      <c r="AW1160" s="13" t="s">
        <v>34</v>
      </c>
      <c r="AX1160" s="13" t="s">
        <v>81</v>
      </c>
      <c r="AY1160" s="157" t="s">
        <v>158</v>
      </c>
    </row>
    <row r="1161" spans="2:65" s="1" customFormat="1" ht="16.5" customHeight="1">
      <c r="B1161" s="32"/>
      <c r="C1161" s="131" t="s">
        <v>1456</v>
      </c>
      <c r="D1161" s="131" t="s">
        <v>160</v>
      </c>
      <c r="E1161" s="132" t="s">
        <v>1457</v>
      </c>
      <c r="F1161" s="133" t="s">
        <v>1458</v>
      </c>
      <c r="G1161" s="134" t="s">
        <v>344</v>
      </c>
      <c r="H1161" s="135">
        <v>4</v>
      </c>
      <c r="I1161" s="136"/>
      <c r="J1161" s="137">
        <f>ROUND(I1161*H1161,2)</f>
        <v>0</v>
      </c>
      <c r="K1161" s="133" t="s">
        <v>164</v>
      </c>
      <c r="L1161" s="32"/>
      <c r="M1161" s="138" t="s">
        <v>21</v>
      </c>
      <c r="N1161" s="139" t="s">
        <v>44</v>
      </c>
      <c r="P1161" s="140">
        <f>O1161*H1161</f>
        <v>0</v>
      </c>
      <c r="Q1161" s="140">
        <v>0</v>
      </c>
      <c r="R1161" s="140">
        <f>Q1161*H1161</f>
        <v>0</v>
      </c>
      <c r="S1161" s="140">
        <v>0.27600000000000002</v>
      </c>
      <c r="T1161" s="141">
        <f>S1161*H1161</f>
        <v>1.1040000000000001</v>
      </c>
      <c r="AR1161" s="142" t="s">
        <v>165</v>
      </c>
      <c r="AT1161" s="142" t="s">
        <v>160</v>
      </c>
      <c r="AU1161" s="142" t="s">
        <v>83</v>
      </c>
      <c r="AY1161" s="17" t="s">
        <v>158</v>
      </c>
      <c r="BE1161" s="143">
        <f>IF(N1161="základní",J1161,0)</f>
        <v>0</v>
      </c>
      <c r="BF1161" s="143">
        <f>IF(N1161="snížená",J1161,0)</f>
        <v>0</v>
      </c>
      <c r="BG1161" s="143">
        <f>IF(N1161="zákl. přenesená",J1161,0)</f>
        <v>0</v>
      </c>
      <c r="BH1161" s="143">
        <f>IF(N1161="sníž. přenesená",J1161,0)</f>
        <v>0</v>
      </c>
      <c r="BI1161" s="143">
        <f>IF(N1161="nulová",J1161,0)</f>
        <v>0</v>
      </c>
      <c r="BJ1161" s="17" t="s">
        <v>81</v>
      </c>
      <c r="BK1161" s="143">
        <f>ROUND(I1161*H1161,2)</f>
        <v>0</v>
      </c>
      <c r="BL1161" s="17" t="s">
        <v>165</v>
      </c>
      <c r="BM1161" s="142" t="s">
        <v>1459</v>
      </c>
    </row>
    <row r="1162" spans="2:65" s="1" customFormat="1" ht="19.5">
      <c r="B1162" s="32"/>
      <c r="D1162" s="144" t="s">
        <v>167</v>
      </c>
      <c r="F1162" s="145" t="s">
        <v>1460</v>
      </c>
      <c r="I1162" s="146"/>
      <c r="L1162" s="32"/>
      <c r="M1162" s="147"/>
      <c r="T1162" s="53"/>
      <c r="AT1162" s="17" t="s">
        <v>167</v>
      </c>
      <c r="AU1162" s="17" t="s">
        <v>83</v>
      </c>
    </row>
    <row r="1163" spans="2:65" s="1" customFormat="1" ht="11.25">
      <c r="B1163" s="32"/>
      <c r="D1163" s="148" t="s">
        <v>169</v>
      </c>
      <c r="F1163" s="149" t="s">
        <v>1461</v>
      </c>
      <c r="I1163" s="146"/>
      <c r="L1163" s="32"/>
      <c r="M1163" s="147"/>
      <c r="T1163" s="53"/>
      <c r="AT1163" s="17" t="s">
        <v>169</v>
      </c>
      <c r="AU1163" s="17" t="s">
        <v>83</v>
      </c>
    </row>
    <row r="1164" spans="2:65" s="12" customFormat="1" ht="11.25">
      <c r="B1164" s="150"/>
      <c r="D1164" s="144" t="s">
        <v>171</v>
      </c>
      <c r="E1164" s="151" t="s">
        <v>21</v>
      </c>
      <c r="F1164" s="152" t="s">
        <v>355</v>
      </c>
      <c r="H1164" s="151" t="s">
        <v>21</v>
      </c>
      <c r="I1164" s="153"/>
      <c r="L1164" s="150"/>
      <c r="M1164" s="154"/>
      <c r="T1164" s="155"/>
      <c r="AT1164" s="151" t="s">
        <v>171</v>
      </c>
      <c r="AU1164" s="151" t="s">
        <v>83</v>
      </c>
      <c r="AV1164" s="12" t="s">
        <v>81</v>
      </c>
      <c r="AW1164" s="12" t="s">
        <v>34</v>
      </c>
      <c r="AX1164" s="12" t="s">
        <v>73</v>
      </c>
      <c r="AY1164" s="151" t="s">
        <v>158</v>
      </c>
    </row>
    <row r="1165" spans="2:65" s="13" customFormat="1" ht="11.25">
      <c r="B1165" s="156"/>
      <c r="D1165" s="144" t="s">
        <v>171</v>
      </c>
      <c r="E1165" s="157" t="s">
        <v>21</v>
      </c>
      <c r="F1165" s="158" t="s">
        <v>356</v>
      </c>
      <c r="H1165" s="159">
        <v>4</v>
      </c>
      <c r="I1165" s="160"/>
      <c r="L1165" s="156"/>
      <c r="M1165" s="161"/>
      <c r="T1165" s="162"/>
      <c r="AT1165" s="157" t="s">
        <v>171</v>
      </c>
      <c r="AU1165" s="157" t="s">
        <v>83</v>
      </c>
      <c r="AV1165" s="13" t="s">
        <v>83</v>
      </c>
      <c r="AW1165" s="13" t="s">
        <v>34</v>
      </c>
      <c r="AX1165" s="13" t="s">
        <v>81</v>
      </c>
      <c r="AY1165" s="157" t="s">
        <v>158</v>
      </c>
    </row>
    <row r="1166" spans="2:65" s="1" customFormat="1" ht="16.5" customHeight="1">
      <c r="B1166" s="32"/>
      <c r="C1166" s="131" t="s">
        <v>1462</v>
      </c>
      <c r="D1166" s="131" t="s">
        <v>160</v>
      </c>
      <c r="E1166" s="132" t="s">
        <v>1463</v>
      </c>
      <c r="F1166" s="133" t="s">
        <v>1464</v>
      </c>
      <c r="G1166" s="134" t="s">
        <v>198</v>
      </c>
      <c r="H1166" s="135">
        <v>0.51</v>
      </c>
      <c r="I1166" s="136"/>
      <c r="J1166" s="137">
        <f>ROUND(I1166*H1166,2)</f>
        <v>0</v>
      </c>
      <c r="K1166" s="133" t="s">
        <v>164</v>
      </c>
      <c r="L1166" s="32"/>
      <c r="M1166" s="138" t="s">
        <v>21</v>
      </c>
      <c r="N1166" s="139" t="s">
        <v>44</v>
      </c>
      <c r="P1166" s="140">
        <f>O1166*H1166</f>
        <v>0</v>
      </c>
      <c r="Q1166" s="140">
        <v>0</v>
      </c>
      <c r="R1166" s="140">
        <f>Q1166*H1166</f>
        <v>0</v>
      </c>
      <c r="S1166" s="140">
        <v>1.8</v>
      </c>
      <c r="T1166" s="141">
        <f>S1166*H1166</f>
        <v>0.91800000000000004</v>
      </c>
      <c r="AR1166" s="142" t="s">
        <v>165</v>
      </c>
      <c r="AT1166" s="142" t="s">
        <v>160</v>
      </c>
      <c r="AU1166" s="142" t="s">
        <v>83</v>
      </c>
      <c r="AY1166" s="17" t="s">
        <v>158</v>
      </c>
      <c r="BE1166" s="143">
        <f>IF(N1166="základní",J1166,0)</f>
        <v>0</v>
      </c>
      <c r="BF1166" s="143">
        <f>IF(N1166="snížená",J1166,0)</f>
        <v>0</v>
      </c>
      <c r="BG1166" s="143">
        <f>IF(N1166="zákl. přenesená",J1166,0)</f>
        <v>0</v>
      </c>
      <c r="BH1166" s="143">
        <f>IF(N1166="sníž. přenesená",J1166,0)</f>
        <v>0</v>
      </c>
      <c r="BI1166" s="143">
        <f>IF(N1166="nulová",J1166,0)</f>
        <v>0</v>
      </c>
      <c r="BJ1166" s="17" t="s">
        <v>81</v>
      </c>
      <c r="BK1166" s="143">
        <f>ROUND(I1166*H1166,2)</f>
        <v>0</v>
      </c>
      <c r="BL1166" s="17" t="s">
        <v>165</v>
      </c>
      <c r="BM1166" s="142" t="s">
        <v>1465</v>
      </c>
    </row>
    <row r="1167" spans="2:65" s="1" customFormat="1" ht="19.5">
      <c r="B1167" s="32"/>
      <c r="D1167" s="144" t="s">
        <v>167</v>
      </c>
      <c r="F1167" s="145" t="s">
        <v>1466</v>
      </c>
      <c r="I1167" s="146"/>
      <c r="L1167" s="32"/>
      <c r="M1167" s="147"/>
      <c r="T1167" s="53"/>
      <c r="AT1167" s="17" t="s">
        <v>167</v>
      </c>
      <c r="AU1167" s="17" t="s">
        <v>83</v>
      </c>
    </row>
    <row r="1168" spans="2:65" s="1" customFormat="1" ht="11.25">
      <c r="B1168" s="32"/>
      <c r="D1168" s="148" t="s">
        <v>169</v>
      </c>
      <c r="F1168" s="149" t="s">
        <v>1467</v>
      </c>
      <c r="I1168" s="146"/>
      <c r="L1168" s="32"/>
      <c r="M1168" s="147"/>
      <c r="T1168" s="53"/>
      <c r="AT1168" s="17" t="s">
        <v>169</v>
      </c>
      <c r="AU1168" s="17" t="s">
        <v>83</v>
      </c>
    </row>
    <row r="1169" spans="2:65" s="12" customFormat="1" ht="11.25">
      <c r="B1169" s="150"/>
      <c r="D1169" s="144" t="s">
        <v>171</v>
      </c>
      <c r="E1169" s="151" t="s">
        <v>21</v>
      </c>
      <c r="F1169" s="152" t="s">
        <v>692</v>
      </c>
      <c r="H1169" s="151" t="s">
        <v>21</v>
      </c>
      <c r="I1169" s="153"/>
      <c r="L1169" s="150"/>
      <c r="M1169" s="154"/>
      <c r="T1169" s="155"/>
      <c r="AT1169" s="151" t="s">
        <v>171</v>
      </c>
      <c r="AU1169" s="151" t="s">
        <v>83</v>
      </c>
      <c r="AV1169" s="12" t="s">
        <v>81</v>
      </c>
      <c r="AW1169" s="12" t="s">
        <v>34</v>
      </c>
      <c r="AX1169" s="12" t="s">
        <v>73</v>
      </c>
      <c r="AY1169" s="151" t="s">
        <v>158</v>
      </c>
    </row>
    <row r="1170" spans="2:65" s="13" customFormat="1" ht="11.25">
      <c r="B1170" s="156"/>
      <c r="D1170" s="144" t="s">
        <v>171</v>
      </c>
      <c r="E1170" s="157" t="s">
        <v>21</v>
      </c>
      <c r="F1170" s="158" t="s">
        <v>1468</v>
      </c>
      <c r="H1170" s="159">
        <v>0.51</v>
      </c>
      <c r="I1170" s="160"/>
      <c r="L1170" s="156"/>
      <c r="M1170" s="161"/>
      <c r="T1170" s="162"/>
      <c r="AT1170" s="157" t="s">
        <v>171</v>
      </c>
      <c r="AU1170" s="157" t="s">
        <v>83</v>
      </c>
      <c r="AV1170" s="13" t="s">
        <v>83</v>
      </c>
      <c r="AW1170" s="13" t="s">
        <v>34</v>
      </c>
      <c r="AX1170" s="13" t="s">
        <v>81</v>
      </c>
      <c r="AY1170" s="157" t="s">
        <v>158</v>
      </c>
    </row>
    <row r="1171" spans="2:65" s="1" customFormat="1" ht="16.5" customHeight="1">
      <c r="B1171" s="32"/>
      <c r="C1171" s="131" t="s">
        <v>1469</v>
      </c>
      <c r="D1171" s="131" t="s">
        <v>160</v>
      </c>
      <c r="E1171" s="132" t="s">
        <v>1470</v>
      </c>
      <c r="F1171" s="133" t="s">
        <v>1471</v>
      </c>
      <c r="G1171" s="134" t="s">
        <v>198</v>
      </c>
      <c r="H1171" s="135">
        <v>2.2749999999999999</v>
      </c>
      <c r="I1171" s="136"/>
      <c r="J1171" s="137">
        <f>ROUND(I1171*H1171,2)</f>
        <v>0</v>
      </c>
      <c r="K1171" s="133" t="s">
        <v>164</v>
      </c>
      <c r="L1171" s="32"/>
      <c r="M1171" s="138" t="s">
        <v>21</v>
      </c>
      <c r="N1171" s="139" t="s">
        <v>44</v>
      </c>
      <c r="P1171" s="140">
        <f>O1171*H1171</f>
        <v>0</v>
      </c>
      <c r="Q1171" s="140">
        <v>0</v>
      </c>
      <c r="R1171" s="140">
        <f>Q1171*H1171</f>
        <v>0</v>
      </c>
      <c r="S1171" s="140">
        <v>1.8</v>
      </c>
      <c r="T1171" s="141">
        <f>S1171*H1171</f>
        <v>4.0949999999999998</v>
      </c>
      <c r="AR1171" s="142" t="s">
        <v>165</v>
      </c>
      <c r="AT1171" s="142" t="s">
        <v>160</v>
      </c>
      <c r="AU1171" s="142" t="s">
        <v>83</v>
      </c>
      <c r="AY1171" s="17" t="s">
        <v>158</v>
      </c>
      <c r="BE1171" s="143">
        <f>IF(N1171="základní",J1171,0)</f>
        <v>0</v>
      </c>
      <c r="BF1171" s="143">
        <f>IF(N1171="snížená",J1171,0)</f>
        <v>0</v>
      </c>
      <c r="BG1171" s="143">
        <f>IF(N1171="zákl. přenesená",J1171,0)</f>
        <v>0</v>
      </c>
      <c r="BH1171" s="143">
        <f>IF(N1171="sníž. přenesená",J1171,0)</f>
        <v>0</v>
      </c>
      <c r="BI1171" s="143">
        <f>IF(N1171="nulová",J1171,0)</f>
        <v>0</v>
      </c>
      <c r="BJ1171" s="17" t="s">
        <v>81</v>
      </c>
      <c r="BK1171" s="143">
        <f>ROUND(I1171*H1171,2)</f>
        <v>0</v>
      </c>
      <c r="BL1171" s="17" t="s">
        <v>165</v>
      </c>
      <c r="BM1171" s="142" t="s">
        <v>1472</v>
      </c>
    </row>
    <row r="1172" spans="2:65" s="1" customFormat="1" ht="19.5">
      <c r="B1172" s="32"/>
      <c r="D1172" s="144" t="s">
        <v>167</v>
      </c>
      <c r="F1172" s="145" t="s">
        <v>1473</v>
      </c>
      <c r="I1172" s="146"/>
      <c r="L1172" s="32"/>
      <c r="M1172" s="147"/>
      <c r="T1172" s="53"/>
      <c r="AT1172" s="17" t="s">
        <v>167</v>
      </c>
      <c r="AU1172" s="17" t="s">
        <v>83</v>
      </c>
    </row>
    <row r="1173" spans="2:65" s="1" customFormat="1" ht="11.25">
      <c r="B1173" s="32"/>
      <c r="D1173" s="148" t="s">
        <v>169</v>
      </c>
      <c r="F1173" s="149" t="s">
        <v>1474</v>
      </c>
      <c r="I1173" s="146"/>
      <c r="L1173" s="32"/>
      <c r="M1173" s="147"/>
      <c r="T1173" s="53"/>
      <c r="AT1173" s="17" t="s">
        <v>169</v>
      </c>
      <c r="AU1173" s="17" t="s">
        <v>83</v>
      </c>
    </row>
    <row r="1174" spans="2:65" s="13" customFormat="1" ht="11.25">
      <c r="B1174" s="156"/>
      <c r="D1174" s="144" t="s">
        <v>171</v>
      </c>
      <c r="E1174" s="157" t="s">
        <v>21</v>
      </c>
      <c r="F1174" s="158" t="s">
        <v>1475</v>
      </c>
      <c r="H1174" s="159">
        <v>0.83199999999999996</v>
      </c>
      <c r="I1174" s="160"/>
      <c r="L1174" s="156"/>
      <c r="M1174" s="161"/>
      <c r="T1174" s="162"/>
      <c r="AT1174" s="157" t="s">
        <v>171</v>
      </c>
      <c r="AU1174" s="157" t="s">
        <v>83</v>
      </c>
      <c r="AV1174" s="13" t="s">
        <v>83</v>
      </c>
      <c r="AW1174" s="13" t="s">
        <v>34</v>
      </c>
      <c r="AX1174" s="13" t="s">
        <v>73</v>
      </c>
      <c r="AY1174" s="157" t="s">
        <v>158</v>
      </c>
    </row>
    <row r="1175" spans="2:65" s="13" customFormat="1" ht="11.25">
      <c r="B1175" s="156"/>
      <c r="D1175" s="144" t="s">
        <v>171</v>
      </c>
      <c r="E1175" s="157" t="s">
        <v>21</v>
      </c>
      <c r="F1175" s="158" t="s">
        <v>1476</v>
      </c>
      <c r="H1175" s="159">
        <v>1.4430000000000001</v>
      </c>
      <c r="I1175" s="160"/>
      <c r="L1175" s="156"/>
      <c r="M1175" s="161"/>
      <c r="T1175" s="162"/>
      <c r="AT1175" s="157" t="s">
        <v>171</v>
      </c>
      <c r="AU1175" s="157" t="s">
        <v>83</v>
      </c>
      <c r="AV1175" s="13" t="s">
        <v>83</v>
      </c>
      <c r="AW1175" s="13" t="s">
        <v>34</v>
      </c>
      <c r="AX1175" s="13" t="s">
        <v>73</v>
      </c>
      <c r="AY1175" s="157" t="s">
        <v>158</v>
      </c>
    </row>
    <row r="1176" spans="2:65" s="14" customFormat="1" ht="11.25">
      <c r="B1176" s="163"/>
      <c r="D1176" s="144" t="s">
        <v>171</v>
      </c>
      <c r="E1176" s="164" t="s">
        <v>21</v>
      </c>
      <c r="F1176" s="165" t="s">
        <v>215</v>
      </c>
      <c r="H1176" s="166">
        <v>2.2749999999999999</v>
      </c>
      <c r="I1176" s="167"/>
      <c r="L1176" s="163"/>
      <c r="M1176" s="168"/>
      <c r="T1176" s="169"/>
      <c r="AT1176" s="164" t="s">
        <v>171</v>
      </c>
      <c r="AU1176" s="164" t="s">
        <v>83</v>
      </c>
      <c r="AV1176" s="14" t="s">
        <v>165</v>
      </c>
      <c r="AW1176" s="14" t="s">
        <v>34</v>
      </c>
      <c r="AX1176" s="14" t="s">
        <v>81</v>
      </c>
      <c r="AY1176" s="164" t="s">
        <v>158</v>
      </c>
    </row>
    <row r="1177" spans="2:65" s="1" customFormat="1" ht="16.5" customHeight="1">
      <c r="B1177" s="32"/>
      <c r="C1177" s="131" t="s">
        <v>1477</v>
      </c>
      <c r="D1177" s="131" t="s">
        <v>160</v>
      </c>
      <c r="E1177" s="132" t="s">
        <v>1478</v>
      </c>
      <c r="F1177" s="133" t="s">
        <v>1479</v>
      </c>
      <c r="G1177" s="134" t="s">
        <v>184</v>
      </c>
      <c r="H1177" s="135">
        <v>7.9</v>
      </c>
      <c r="I1177" s="136"/>
      <c r="J1177" s="137">
        <f>ROUND(I1177*H1177,2)</f>
        <v>0</v>
      </c>
      <c r="K1177" s="133" t="s">
        <v>164</v>
      </c>
      <c r="L1177" s="32"/>
      <c r="M1177" s="138" t="s">
        <v>21</v>
      </c>
      <c r="N1177" s="139" t="s">
        <v>44</v>
      </c>
      <c r="P1177" s="140">
        <f>O1177*H1177</f>
        <v>0</v>
      </c>
      <c r="Q1177" s="140">
        <v>0</v>
      </c>
      <c r="R1177" s="140">
        <f>Q1177*H1177</f>
        <v>0</v>
      </c>
      <c r="S1177" s="140">
        <v>4.2000000000000003E-2</v>
      </c>
      <c r="T1177" s="141">
        <f>S1177*H1177</f>
        <v>0.33180000000000004</v>
      </c>
      <c r="AR1177" s="142" t="s">
        <v>165</v>
      </c>
      <c r="AT1177" s="142" t="s">
        <v>160</v>
      </c>
      <c r="AU1177" s="142" t="s">
        <v>83</v>
      </c>
      <c r="AY1177" s="17" t="s">
        <v>158</v>
      </c>
      <c r="BE1177" s="143">
        <f>IF(N1177="základní",J1177,0)</f>
        <v>0</v>
      </c>
      <c r="BF1177" s="143">
        <f>IF(N1177="snížená",J1177,0)</f>
        <v>0</v>
      </c>
      <c r="BG1177" s="143">
        <f>IF(N1177="zákl. přenesená",J1177,0)</f>
        <v>0</v>
      </c>
      <c r="BH1177" s="143">
        <f>IF(N1177="sníž. přenesená",J1177,0)</f>
        <v>0</v>
      </c>
      <c r="BI1177" s="143">
        <f>IF(N1177="nulová",J1177,0)</f>
        <v>0</v>
      </c>
      <c r="BJ1177" s="17" t="s">
        <v>81</v>
      </c>
      <c r="BK1177" s="143">
        <f>ROUND(I1177*H1177,2)</f>
        <v>0</v>
      </c>
      <c r="BL1177" s="17" t="s">
        <v>165</v>
      </c>
      <c r="BM1177" s="142" t="s">
        <v>1480</v>
      </c>
    </row>
    <row r="1178" spans="2:65" s="1" customFormat="1" ht="19.5">
      <c r="B1178" s="32"/>
      <c r="D1178" s="144" t="s">
        <v>167</v>
      </c>
      <c r="F1178" s="145" t="s">
        <v>1481</v>
      </c>
      <c r="I1178" s="146"/>
      <c r="L1178" s="32"/>
      <c r="M1178" s="147"/>
      <c r="T1178" s="53"/>
      <c r="AT1178" s="17" t="s">
        <v>167</v>
      </c>
      <c r="AU1178" s="17" t="s">
        <v>83</v>
      </c>
    </row>
    <row r="1179" spans="2:65" s="1" customFormat="1" ht="11.25">
      <c r="B1179" s="32"/>
      <c r="D1179" s="148" t="s">
        <v>169</v>
      </c>
      <c r="F1179" s="149" t="s">
        <v>1482</v>
      </c>
      <c r="I1179" s="146"/>
      <c r="L1179" s="32"/>
      <c r="M1179" s="147"/>
      <c r="T1179" s="53"/>
      <c r="AT1179" s="17" t="s">
        <v>169</v>
      </c>
      <c r="AU1179" s="17" t="s">
        <v>83</v>
      </c>
    </row>
    <row r="1180" spans="2:65" s="12" customFormat="1" ht="11.25">
      <c r="B1180" s="150"/>
      <c r="D1180" s="144" t="s">
        <v>171</v>
      </c>
      <c r="E1180" s="151" t="s">
        <v>21</v>
      </c>
      <c r="F1180" s="152" t="s">
        <v>484</v>
      </c>
      <c r="H1180" s="151" t="s">
        <v>21</v>
      </c>
      <c r="I1180" s="153"/>
      <c r="L1180" s="150"/>
      <c r="M1180" s="154"/>
      <c r="T1180" s="155"/>
      <c r="AT1180" s="151" t="s">
        <v>171</v>
      </c>
      <c r="AU1180" s="151" t="s">
        <v>83</v>
      </c>
      <c r="AV1180" s="12" t="s">
        <v>81</v>
      </c>
      <c r="AW1180" s="12" t="s">
        <v>34</v>
      </c>
      <c r="AX1180" s="12" t="s">
        <v>73</v>
      </c>
      <c r="AY1180" s="151" t="s">
        <v>158</v>
      </c>
    </row>
    <row r="1181" spans="2:65" s="13" customFormat="1" ht="11.25">
      <c r="B1181" s="156"/>
      <c r="D1181" s="144" t="s">
        <v>171</v>
      </c>
      <c r="E1181" s="157" t="s">
        <v>21</v>
      </c>
      <c r="F1181" s="158" t="s">
        <v>1483</v>
      </c>
      <c r="H1181" s="159">
        <v>7.9</v>
      </c>
      <c r="I1181" s="160"/>
      <c r="L1181" s="156"/>
      <c r="M1181" s="161"/>
      <c r="T1181" s="162"/>
      <c r="AT1181" s="157" t="s">
        <v>171</v>
      </c>
      <c r="AU1181" s="157" t="s">
        <v>83</v>
      </c>
      <c r="AV1181" s="13" t="s">
        <v>83</v>
      </c>
      <c r="AW1181" s="13" t="s">
        <v>34</v>
      </c>
      <c r="AX1181" s="13" t="s">
        <v>81</v>
      </c>
      <c r="AY1181" s="157" t="s">
        <v>158</v>
      </c>
    </row>
    <row r="1182" spans="2:65" s="1" customFormat="1" ht="16.5" customHeight="1">
      <c r="B1182" s="32"/>
      <c r="C1182" s="131" t="s">
        <v>1484</v>
      </c>
      <c r="D1182" s="131" t="s">
        <v>160</v>
      </c>
      <c r="E1182" s="132" t="s">
        <v>1485</v>
      </c>
      <c r="F1182" s="133" t="s">
        <v>1486</v>
      </c>
      <c r="G1182" s="134" t="s">
        <v>184</v>
      </c>
      <c r="H1182" s="135">
        <v>38.4</v>
      </c>
      <c r="I1182" s="136"/>
      <c r="J1182" s="137">
        <f>ROUND(I1182*H1182,2)</f>
        <v>0</v>
      </c>
      <c r="K1182" s="133" t="s">
        <v>164</v>
      </c>
      <c r="L1182" s="32"/>
      <c r="M1182" s="138" t="s">
        <v>21</v>
      </c>
      <c r="N1182" s="139" t="s">
        <v>44</v>
      </c>
      <c r="P1182" s="140">
        <f>O1182*H1182</f>
        <v>0</v>
      </c>
      <c r="Q1182" s="140">
        <v>0</v>
      </c>
      <c r="R1182" s="140">
        <f>Q1182*H1182</f>
        <v>0</v>
      </c>
      <c r="S1182" s="140">
        <v>6.5000000000000002E-2</v>
      </c>
      <c r="T1182" s="141">
        <f>S1182*H1182</f>
        <v>2.496</v>
      </c>
      <c r="AR1182" s="142" t="s">
        <v>165</v>
      </c>
      <c r="AT1182" s="142" t="s">
        <v>160</v>
      </c>
      <c r="AU1182" s="142" t="s">
        <v>83</v>
      </c>
      <c r="AY1182" s="17" t="s">
        <v>158</v>
      </c>
      <c r="BE1182" s="143">
        <f>IF(N1182="základní",J1182,0)</f>
        <v>0</v>
      </c>
      <c r="BF1182" s="143">
        <f>IF(N1182="snížená",J1182,0)</f>
        <v>0</v>
      </c>
      <c r="BG1182" s="143">
        <f>IF(N1182="zákl. přenesená",J1182,0)</f>
        <v>0</v>
      </c>
      <c r="BH1182" s="143">
        <f>IF(N1182="sníž. přenesená",J1182,0)</f>
        <v>0</v>
      </c>
      <c r="BI1182" s="143">
        <f>IF(N1182="nulová",J1182,0)</f>
        <v>0</v>
      </c>
      <c r="BJ1182" s="17" t="s">
        <v>81</v>
      </c>
      <c r="BK1182" s="143">
        <f>ROUND(I1182*H1182,2)</f>
        <v>0</v>
      </c>
      <c r="BL1182" s="17" t="s">
        <v>165</v>
      </c>
      <c r="BM1182" s="142" t="s">
        <v>1487</v>
      </c>
    </row>
    <row r="1183" spans="2:65" s="1" customFormat="1" ht="19.5">
      <c r="B1183" s="32"/>
      <c r="D1183" s="144" t="s">
        <v>167</v>
      </c>
      <c r="F1183" s="145" t="s">
        <v>1488</v>
      </c>
      <c r="I1183" s="146"/>
      <c r="L1183" s="32"/>
      <c r="M1183" s="147"/>
      <c r="T1183" s="53"/>
      <c r="AT1183" s="17" t="s">
        <v>167</v>
      </c>
      <c r="AU1183" s="17" t="s">
        <v>83</v>
      </c>
    </row>
    <row r="1184" spans="2:65" s="1" customFormat="1" ht="11.25">
      <c r="B1184" s="32"/>
      <c r="D1184" s="148" t="s">
        <v>169</v>
      </c>
      <c r="F1184" s="149" t="s">
        <v>1489</v>
      </c>
      <c r="I1184" s="146"/>
      <c r="L1184" s="32"/>
      <c r="M1184" s="147"/>
      <c r="T1184" s="53"/>
      <c r="AT1184" s="17" t="s">
        <v>169</v>
      </c>
      <c r="AU1184" s="17" t="s">
        <v>83</v>
      </c>
    </row>
    <row r="1185" spans="2:65" s="12" customFormat="1" ht="11.25">
      <c r="B1185" s="150"/>
      <c r="D1185" s="144" t="s">
        <v>171</v>
      </c>
      <c r="E1185" s="151" t="s">
        <v>21</v>
      </c>
      <c r="F1185" s="152" t="s">
        <v>490</v>
      </c>
      <c r="H1185" s="151" t="s">
        <v>21</v>
      </c>
      <c r="I1185" s="153"/>
      <c r="L1185" s="150"/>
      <c r="M1185" s="154"/>
      <c r="T1185" s="155"/>
      <c r="AT1185" s="151" t="s">
        <v>171</v>
      </c>
      <c r="AU1185" s="151" t="s">
        <v>83</v>
      </c>
      <c r="AV1185" s="12" t="s">
        <v>81</v>
      </c>
      <c r="AW1185" s="12" t="s">
        <v>34</v>
      </c>
      <c r="AX1185" s="12" t="s">
        <v>73</v>
      </c>
      <c r="AY1185" s="151" t="s">
        <v>158</v>
      </c>
    </row>
    <row r="1186" spans="2:65" s="13" customFormat="1" ht="11.25">
      <c r="B1186" s="156"/>
      <c r="D1186" s="144" t="s">
        <v>171</v>
      </c>
      <c r="E1186" s="157" t="s">
        <v>21</v>
      </c>
      <c r="F1186" s="158" t="s">
        <v>1490</v>
      </c>
      <c r="H1186" s="159">
        <v>38.4</v>
      </c>
      <c r="I1186" s="160"/>
      <c r="L1186" s="156"/>
      <c r="M1186" s="161"/>
      <c r="T1186" s="162"/>
      <c r="AT1186" s="157" t="s">
        <v>171</v>
      </c>
      <c r="AU1186" s="157" t="s">
        <v>83</v>
      </c>
      <c r="AV1186" s="13" t="s">
        <v>83</v>
      </c>
      <c r="AW1186" s="13" t="s">
        <v>34</v>
      </c>
      <c r="AX1186" s="13" t="s">
        <v>81</v>
      </c>
      <c r="AY1186" s="157" t="s">
        <v>158</v>
      </c>
    </row>
    <row r="1187" spans="2:65" s="1" customFormat="1" ht="16.5" customHeight="1">
      <c r="B1187" s="32"/>
      <c r="C1187" s="131" t="s">
        <v>1491</v>
      </c>
      <c r="D1187" s="131" t="s">
        <v>160</v>
      </c>
      <c r="E1187" s="132" t="s">
        <v>1492</v>
      </c>
      <c r="F1187" s="133" t="s">
        <v>1493</v>
      </c>
      <c r="G1187" s="134" t="s">
        <v>184</v>
      </c>
      <c r="H1187" s="135">
        <v>2.6</v>
      </c>
      <c r="I1187" s="136"/>
      <c r="J1187" s="137">
        <f>ROUND(I1187*H1187,2)</f>
        <v>0</v>
      </c>
      <c r="K1187" s="133" t="s">
        <v>164</v>
      </c>
      <c r="L1187" s="32"/>
      <c r="M1187" s="138" t="s">
        <v>21</v>
      </c>
      <c r="N1187" s="139" t="s">
        <v>44</v>
      </c>
      <c r="P1187" s="140">
        <f>O1187*H1187</f>
        <v>0</v>
      </c>
      <c r="Q1187" s="140">
        <v>4.9350000000000002E-6</v>
      </c>
      <c r="R1187" s="140">
        <f>Q1187*H1187</f>
        <v>1.2831000000000001E-5</v>
      </c>
      <c r="S1187" s="140">
        <v>0</v>
      </c>
      <c r="T1187" s="141">
        <f>S1187*H1187</f>
        <v>0</v>
      </c>
      <c r="AR1187" s="142" t="s">
        <v>165</v>
      </c>
      <c r="AT1187" s="142" t="s">
        <v>160</v>
      </c>
      <c r="AU1187" s="142" t="s">
        <v>83</v>
      </c>
      <c r="AY1187" s="17" t="s">
        <v>158</v>
      </c>
      <c r="BE1187" s="143">
        <f>IF(N1187="základní",J1187,0)</f>
        <v>0</v>
      </c>
      <c r="BF1187" s="143">
        <f>IF(N1187="snížená",J1187,0)</f>
        <v>0</v>
      </c>
      <c r="BG1187" s="143">
        <f>IF(N1187="zákl. přenesená",J1187,0)</f>
        <v>0</v>
      </c>
      <c r="BH1187" s="143">
        <f>IF(N1187="sníž. přenesená",J1187,0)</f>
        <v>0</v>
      </c>
      <c r="BI1187" s="143">
        <f>IF(N1187="nulová",J1187,0)</f>
        <v>0</v>
      </c>
      <c r="BJ1187" s="17" t="s">
        <v>81</v>
      </c>
      <c r="BK1187" s="143">
        <f>ROUND(I1187*H1187,2)</f>
        <v>0</v>
      </c>
      <c r="BL1187" s="17" t="s">
        <v>165</v>
      </c>
      <c r="BM1187" s="142" t="s">
        <v>1494</v>
      </c>
    </row>
    <row r="1188" spans="2:65" s="1" customFormat="1" ht="11.25">
      <c r="B1188" s="32"/>
      <c r="D1188" s="144" t="s">
        <v>167</v>
      </c>
      <c r="F1188" s="145" t="s">
        <v>1495</v>
      </c>
      <c r="I1188" s="146"/>
      <c r="L1188" s="32"/>
      <c r="M1188" s="147"/>
      <c r="T1188" s="53"/>
      <c r="AT1188" s="17" t="s">
        <v>167</v>
      </c>
      <c r="AU1188" s="17" t="s">
        <v>83</v>
      </c>
    </row>
    <row r="1189" spans="2:65" s="1" customFormat="1" ht="11.25">
      <c r="B1189" s="32"/>
      <c r="D1189" s="148" t="s">
        <v>169</v>
      </c>
      <c r="F1189" s="149" t="s">
        <v>1496</v>
      </c>
      <c r="I1189" s="146"/>
      <c r="L1189" s="32"/>
      <c r="M1189" s="147"/>
      <c r="T1189" s="53"/>
      <c r="AT1189" s="17" t="s">
        <v>169</v>
      </c>
      <c r="AU1189" s="17" t="s">
        <v>83</v>
      </c>
    </row>
    <row r="1190" spans="2:65" s="12" customFormat="1" ht="11.25">
      <c r="B1190" s="150"/>
      <c r="D1190" s="144" t="s">
        <v>171</v>
      </c>
      <c r="E1190" s="151" t="s">
        <v>21</v>
      </c>
      <c r="F1190" s="152" t="s">
        <v>229</v>
      </c>
      <c r="H1190" s="151" t="s">
        <v>21</v>
      </c>
      <c r="I1190" s="153"/>
      <c r="L1190" s="150"/>
      <c r="M1190" s="154"/>
      <c r="T1190" s="155"/>
      <c r="AT1190" s="151" t="s">
        <v>171</v>
      </c>
      <c r="AU1190" s="151" t="s">
        <v>83</v>
      </c>
      <c r="AV1190" s="12" t="s">
        <v>81</v>
      </c>
      <c r="AW1190" s="12" t="s">
        <v>34</v>
      </c>
      <c r="AX1190" s="12" t="s">
        <v>73</v>
      </c>
      <c r="AY1190" s="151" t="s">
        <v>158</v>
      </c>
    </row>
    <row r="1191" spans="2:65" s="13" customFormat="1" ht="11.25">
      <c r="B1191" s="156"/>
      <c r="D1191" s="144" t="s">
        <v>171</v>
      </c>
      <c r="E1191" s="157" t="s">
        <v>21</v>
      </c>
      <c r="F1191" s="158" t="s">
        <v>1497</v>
      </c>
      <c r="H1191" s="159">
        <v>2.6</v>
      </c>
      <c r="I1191" s="160"/>
      <c r="L1191" s="156"/>
      <c r="M1191" s="161"/>
      <c r="T1191" s="162"/>
      <c r="AT1191" s="157" t="s">
        <v>171</v>
      </c>
      <c r="AU1191" s="157" t="s">
        <v>83</v>
      </c>
      <c r="AV1191" s="13" t="s">
        <v>83</v>
      </c>
      <c r="AW1191" s="13" t="s">
        <v>34</v>
      </c>
      <c r="AX1191" s="13" t="s">
        <v>81</v>
      </c>
      <c r="AY1191" s="157" t="s">
        <v>158</v>
      </c>
    </row>
    <row r="1192" spans="2:65" s="1" customFormat="1" ht="24.2" customHeight="1">
      <c r="B1192" s="32"/>
      <c r="C1192" s="131" t="s">
        <v>1498</v>
      </c>
      <c r="D1192" s="131" t="s">
        <v>160</v>
      </c>
      <c r="E1192" s="132" t="s">
        <v>1499</v>
      </c>
      <c r="F1192" s="133" t="s">
        <v>1500</v>
      </c>
      <c r="G1192" s="134" t="s">
        <v>163</v>
      </c>
      <c r="H1192" s="135">
        <v>97.659000000000006</v>
      </c>
      <c r="I1192" s="136"/>
      <c r="J1192" s="137">
        <f>ROUND(I1192*H1192,2)</f>
        <v>0</v>
      </c>
      <c r="K1192" s="133" t="s">
        <v>164</v>
      </c>
      <c r="L1192" s="32"/>
      <c r="M1192" s="138" t="s">
        <v>21</v>
      </c>
      <c r="N1192" s="139" t="s">
        <v>44</v>
      </c>
      <c r="P1192" s="140">
        <f>O1192*H1192</f>
        <v>0</v>
      </c>
      <c r="Q1192" s="140">
        <v>0</v>
      </c>
      <c r="R1192" s="140">
        <f>Q1192*H1192</f>
        <v>0</v>
      </c>
      <c r="S1192" s="140">
        <v>5.8999999999999997E-2</v>
      </c>
      <c r="T1192" s="141">
        <f>S1192*H1192</f>
        <v>5.7618809999999998</v>
      </c>
      <c r="AR1192" s="142" t="s">
        <v>165</v>
      </c>
      <c r="AT1192" s="142" t="s">
        <v>160</v>
      </c>
      <c r="AU1192" s="142" t="s">
        <v>83</v>
      </c>
      <c r="AY1192" s="17" t="s">
        <v>158</v>
      </c>
      <c r="BE1192" s="143">
        <f>IF(N1192="základní",J1192,0)</f>
        <v>0</v>
      </c>
      <c r="BF1192" s="143">
        <f>IF(N1192="snížená",J1192,0)</f>
        <v>0</v>
      </c>
      <c r="BG1192" s="143">
        <f>IF(N1192="zákl. přenesená",J1192,0)</f>
        <v>0</v>
      </c>
      <c r="BH1192" s="143">
        <f>IF(N1192="sníž. přenesená",J1192,0)</f>
        <v>0</v>
      </c>
      <c r="BI1192" s="143">
        <f>IF(N1192="nulová",J1192,0)</f>
        <v>0</v>
      </c>
      <c r="BJ1192" s="17" t="s">
        <v>81</v>
      </c>
      <c r="BK1192" s="143">
        <f>ROUND(I1192*H1192,2)</f>
        <v>0</v>
      </c>
      <c r="BL1192" s="17" t="s">
        <v>165</v>
      </c>
      <c r="BM1192" s="142" t="s">
        <v>1501</v>
      </c>
    </row>
    <row r="1193" spans="2:65" s="1" customFormat="1" ht="19.5">
      <c r="B1193" s="32"/>
      <c r="D1193" s="144" t="s">
        <v>167</v>
      </c>
      <c r="F1193" s="145" t="s">
        <v>1502</v>
      </c>
      <c r="I1193" s="146"/>
      <c r="L1193" s="32"/>
      <c r="M1193" s="147"/>
      <c r="T1193" s="53"/>
      <c r="AT1193" s="17" t="s">
        <v>167</v>
      </c>
      <c r="AU1193" s="17" t="s">
        <v>83</v>
      </c>
    </row>
    <row r="1194" spans="2:65" s="1" customFormat="1" ht="11.25">
      <c r="B1194" s="32"/>
      <c r="D1194" s="148" t="s">
        <v>169</v>
      </c>
      <c r="F1194" s="149" t="s">
        <v>1503</v>
      </c>
      <c r="I1194" s="146"/>
      <c r="L1194" s="32"/>
      <c r="M1194" s="147"/>
      <c r="T1194" s="53"/>
      <c r="AT1194" s="17" t="s">
        <v>169</v>
      </c>
      <c r="AU1194" s="17" t="s">
        <v>83</v>
      </c>
    </row>
    <row r="1195" spans="2:65" s="12" customFormat="1" ht="11.25">
      <c r="B1195" s="150"/>
      <c r="D1195" s="144" t="s">
        <v>171</v>
      </c>
      <c r="E1195" s="151" t="s">
        <v>21</v>
      </c>
      <c r="F1195" s="152" t="s">
        <v>1504</v>
      </c>
      <c r="H1195" s="151" t="s">
        <v>21</v>
      </c>
      <c r="I1195" s="153"/>
      <c r="L1195" s="150"/>
      <c r="M1195" s="154"/>
      <c r="T1195" s="155"/>
      <c r="AT1195" s="151" t="s">
        <v>171</v>
      </c>
      <c r="AU1195" s="151" t="s">
        <v>83</v>
      </c>
      <c r="AV1195" s="12" t="s">
        <v>81</v>
      </c>
      <c r="AW1195" s="12" t="s">
        <v>34</v>
      </c>
      <c r="AX1195" s="12" t="s">
        <v>73</v>
      </c>
      <c r="AY1195" s="151" t="s">
        <v>158</v>
      </c>
    </row>
    <row r="1196" spans="2:65" s="13" customFormat="1" ht="11.25">
      <c r="B1196" s="156"/>
      <c r="D1196" s="144" t="s">
        <v>171</v>
      </c>
      <c r="E1196" s="157" t="s">
        <v>21</v>
      </c>
      <c r="F1196" s="158" t="s">
        <v>1505</v>
      </c>
      <c r="H1196" s="159">
        <v>97.659000000000006</v>
      </c>
      <c r="I1196" s="160"/>
      <c r="L1196" s="156"/>
      <c r="M1196" s="161"/>
      <c r="T1196" s="162"/>
      <c r="AT1196" s="157" t="s">
        <v>171</v>
      </c>
      <c r="AU1196" s="157" t="s">
        <v>83</v>
      </c>
      <c r="AV1196" s="13" t="s">
        <v>83</v>
      </c>
      <c r="AW1196" s="13" t="s">
        <v>34</v>
      </c>
      <c r="AX1196" s="13" t="s">
        <v>81</v>
      </c>
      <c r="AY1196" s="157" t="s">
        <v>158</v>
      </c>
    </row>
    <row r="1197" spans="2:65" s="11" customFormat="1" ht="22.9" customHeight="1">
      <c r="B1197" s="119"/>
      <c r="D1197" s="120" t="s">
        <v>72</v>
      </c>
      <c r="E1197" s="129" t="s">
        <v>1506</v>
      </c>
      <c r="F1197" s="129" t="s">
        <v>1507</v>
      </c>
      <c r="I1197" s="122"/>
      <c r="J1197" s="130">
        <f>BK1197</f>
        <v>0</v>
      </c>
      <c r="L1197" s="119"/>
      <c r="M1197" s="124"/>
      <c r="P1197" s="125">
        <f>SUM(P1198:P1210)</f>
        <v>0</v>
      </c>
      <c r="R1197" s="125">
        <f>SUM(R1198:R1210)</f>
        <v>0</v>
      </c>
      <c r="T1197" s="126">
        <f>SUM(T1198:T1210)</f>
        <v>0</v>
      </c>
      <c r="AR1197" s="120" t="s">
        <v>81</v>
      </c>
      <c r="AT1197" s="127" t="s">
        <v>72</v>
      </c>
      <c r="AU1197" s="127" t="s">
        <v>81</v>
      </c>
      <c r="AY1197" s="120" t="s">
        <v>158</v>
      </c>
      <c r="BK1197" s="128">
        <f>SUM(BK1198:BK1210)</f>
        <v>0</v>
      </c>
    </row>
    <row r="1198" spans="2:65" s="1" customFormat="1" ht="16.5" customHeight="1">
      <c r="B1198" s="32"/>
      <c r="C1198" s="131" t="s">
        <v>1508</v>
      </c>
      <c r="D1198" s="131" t="s">
        <v>160</v>
      </c>
      <c r="E1198" s="132" t="s">
        <v>1509</v>
      </c>
      <c r="F1198" s="133" t="s">
        <v>1510</v>
      </c>
      <c r="G1198" s="134" t="s">
        <v>322</v>
      </c>
      <c r="H1198" s="135">
        <v>65.216999999999999</v>
      </c>
      <c r="I1198" s="136"/>
      <c r="J1198" s="137">
        <f>ROUND(I1198*H1198,2)</f>
        <v>0</v>
      </c>
      <c r="K1198" s="133" t="s">
        <v>164</v>
      </c>
      <c r="L1198" s="32"/>
      <c r="M1198" s="138" t="s">
        <v>21</v>
      </c>
      <c r="N1198" s="139" t="s">
        <v>44</v>
      </c>
      <c r="P1198" s="140">
        <f>O1198*H1198</f>
        <v>0</v>
      </c>
      <c r="Q1198" s="140">
        <v>0</v>
      </c>
      <c r="R1198" s="140">
        <f>Q1198*H1198</f>
        <v>0</v>
      </c>
      <c r="S1198" s="140">
        <v>0</v>
      </c>
      <c r="T1198" s="141">
        <f>S1198*H1198</f>
        <v>0</v>
      </c>
      <c r="AR1198" s="142" t="s">
        <v>165</v>
      </c>
      <c r="AT1198" s="142" t="s">
        <v>160</v>
      </c>
      <c r="AU1198" s="142" t="s">
        <v>83</v>
      </c>
      <c r="AY1198" s="17" t="s">
        <v>158</v>
      </c>
      <c r="BE1198" s="143">
        <f>IF(N1198="základní",J1198,0)</f>
        <v>0</v>
      </c>
      <c r="BF1198" s="143">
        <f>IF(N1198="snížená",J1198,0)</f>
        <v>0</v>
      </c>
      <c r="BG1198" s="143">
        <f>IF(N1198="zákl. přenesená",J1198,0)</f>
        <v>0</v>
      </c>
      <c r="BH1198" s="143">
        <f>IF(N1198="sníž. přenesená",J1198,0)</f>
        <v>0</v>
      </c>
      <c r="BI1198" s="143">
        <f>IF(N1198="nulová",J1198,0)</f>
        <v>0</v>
      </c>
      <c r="BJ1198" s="17" t="s">
        <v>81</v>
      </c>
      <c r="BK1198" s="143">
        <f>ROUND(I1198*H1198,2)</f>
        <v>0</v>
      </c>
      <c r="BL1198" s="17" t="s">
        <v>165</v>
      </c>
      <c r="BM1198" s="142" t="s">
        <v>1511</v>
      </c>
    </row>
    <row r="1199" spans="2:65" s="1" customFormat="1" ht="11.25">
      <c r="B1199" s="32"/>
      <c r="D1199" s="144" t="s">
        <v>167</v>
      </c>
      <c r="F1199" s="145" t="s">
        <v>1512</v>
      </c>
      <c r="I1199" s="146"/>
      <c r="L1199" s="32"/>
      <c r="M1199" s="147"/>
      <c r="T1199" s="53"/>
      <c r="AT1199" s="17" t="s">
        <v>167</v>
      </c>
      <c r="AU1199" s="17" t="s">
        <v>83</v>
      </c>
    </row>
    <row r="1200" spans="2:65" s="1" customFormat="1" ht="11.25">
      <c r="B1200" s="32"/>
      <c r="D1200" s="148" t="s">
        <v>169</v>
      </c>
      <c r="F1200" s="149" t="s">
        <v>1513</v>
      </c>
      <c r="I1200" s="146"/>
      <c r="L1200" s="32"/>
      <c r="M1200" s="147"/>
      <c r="T1200" s="53"/>
      <c r="AT1200" s="17" t="s">
        <v>169</v>
      </c>
      <c r="AU1200" s="17" t="s">
        <v>83</v>
      </c>
    </row>
    <row r="1201" spans="2:65" s="1" customFormat="1" ht="16.5" customHeight="1">
      <c r="B1201" s="32"/>
      <c r="C1201" s="131" t="s">
        <v>1514</v>
      </c>
      <c r="D1201" s="131" t="s">
        <v>160</v>
      </c>
      <c r="E1201" s="132" t="s">
        <v>1515</v>
      </c>
      <c r="F1201" s="133" t="s">
        <v>1516</v>
      </c>
      <c r="G1201" s="134" t="s">
        <v>322</v>
      </c>
      <c r="H1201" s="135">
        <v>65.216999999999999</v>
      </c>
      <c r="I1201" s="136"/>
      <c r="J1201" s="137">
        <f>ROUND(I1201*H1201,2)</f>
        <v>0</v>
      </c>
      <c r="K1201" s="133" t="s">
        <v>164</v>
      </c>
      <c r="L1201" s="32"/>
      <c r="M1201" s="138" t="s">
        <v>21</v>
      </c>
      <c r="N1201" s="139" t="s">
        <v>44</v>
      </c>
      <c r="P1201" s="140">
        <f>O1201*H1201</f>
        <v>0</v>
      </c>
      <c r="Q1201" s="140">
        <v>0</v>
      </c>
      <c r="R1201" s="140">
        <f>Q1201*H1201</f>
        <v>0</v>
      </c>
      <c r="S1201" s="140">
        <v>0</v>
      </c>
      <c r="T1201" s="141">
        <f>S1201*H1201</f>
        <v>0</v>
      </c>
      <c r="AR1201" s="142" t="s">
        <v>165</v>
      </c>
      <c r="AT1201" s="142" t="s">
        <v>160</v>
      </c>
      <c r="AU1201" s="142" t="s">
        <v>83</v>
      </c>
      <c r="AY1201" s="17" t="s">
        <v>158</v>
      </c>
      <c r="BE1201" s="143">
        <f>IF(N1201="základní",J1201,0)</f>
        <v>0</v>
      </c>
      <c r="BF1201" s="143">
        <f>IF(N1201="snížená",J1201,0)</f>
        <v>0</v>
      </c>
      <c r="BG1201" s="143">
        <f>IF(N1201="zákl. přenesená",J1201,0)</f>
        <v>0</v>
      </c>
      <c r="BH1201" s="143">
        <f>IF(N1201="sníž. přenesená",J1201,0)</f>
        <v>0</v>
      </c>
      <c r="BI1201" s="143">
        <f>IF(N1201="nulová",J1201,0)</f>
        <v>0</v>
      </c>
      <c r="BJ1201" s="17" t="s">
        <v>81</v>
      </c>
      <c r="BK1201" s="143">
        <f>ROUND(I1201*H1201,2)</f>
        <v>0</v>
      </c>
      <c r="BL1201" s="17" t="s">
        <v>165</v>
      </c>
      <c r="BM1201" s="142" t="s">
        <v>1517</v>
      </c>
    </row>
    <row r="1202" spans="2:65" s="1" customFormat="1" ht="11.25">
      <c r="B1202" s="32"/>
      <c r="D1202" s="144" t="s">
        <v>167</v>
      </c>
      <c r="F1202" s="145" t="s">
        <v>1518</v>
      </c>
      <c r="I1202" s="146"/>
      <c r="L1202" s="32"/>
      <c r="M1202" s="147"/>
      <c r="T1202" s="53"/>
      <c r="AT1202" s="17" t="s">
        <v>167</v>
      </c>
      <c r="AU1202" s="17" t="s">
        <v>83</v>
      </c>
    </row>
    <row r="1203" spans="2:65" s="1" customFormat="1" ht="11.25">
      <c r="B1203" s="32"/>
      <c r="D1203" s="148" t="s">
        <v>169</v>
      </c>
      <c r="F1203" s="149" t="s">
        <v>1519</v>
      </c>
      <c r="I1203" s="146"/>
      <c r="L1203" s="32"/>
      <c r="M1203" s="147"/>
      <c r="T1203" s="53"/>
      <c r="AT1203" s="17" t="s">
        <v>169</v>
      </c>
      <c r="AU1203" s="17" t="s">
        <v>83</v>
      </c>
    </row>
    <row r="1204" spans="2:65" s="1" customFormat="1" ht="16.5" customHeight="1">
      <c r="B1204" s="32"/>
      <c r="C1204" s="131" t="s">
        <v>1520</v>
      </c>
      <c r="D1204" s="131" t="s">
        <v>160</v>
      </c>
      <c r="E1204" s="132" t="s">
        <v>1521</v>
      </c>
      <c r="F1204" s="133" t="s">
        <v>1522</v>
      </c>
      <c r="G1204" s="134" t="s">
        <v>322</v>
      </c>
      <c r="H1204" s="135">
        <v>586.95299999999997</v>
      </c>
      <c r="I1204" s="136"/>
      <c r="J1204" s="137">
        <f>ROUND(I1204*H1204,2)</f>
        <v>0</v>
      </c>
      <c r="K1204" s="133" t="s">
        <v>164</v>
      </c>
      <c r="L1204" s="32"/>
      <c r="M1204" s="138" t="s">
        <v>21</v>
      </c>
      <c r="N1204" s="139" t="s">
        <v>44</v>
      </c>
      <c r="P1204" s="140">
        <f>O1204*H1204</f>
        <v>0</v>
      </c>
      <c r="Q1204" s="140">
        <v>0</v>
      </c>
      <c r="R1204" s="140">
        <f>Q1204*H1204</f>
        <v>0</v>
      </c>
      <c r="S1204" s="140">
        <v>0</v>
      </c>
      <c r="T1204" s="141">
        <f>S1204*H1204</f>
        <v>0</v>
      </c>
      <c r="AR1204" s="142" t="s">
        <v>165</v>
      </c>
      <c r="AT1204" s="142" t="s">
        <v>160</v>
      </c>
      <c r="AU1204" s="142" t="s">
        <v>83</v>
      </c>
      <c r="AY1204" s="17" t="s">
        <v>158</v>
      </c>
      <c r="BE1204" s="143">
        <f>IF(N1204="základní",J1204,0)</f>
        <v>0</v>
      </c>
      <c r="BF1204" s="143">
        <f>IF(N1204="snížená",J1204,0)</f>
        <v>0</v>
      </c>
      <c r="BG1204" s="143">
        <f>IF(N1204="zákl. přenesená",J1204,0)</f>
        <v>0</v>
      </c>
      <c r="BH1204" s="143">
        <f>IF(N1204="sníž. přenesená",J1204,0)</f>
        <v>0</v>
      </c>
      <c r="BI1204" s="143">
        <f>IF(N1204="nulová",J1204,0)</f>
        <v>0</v>
      </c>
      <c r="BJ1204" s="17" t="s">
        <v>81</v>
      </c>
      <c r="BK1204" s="143">
        <f>ROUND(I1204*H1204,2)</f>
        <v>0</v>
      </c>
      <c r="BL1204" s="17" t="s">
        <v>165</v>
      </c>
      <c r="BM1204" s="142" t="s">
        <v>1523</v>
      </c>
    </row>
    <row r="1205" spans="2:65" s="1" customFormat="1" ht="19.5">
      <c r="B1205" s="32"/>
      <c r="D1205" s="144" t="s">
        <v>167</v>
      </c>
      <c r="F1205" s="145" t="s">
        <v>1524</v>
      </c>
      <c r="I1205" s="146"/>
      <c r="L1205" s="32"/>
      <c r="M1205" s="147"/>
      <c r="T1205" s="53"/>
      <c r="AT1205" s="17" t="s">
        <v>167</v>
      </c>
      <c r="AU1205" s="17" t="s">
        <v>83</v>
      </c>
    </row>
    <row r="1206" spans="2:65" s="1" customFormat="1" ht="11.25">
      <c r="B1206" s="32"/>
      <c r="D1206" s="148" t="s">
        <v>169</v>
      </c>
      <c r="F1206" s="149" t="s">
        <v>1525</v>
      </c>
      <c r="I1206" s="146"/>
      <c r="L1206" s="32"/>
      <c r="M1206" s="147"/>
      <c r="T1206" s="53"/>
      <c r="AT1206" s="17" t="s">
        <v>169</v>
      </c>
      <c r="AU1206" s="17" t="s">
        <v>83</v>
      </c>
    </row>
    <row r="1207" spans="2:65" s="13" customFormat="1" ht="11.25">
      <c r="B1207" s="156"/>
      <c r="D1207" s="144" t="s">
        <v>171</v>
      </c>
      <c r="E1207" s="157" t="s">
        <v>21</v>
      </c>
      <c r="F1207" s="158" t="s">
        <v>1526</v>
      </c>
      <c r="H1207" s="159">
        <v>586.95299999999997</v>
      </c>
      <c r="I1207" s="160"/>
      <c r="L1207" s="156"/>
      <c r="M1207" s="161"/>
      <c r="T1207" s="162"/>
      <c r="AT1207" s="157" t="s">
        <v>171</v>
      </c>
      <c r="AU1207" s="157" t="s">
        <v>83</v>
      </c>
      <c r="AV1207" s="13" t="s">
        <v>83</v>
      </c>
      <c r="AW1207" s="13" t="s">
        <v>34</v>
      </c>
      <c r="AX1207" s="13" t="s">
        <v>81</v>
      </c>
      <c r="AY1207" s="157" t="s">
        <v>158</v>
      </c>
    </row>
    <row r="1208" spans="2:65" s="1" customFormat="1" ht="24.2" customHeight="1">
      <c r="B1208" s="32"/>
      <c r="C1208" s="131" t="s">
        <v>1527</v>
      </c>
      <c r="D1208" s="131" t="s">
        <v>160</v>
      </c>
      <c r="E1208" s="132" t="s">
        <v>1528</v>
      </c>
      <c r="F1208" s="133" t="s">
        <v>1529</v>
      </c>
      <c r="G1208" s="134" t="s">
        <v>322</v>
      </c>
      <c r="H1208" s="135">
        <v>65.216999999999999</v>
      </c>
      <c r="I1208" s="136"/>
      <c r="J1208" s="137">
        <f>ROUND(I1208*H1208,2)</f>
        <v>0</v>
      </c>
      <c r="K1208" s="133" t="s">
        <v>164</v>
      </c>
      <c r="L1208" s="32"/>
      <c r="M1208" s="138" t="s">
        <v>21</v>
      </c>
      <c r="N1208" s="139" t="s">
        <v>44</v>
      </c>
      <c r="P1208" s="140">
        <f>O1208*H1208</f>
        <v>0</v>
      </c>
      <c r="Q1208" s="140">
        <v>0</v>
      </c>
      <c r="R1208" s="140">
        <f>Q1208*H1208</f>
        <v>0</v>
      </c>
      <c r="S1208" s="140">
        <v>0</v>
      </c>
      <c r="T1208" s="141">
        <f>S1208*H1208</f>
        <v>0</v>
      </c>
      <c r="AR1208" s="142" t="s">
        <v>165</v>
      </c>
      <c r="AT1208" s="142" t="s">
        <v>160</v>
      </c>
      <c r="AU1208" s="142" t="s">
        <v>83</v>
      </c>
      <c r="AY1208" s="17" t="s">
        <v>158</v>
      </c>
      <c r="BE1208" s="143">
        <f>IF(N1208="základní",J1208,0)</f>
        <v>0</v>
      </c>
      <c r="BF1208" s="143">
        <f>IF(N1208="snížená",J1208,0)</f>
        <v>0</v>
      </c>
      <c r="BG1208" s="143">
        <f>IF(N1208="zákl. přenesená",J1208,0)</f>
        <v>0</v>
      </c>
      <c r="BH1208" s="143">
        <f>IF(N1208="sníž. přenesená",J1208,0)</f>
        <v>0</v>
      </c>
      <c r="BI1208" s="143">
        <f>IF(N1208="nulová",J1208,0)</f>
        <v>0</v>
      </c>
      <c r="BJ1208" s="17" t="s">
        <v>81</v>
      </c>
      <c r="BK1208" s="143">
        <f>ROUND(I1208*H1208,2)</f>
        <v>0</v>
      </c>
      <c r="BL1208" s="17" t="s">
        <v>165</v>
      </c>
      <c r="BM1208" s="142" t="s">
        <v>1530</v>
      </c>
    </row>
    <row r="1209" spans="2:65" s="1" customFormat="1" ht="19.5">
      <c r="B1209" s="32"/>
      <c r="D1209" s="144" t="s">
        <v>167</v>
      </c>
      <c r="F1209" s="145" t="s">
        <v>1531</v>
      </c>
      <c r="I1209" s="146"/>
      <c r="L1209" s="32"/>
      <c r="M1209" s="147"/>
      <c r="T1209" s="53"/>
      <c r="AT1209" s="17" t="s">
        <v>167</v>
      </c>
      <c r="AU1209" s="17" t="s">
        <v>83</v>
      </c>
    </row>
    <row r="1210" spans="2:65" s="1" customFormat="1" ht="11.25">
      <c r="B1210" s="32"/>
      <c r="D1210" s="148" t="s">
        <v>169</v>
      </c>
      <c r="F1210" s="149" t="s">
        <v>1532</v>
      </c>
      <c r="I1210" s="146"/>
      <c r="L1210" s="32"/>
      <c r="M1210" s="147"/>
      <c r="T1210" s="53"/>
      <c r="AT1210" s="17" t="s">
        <v>169</v>
      </c>
      <c r="AU1210" s="17" t="s">
        <v>83</v>
      </c>
    </row>
    <row r="1211" spans="2:65" s="11" customFormat="1" ht="22.9" customHeight="1">
      <c r="B1211" s="119"/>
      <c r="D1211" s="120" t="s">
        <v>72</v>
      </c>
      <c r="E1211" s="129" t="s">
        <v>1533</v>
      </c>
      <c r="F1211" s="129" t="s">
        <v>1534</v>
      </c>
      <c r="I1211" s="122"/>
      <c r="J1211" s="130">
        <f>BK1211</f>
        <v>0</v>
      </c>
      <c r="L1211" s="119"/>
      <c r="M1211" s="124"/>
      <c r="P1211" s="125">
        <f>SUM(P1212:P1214)</f>
        <v>0</v>
      </c>
      <c r="R1211" s="125">
        <f>SUM(R1212:R1214)</f>
        <v>0</v>
      </c>
      <c r="T1211" s="126">
        <f>SUM(T1212:T1214)</f>
        <v>0</v>
      </c>
      <c r="AR1211" s="120" t="s">
        <v>81</v>
      </c>
      <c r="AT1211" s="127" t="s">
        <v>72</v>
      </c>
      <c r="AU1211" s="127" t="s">
        <v>81</v>
      </c>
      <c r="AY1211" s="120" t="s">
        <v>158</v>
      </c>
      <c r="BK1211" s="128">
        <f>SUM(BK1212:BK1214)</f>
        <v>0</v>
      </c>
    </row>
    <row r="1212" spans="2:65" s="1" customFormat="1" ht="16.5" customHeight="1">
      <c r="B1212" s="32"/>
      <c r="C1212" s="131" t="s">
        <v>1535</v>
      </c>
      <c r="D1212" s="131" t="s">
        <v>160</v>
      </c>
      <c r="E1212" s="132" t="s">
        <v>1536</v>
      </c>
      <c r="F1212" s="133" t="s">
        <v>1537</v>
      </c>
      <c r="G1212" s="134" t="s">
        <v>322</v>
      </c>
      <c r="H1212" s="135">
        <v>379.00299999999999</v>
      </c>
      <c r="I1212" s="136"/>
      <c r="J1212" s="137">
        <f>ROUND(I1212*H1212,2)</f>
        <v>0</v>
      </c>
      <c r="K1212" s="133" t="s">
        <v>164</v>
      </c>
      <c r="L1212" s="32"/>
      <c r="M1212" s="138" t="s">
        <v>21</v>
      </c>
      <c r="N1212" s="139" t="s">
        <v>44</v>
      </c>
      <c r="P1212" s="140">
        <f>O1212*H1212</f>
        <v>0</v>
      </c>
      <c r="Q1212" s="140">
        <v>0</v>
      </c>
      <c r="R1212" s="140">
        <f>Q1212*H1212</f>
        <v>0</v>
      </c>
      <c r="S1212" s="140">
        <v>0</v>
      </c>
      <c r="T1212" s="141">
        <f>S1212*H1212</f>
        <v>0</v>
      </c>
      <c r="AR1212" s="142" t="s">
        <v>165</v>
      </c>
      <c r="AT1212" s="142" t="s">
        <v>160</v>
      </c>
      <c r="AU1212" s="142" t="s">
        <v>83</v>
      </c>
      <c r="AY1212" s="17" t="s">
        <v>158</v>
      </c>
      <c r="BE1212" s="143">
        <f>IF(N1212="základní",J1212,0)</f>
        <v>0</v>
      </c>
      <c r="BF1212" s="143">
        <f>IF(N1212="snížená",J1212,0)</f>
        <v>0</v>
      </c>
      <c r="BG1212" s="143">
        <f>IF(N1212="zákl. přenesená",J1212,0)</f>
        <v>0</v>
      </c>
      <c r="BH1212" s="143">
        <f>IF(N1212="sníž. přenesená",J1212,0)</f>
        <v>0</v>
      </c>
      <c r="BI1212" s="143">
        <f>IF(N1212="nulová",J1212,0)</f>
        <v>0</v>
      </c>
      <c r="BJ1212" s="17" t="s">
        <v>81</v>
      </c>
      <c r="BK1212" s="143">
        <f>ROUND(I1212*H1212,2)</f>
        <v>0</v>
      </c>
      <c r="BL1212" s="17" t="s">
        <v>165</v>
      </c>
      <c r="BM1212" s="142" t="s">
        <v>1538</v>
      </c>
    </row>
    <row r="1213" spans="2:65" s="1" customFormat="1" ht="19.5">
      <c r="B1213" s="32"/>
      <c r="D1213" s="144" t="s">
        <v>167</v>
      </c>
      <c r="F1213" s="145" t="s">
        <v>1539</v>
      </c>
      <c r="I1213" s="146"/>
      <c r="L1213" s="32"/>
      <c r="M1213" s="147"/>
      <c r="T1213" s="53"/>
      <c r="AT1213" s="17" t="s">
        <v>167</v>
      </c>
      <c r="AU1213" s="17" t="s">
        <v>83</v>
      </c>
    </row>
    <row r="1214" spans="2:65" s="1" customFormat="1" ht="11.25">
      <c r="B1214" s="32"/>
      <c r="D1214" s="148" t="s">
        <v>169</v>
      </c>
      <c r="F1214" s="149" t="s">
        <v>1540</v>
      </c>
      <c r="I1214" s="146"/>
      <c r="L1214" s="32"/>
      <c r="M1214" s="147"/>
      <c r="T1214" s="53"/>
      <c r="AT1214" s="17" t="s">
        <v>169</v>
      </c>
      <c r="AU1214" s="17" t="s">
        <v>83</v>
      </c>
    </row>
    <row r="1215" spans="2:65" s="11" customFormat="1" ht="25.9" customHeight="1">
      <c r="B1215" s="119"/>
      <c r="D1215" s="120" t="s">
        <v>72</v>
      </c>
      <c r="E1215" s="121" t="s">
        <v>1541</v>
      </c>
      <c r="F1215" s="121" t="s">
        <v>1542</v>
      </c>
      <c r="I1215" s="122"/>
      <c r="J1215" s="123">
        <f>BK1215</f>
        <v>0</v>
      </c>
      <c r="L1215" s="119"/>
      <c r="M1215" s="124"/>
      <c r="P1215" s="125">
        <f>P1216+P1294+P1375+P1475+P1500+P1563+P1602+P1725+P1864+P1954+P2005+P2106+P2168+P2200</f>
        <v>0</v>
      </c>
      <c r="R1215" s="125">
        <f>R1216+R1294+R1375+R1475+R1500+R1563+R1602+R1725+R1864+R1954+R2005+R2106+R2168+R2200</f>
        <v>11.660826428309502</v>
      </c>
      <c r="T1215" s="126">
        <f>T1216+T1294+T1375+T1475+T1500+T1563+T1602+T1725+T1864+T1954+T2005+T2106+T2168+T2200</f>
        <v>7.8005920000000006E-2</v>
      </c>
      <c r="AR1215" s="120" t="s">
        <v>83</v>
      </c>
      <c r="AT1215" s="127" t="s">
        <v>72</v>
      </c>
      <c r="AU1215" s="127" t="s">
        <v>73</v>
      </c>
      <c r="AY1215" s="120" t="s">
        <v>158</v>
      </c>
      <c r="BK1215" s="128">
        <f>BK1216+BK1294+BK1375+BK1475+BK1500+BK1563+BK1602+BK1725+BK1864+BK1954+BK2005+BK2106+BK2168+BK2200</f>
        <v>0</v>
      </c>
    </row>
    <row r="1216" spans="2:65" s="11" customFormat="1" ht="22.9" customHeight="1">
      <c r="B1216" s="119"/>
      <c r="D1216" s="120" t="s">
        <v>72</v>
      </c>
      <c r="E1216" s="129" t="s">
        <v>1543</v>
      </c>
      <c r="F1216" s="129" t="s">
        <v>1544</v>
      </c>
      <c r="I1216" s="122"/>
      <c r="J1216" s="130">
        <f>BK1216</f>
        <v>0</v>
      </c>
      <c r="L1216" s="119"/>
      <c r="M1216" s="124"/>
      <c r="P1216" s="125">
        <f>SUM(P1217:P1293)</f>
        <v>0</v>
      </c>
      <c r="R1216" s="125">
        <f>SUM(R1217:R1293)</f>
        <v>1.6965521750000001</v>
      </c>
      <c r="T1216" s="126">
        <f>SUM(T1217:T1293)</f>
        <v>0</v>
      </c>
      <c r="AR1216" s="120" t="s">
        <v>83</v>
      </c>
      <c r="AT1216" s="127" t="s">
        <v>72</v>
      </c>
      <c r="AU1216" s="127" t="s">
        <v>81</v>
      </c>
      <c r="AY1216" s="120" t="s">
        <v>158</v>
      </c>
      <c r="BK1216" s="128">
        <f>SUM(BK1217:BK1293)</f>
        <v>0</v>
      </c>
    </row>
    <row r="1217" spans="2:65" s="1" customFormat="1" ht="16.5" customHeight="1">
      <c r="B1217" s="32"/>
      <c r="C1217" s="131" t="s">
        <v>1545</v>
      </c>
      <c r="D1217" s="131" t="s">
        <v>160</v>
      </c>
      <c r="E1217" s="132" t="s">
        <v>1546</v>
      </c>
      <c r="F1217" s="133" t="s">
        <v>1547</v>
      </c>
      <c r="G1217" s="134" t="s">
        <v>163</v>
      </c>
      <c r="H1217" s="135">
        <v>126.25</v>
      </c>
      <c r="I1217" s="136"/>
      <c r="J1217" s="137">
        <f>ROUND(I1217*H1217,2)</f>
        <v>0</v>
      </c>
      <c r="K1217" s="133" t="s">
        <v>164</v>
      </c>
      <c r="L1217" s="32"/>
      <c r="M1217" s="138" t="s">
        <v>21</v>
      </c>
      <c r="N1217" s="139" t="s">
        <v>44</v>
      </c>
      <c r="P1217" s="140">
        <f>O1217*H1217</f>
        <v>0</v>
      </c>
      <c r="Q1217" s="140">
        <v>0</v>
      </c>
      <c r="R1217" s="140">
        <f>Q1217*H1217</f>
        <v>0</v>
      </c>
      <c r="S1217" s="140">
        <v>0</v>
      </c>
      <c r="T1217" s="141">
        <f>S1217*H1217</f>
        <v>0</v>
      </c>
      <c r="AR1217" s="142" t="s">
        <v>281</v>
      </c>
      <c r="AT1217" s="142" t="s">
        <v>160</v>
      </c>
      <c r="AU1217" s="142" t="s">
        <v>83</v>
      </c>
      <c r="AY1217" s="17" t="s">
        <v>158</v>
      </c>
      <c r="BE1217" s="143">
        <f>IF(N1217="základní",J1217,0)</f>
        <v>0</v>
      </c>
      <c r="BF1217" s="143">
        <f>IF(N1217="snížená",J1217,0)</f>
        <v>0</v>
      </c>
      <c r="BG1217" s="143">
        <f>IF(N1217="zákl. přenesená",J1217,0)</f>
        <v>0</v>
      </c>
      <c r="BH1217" s="143">
        <f>IF(N1217="sníž. přenesená",J1217,0)</f>
        <v>0</v>
      </c>
      <c r="BI1217" s="143">
        <f>IF(N1217="nulová",J1217,0)</f>
        <v>0</v>
      </c>
      <c r="BJ1217" s="17" t="s">
        <v>81</v>
      </c>
      <c r="BK1217" s="143">
        <f>ROUND(I1217*H1217,2)</f>
        <v>0</v>
      </c>
      <c r="BL1217" s="17" t="s">
        <v>281</v>
      </c>
      <c r="BM1217" s="142" t="s">
        <v>1548</v>
      </c>
    </row>
    <row r="1218" spans="2:65" s="1" customFormat="1" ht="11.25">
      <c r="B1218" s="32"/>
      <c r="D1218" s="144" t="s">
        <v>167</v>
      </c>
      <c r="F1218" s="145" t="s">
        <v>1549</v>
      </c>
      <c r="I1218" s="146"/>
      <c r="L1218" s="32"/>
      <c r="M1218" s="147"/>
      <c r="T1218" s="53"/>
      <c r="AT1218" s="17" t="s">
        <v>167</v>
      </c>
      <c r="AU1218" s="17" t="s">
        <v>83</v>
      </c>
    </row>
    <row r="1219" spans="2:65" s="1" customFormat="1" ht="11.25">
      <c r="B1219" s="32"/>
      <c r="D1219" s="148" t="s">
        <v>169</v>
      </c>
      <c r="F1219" s="149" t="s">
        <v>1550</v>
      </c>
      <c r="I1219" s="146"/>
      <c r="L1219" s="32"/>
      <c r="M1219" s="147"/>
      <c r="T1219" s="53"/>
      <c r="AT1219" s="17" t="s">
        <v>169</v>
      </c>
      <c r="AU1219" s="17" t="s">
        <v>83</v>
      </c>
    </row>
    <row r="1220" spans="2:65" s="12" customFormat="1" ht="11.25">
      <c r="B1220" s="150"/>
      <c r="D1220" s="144" t="s">
        <v>171</v>
      </c>
      <c r="E1220" s="151" t="s">
        <v>21</v>
      </c>
      <c r="F1220" s="152" t="s">
        <v>1112</v>
      </c>
      <c r="H1220" s="151" t="s">
        <v>21</v>
      </c>
      <c r="I1220" s="153"/>
      <c r="L1220" s="150"/>
      <c r="M1220" s="154"/>
      <c r="T1220" s="155"/>
      <c r="AT1220" s="151" t="s">
        <v>171</v>
      </c>
      <c r="AU1220" s="151" t="s">
        <v>83</v>
      </c>
      <c r="AV1220" s="12" t="s">
        <v>81</v>
      </c>
      <c r="AW1220" s="12" t="s">
        <v>34</v>
      </c>
      <c r="AX1220" s="12" t="s">
        <v>73</v>
      </c>
      <c r="AY1220" s="151" t="s">
        <v>158</v>
      </c>
    </row>
    <row r="1221" spans="2:65" s="13" customFormat="1" ht="11.25">
      <c r="B1221" s="156"/>
      <c r="D1221" s="144" t="s">
        <v>171</v>
      </c>
      <c r="E1221" s="157" t="s">
        <v>21</v>
      </c>
      <c r="F1221" s="158" t="s">
        <v>1156</v>
      </c>
      <c r="H1221" s="159">
        <v>8.1</v>
      </c>
      <c r="I1221" s="160"/>
      <c r="L1221" s="156"/>
      <c r="M1221" s="161"/>
      <c r="T1221" s="162"/>
      <c r="AT1221" s="157" t="s">
        <v>171</v>
      </c>
      <c r="AU1221" s="157" t="s">
        <v>83</v>
      </c>
      <c r="AV1221" s="13" t="s">
        <v>83</v>
      </c>
      <c r="AW1221" s="13" t="s">
        <v>34</v>
      </c>
      <c r="AX1221" s="13" t="s">
        <v>73</v>
      </c>
      <c r="AY1221" s="157" t="s">
        <v>158</v>
      </c>
    </row>
    <row r="1222" spans="2:65" s="12" customFormat="1" ht="11.25">
      <c r="B1222" s="150"/>
      <c r="D1222" s="144" t="s">
        <v>171</v>
      </c>
      <c r="E1222" s="151" t="s">
        <v>21</v>
      </c>
      <c r="F1222" s="152" t="s">
        <v>1114</v>
      </c>
      <c r="H1222" s="151" t="s">
        <v>21</v>
      </c>
      <c r="I1222" s="153"/>
      <c r="L1222" s="150"/>
      <c r="M1222" s="154"/>
      <c r="T1222" s="155"/>
      <c r="AT1222" s="151" t="s">
        <v>171</v>
      </c>
      <c r="AU1222" s="151" t="s">
        <v>83</v>
      </c>
      <c r="AV1222" s="12" t="s">
        <v>81</v>
      </c>
      <c r="AW1222" s="12" t="s">
        <v>34</v>
      </c>
      <c r="AX1222" s="12" t="s">
        <v>73</v>
      </c>
      <c r="AY1222" s="151" t="s">
        <v>158</v>
      </c>
    </row>
    <row r="1223" spans="2:65" s="13" customFormat="1" ht="11.25">
      <c r="B1223" s="156"/>
      <c r="D1223" s="144" t="s">
        <v>171</v>
      </c>
      <c r="E1223" s="157" t="s">
        <v>21</v>
      </c>
      <c r="F1223" s="158" t="s">
        <v>1157</v>
      </c>
      <c r="H1223" s="159">
        <v>118.15</v>
      </c>
      <c r="I1223" s="160"/>
      <c r="L1223" s="156"/>
      <c r="M1223" s="161"/>
      <c r="T1223" s="162"/>
      <c r="AT1223" s="157" t="s">
        <v>171</v>
      </c>
      <c r="AU1223" s="157" t="s">
        <v>83</v>
      </c>
      <c r="AV1223" s="13" t="s">
        <v>83</v>
      </c>
      <c r="AW1223" s="13" t="s">
        <v>34</v>
      </c>
      <c r="AX1223" s="13" t="s">
        <v>73</v>
      </c>
      <c r="AY1223" s="157" t="s">
        <v>158</v>
      </c>
    </row>
    <row r="1224" spans="2:65" s="14" customFormat="1" ht="11.25">
      <c r="B1224" s="163"/>
      <c r="D1224" s="144" t="s">
        <v>171</v>
      </c>
      <c r="E1224" s="164" t="s">
        <v>21</v>
      </c>
      <c r="F1224" s="165" t="s">
        <v>215</v>
      </c>
      <c r="H1224" s="166">
        <v>126.25</v>
      </c>
      <c r="I1224" s="167"/>
      <c r="L1224" s="163"/>
      <c r="M1224" s="168"/>
      <c r="T1224" s="169"/>
      <c r="AT1224" s="164" t="s">
        <v>171</v>
      </c>
      <c r="AU1224" s="164" t="s">
        <v>83</v>
      </c>
      <c r="AV1224" s="14" t="s">
        <v>165</v>
      </c>
      <c r="AW1224" s="14" t="s">
        <v>34</v>
      </c>
      <c r="AX1224" s="14" t="s">
        <v>81</v>
      </c>
      <c r="AY1224" s="164" t="s">
        <v>158</v>
      </c>
    </row>
    <row r="1225" spans="2:65" s="1" customFormat="1" ht="16.5" customHeight="1">
      <c r="B1225" s="32"/>
      <c r="C1225" s="170" t="s">
        <v>1551</v>
      </c>
      <c r="D1225" s="170" t="s">
        <v>264</v>
      </c>
      <c r="E1225" s="171" t="s">
        <v>1552</v>
      </c>
      <c r="F1225" s="172" t="s">
        <v>1553</v>
      </c>
      <c r="G1225" s="173" t="s">
        <v>322</v>
      </c>
      <c r="H1225" s="174">
        <v>3.7999999999999999E-2</v>
      </c>
      <c r="I1225" s="175"/>
      <c r="J1225" s="176">
        <f>ROUND(I1225*H1225,2)</f>
        <v>0</v>
      </c>
      <c r="K1225" s="172" t="s">
        <v>164</v>
      </c>
      <c r="L1225" s="177"/>
      <c r="M1225" s="178" t="s">
        <v>21</v>
      </c>
      <c r="N1225" s="179" t="s">
        <v>44</v>
      </c>
      <c r="P1225" s="140">
        <f>O1225*H1225</f>
        <v>0</v>
      </c>
      <c r="Q1225" s="140">
        <v>1</v>
      </c>
      <c r="R1225" s="140">
        <f>Q1225*H1225</f>
        <v>3.7999999999999999E-2</v>
      </c>
      <c r="S1225" s="140">
        <v>0</v>
      </c>
      <c r="T1225" s="141">
        <f>S1225*H1225</f>
        <v>0</v>
      </c>
      <c r="AR1225" s="142" t="s">
        <v>424</v>
      </c>
      <c r="AT1225" s="142" t="s">
        <v>264</v>
      </c>
      <c r="AU1225" s="142" t="s">
        <v>83</v>
      </c>
      <c r="AY1225" s="17" t="s">
        <v>158</v>
      </c>
      <c r="BE1225" s="143">
        <f>IF(N1225="základní",J1225,0)</f>
        <v>0</v>
      </c>
      <c r="BF1225" s="143">
        <f>IF(N1225="snížená",J1225,0)</f>
        <v>0</v>
      </c>
      <c r="BG1225" s="143">
        <f>IF(N1225="zákl. přenesená",J1225,0)</f>
        <v>0</v>
      </c>
      <c r="BH1225" s="143">
        <f>IF(N1225="sníž. přenesená",J1225,0)</f>
        <v>0</v>
      </c>
      <c r="BI1225" s="143">
        <f>IF(N1225="nulová",J1225,0)</f>
        <v>0</v>
      </c>
      <c r="BJ1225" s="17" t="s">
        <v>81</v>
      </c>
      <c r="BK1225" s="143">
        <f>ROUND(I1225*H1225,2)</f>
        <v>0</v>
      </c>
      <c r="BL1225" s="17" t="s">
        <v>281</v>
      </c>
      <c r="BM1225" s="142" t="s">
        <v>1554</v>
      </c>
    </row>
    <row r="1226" spans="2:65" s="1" customFormat="1" ht="11.25">
      <c r="B1226" s="32"/>
      <c r="D1226" s="144" t="s">
        <v>167</v>
      </c>
      <c r="F1226" s="145" t="s">
        <v>1553</v>
      </c>
      <c r="I1226" s="146"/>
      <c r="L1226" s="32"/>
      <c r="M1226" s="147"/>
      <c r="T1226" s="53"/>
      <c r="AT1226" s="17" t="s">
        <v>167</v>
      </c>
      <c r="AU1226" s="17" t="s">
        <v>83</v>
      </c>
    </row>
    <row r="1227" spans="2:65" s="13" customFormat="1" ht="11.25">
      <c r="B1227" s="156"/>
      <c r="D1227" s="144" t="s">
        <v>171</v>
      </c>
      <c r="E1227" s="157" t="s">
        <v>21</v>
      </c>
      <c r="F1227" s="158" t="s">
        <v>1555</v>
      </c>
      <c r="H1227" s="159">
        <v>3.7999999999999999E-2</v>
      </c>
      <c r="I1227" s="160"/>
      <c r="L1227" s="156"/>
      <c r="M1227" s="161"/>
      <c r="T1227" s="162"/>
      <c r="AT1227" s="157" t="s">
        <v>171</v>
      </c>
      <c r="AU1227" s="157" t="s">
        <v>83</v>
      </c>
      <c r="AV1227" s="13" t="s">
        <v>83</v>
      </c>
      <c r="AW1227" s="13" t="s">
        <v>34</v>
      </c>
      <c r="AX1227" s="13" t="s">
        <v>81</v>
      </c>
      <c r="AY1227" s="157" t="s">
        <v>158</v>
      </c>
    </row>
    <row r="1228" spans="2:65" s="1" customFormat="1" ht="16.5" customHeight="1">
      <c r="B1228" s="32"/>
      <c r="C1228" s="131" t="s">
        <v>1556</v>
      </c>
      <c r="D1228" s="131" t="s">
        <v>160</v>
      </c>
      <c r="E1228" s="132" t="s">
        <v>1557</v>
      </c>
      <c r="F1228" s="133" t="s">
        <v>1558</v>
      </c>
      <c r="G1228" s="134" t="s">
        <v>163</v>
      </c>
      <c r="H1228" s="135">
        <v>252.5</v>
      </c>
      <c r="I1228" s="136"/>
      <c r="J1228" s="137">
        <f>ROUND(I1228*H1228,2)</f>
        <v>0</v>
      </c>
      <c r="K1228" s="133" t="s">
        <v>164</v>
      </c>
      <c r="L1228" s="32"/>
      <c r="M1228" s="138" t="s">
        <v>21</v>
      </c>
      <c r="N1228" s="139" t="s">
        <v>44</v>
      </c>
      <c r="P1228" s="140">
        <f>O1228*H1228</f>
        <v>0</v>
      </c>
      <c r="Q1228" s="140">
        <v>3.9825E-4</v>
      </c>
      <c r="R1228" s="140">
        <f>Q1228*H1228</f>
        <v>0.100558125</v>
      </c>
      <c r="S1228" s="140">
        <v>0</v>
      </c>
      <c r="T1228" s="141">
        <f>S1228*H1228</f>
        <v>0</v>
      </c>
      <c r="AR1228" s="142" t="s">
        <v>281</v>
      </c>
      <c r="AT1228" s="142" t="s">
        <v>160</v>
      </c>
      <c r="AU1228" s="142" t="s">
        <v>83</v>
      </c>
      <c r="AY1228" s="17" t="s">
        <v>158</v>
      </c>
      <c r="BE1228" s="143">
        <f>IF(N1228="základní",J1228,0)</f>
        <v>0</v>
      </c>
      <c r="BF1228" s="143">
        <f>IF(N1228="snížená",J1228,0)</f>
        <v>0</v>
      </c>
      <c r="BG1228" s="143">
        <f>IF(N1228="zákl. přenesená",J1228,0)</f>
        <v>0</v>
      </c>
      <c r="BH1228" s="143">
        <f>IF(N1228="sníž. přenesená",J1228,0)</f>
        <v>0</v>
      </c>
      <c r="BI1228" s="143">
        <f>IF(N1228="nulová",J1228,0)</f>
        <v>0</v>
      </c>
      <c r="BJ1228" s="17" t="s">
        <v>81</v>
      </c>
      <c r="BK1228" s="143">
        <f>ROUND(I1228*H1228,2)</f>
        <v>0</v>
      </c>
      <c r="BL1228" s="17" t="s">
        <v>281</v>
      </c>
      <c r="BM1228" s="142" t="s">
        <v>1559</v>
      </c>
    </row>
    <row r="1229" spans="2:65" s="1" customFormat="1" ht="11.25">
      <c r="B1229" s="32"/>
      <c r="D1229" s="144" t="s">
        <v>167</v>
      </c>
      <c r="F1229" s="145" t="s">
        <v>1560</v>
      </c>
      <c r="I1229" s="146"/>
      <c r="L1229" s="32"/>
      <c r="M1229" s="147"/>
      <c r="T1229" s="53"/>
      <c r="AT1229" s="17" t="s">
        <v>167</v>
      </c>
      <c r="AU1229" s="17" t="s">
        <v>83</v>
      </c>
    </row>
    <row r="1230" spans="2:65" s="1" customFormat="1" ht="11.25">
      <c r="B1230" s="32"/>
      <c r="D1230" s="148" t="s">
        <v>169</v>
      </c>
      <c r="F1230" s="149" t="s">
        <v>1561</v>
      </c>
      <c r="I1230" s="146"/>
      <c r="L1230" s="32"/>
      <c r="M1230" s="147"/>
      <c r="T1230" s="53"/>
      <c r="AT1230" s="17" t="s">
        <v>169</v>
      </c>
      <c r="AU1230" s="17" t="s">
        <v>83</v>
      </c>
    </row>
    <row r="1231" spans="2:65" s="12" customFormat="1" ht="11.25">
      <c r="B1231" s="150"/>
      <c r="D1231" s="144" t="s">
        <v>171</v>
      </c>
      <c r="E1231" s="151" t="s">
        <v>21</v>
      </c>
      <c r="F1231" s="152" t="s">
        <v>1112</v>
      </c>
      <c r="H1231" s="151" t="s">
        <v>21</v>
      </c>
      <c r="I1231" s="153"/>
      <c r="L1231" s="150"/>
      <c r="M1231" s="154"/>
      <c r="T1231" s="155"/>
      <c r="AT1231" s="151" t="s">
        <v>171</v>
      </c>
      <c r="AU1231" s="151" t="s">
        <v>83</v>
      </c>
      <c r="AV1231" s="12" t="s">
        <v>81</v>
      </c>
      <c r="AW1231" s="12" t="s">
        <v>34</v>
      </c>
      <c r="AX1231" s="12" t="s">
        <v>73</v>
      </c>
      <c r="AY1231" s="151" t="s">
        <v>158</v>
      </c>
    </row>
    <row r="1232" spans="2:65" s="13" customFormat="1" ht="11.25">
      <c r="B1232" s="156"/>
      <c r="D1232" s="144" t="s">
        <v>171</v>
      </c>
      <c r="E1232" s="157" t="s">
        <v>21</v>
      </c>
      <c r="F1232" s="158" t="s">
        <v>1562</v>
      </c>
      <c r="H1232" s="159">
        <v>16.2</v>
      </c>
      <c r="I1232" s="160"/>
      <c r="L1232" s="156"/>
      <c r="M1232" s="161"/>
      <c r="T1232" s="162"/>
      <c r="AT1232" s="157" t="s">
        <v>171</v>
      </c>
      <c r="AU1232" s="157" t="s">
        <v>83</v>
      </c>
      <c r="AV1232" s="13" t="s">
        <v>83</v>
      </c>
      <c r="AW1232" s="13" t="s">
        <v>34</v>
      </c>
      <c r="AX1232" s="13" t="s">
        <v>73</v>
      </c>
      <c r="AY1232" s="157" t="s">
        <v>158</v>
      </c>
    </row>
    <row r="1233" spans="2:65" s="12" customFormat="1" ht="11.25">
      <c r="B1233" s="150"/>
      <c r="D1233" s="144" t="s">
        <v>171</v>
      </c>
      <c r="E1233" s="151" t="s">
        <v>21</v>
      </c>
      <c r="F1233" s="152" t="s">
        <v>1114</v>
      </c>
      <c r="H1233" s="151" t="s">
        <v>21</v>
      </c>
      <c r="I1233" s="153"/>
      <c r="L1233" s="150"/>
      <c r="M1233" s="154"/>
      <c r="T1233" s="155"/>
      <c r="AT1233" s="151" t="s">
        <v>171</v>
      </c>
      <c r="AU1233" s="151" t="s">
        <v>83</v>
      </c>
      <c r="AV1233" s="12" t="s">
        <v>81</v>
      </c>
      <c r="AW1233" s="12" t="s">
        <v>34</v>
      </c>
      <c r="AX1233" s="12" t="s">
        <v>73</v>
      </c>
      <c r="AY1233" s="151" t="s">
        <v>158</v>
      </c>
    </row>
    <row r="1234" spans="2:65" s="13" customFormat="1" ht="11.25">
      <c r="B1234" s="156"/>
      <c r="D1234" s="144" t="s">
        <v>171</v>
      </c>
      <c r="E1234" s="157" t="s">
        <v>21</v>
      </c>
      <c r="F1234" s="158" t="s">
        <v>1563</v>
      </c>
      <c r="H1234" s="159">
        <v>236.3</v>
      </c>
      <c r="I1234" s="160"/>
      <c r="L1234" s="156"/>
      <c r="M1234" s="161"/>
      <c r="T1234" s="162"/>
      <c r="AT1234" s="157" t="s">
        <v>171</v>
      </c>
      <c r="AU1234" s="157" t="s">
        <v>83</v>
      </c>
      <c r="AV1234" s="13" t="s">
        <v>83</v>
      </c>
      <c r="AW1234" s="13" t="s">
        <v>34</v>
      </c>
      <c r="AX1234" s="13" t="s">
        <v>73</v>
      </c>
      <c r="AY1234" s="157" t="s">
        <v>158</v>
      </c>
    </row>
    <row r="1235" spans="2:65" s="14" customFormat="1" ht="11.25">
      <c r="B1235" s="163"/>
      <c r="D1235" s="144" t="s">
        <v>171</v>
      </c>
      <c r="E1235" s="164" t="s">
        <v>21</v>
      </c>
      <c r="F1235" s="165" t="s">
        <v>215</v>
      </c>
      <c r="H1235" s="166">
        <v>252.5</v>
      </c>
      <c r="I1235" s="167"/>
      <c r="L1235" s="163"/>
      <c r="M1235" s="168"/>
      <c r="T1235" s="169"/>
      <c r="AT1235" s="164" t="s">
        <v>171</v>
      </c>
      <c r="AU1235" s="164" t="s">
        <v>83</v>
      </c>
      <c r="AV1235" s="14" t="s">
        <v>165</v>
      </c>
      <c r="AW1235" s="14" t="s">
        <v>34</v>
      </c>
      <c r="AX1235" s="14" t="s">
        <v>81</v>
      </c>
      <c r="AY1235" s="164" t="s">
        <v>158</v>
      </c>
    </row>
    <row r="1236" spans="2:65" s="1" customFormat="1" ht="24.2" customHeight="1">
      <c r="B1236" s="32"/>
      <c r="C1236" s="170" t="s">
        <v>1564</v>
      </c>
      <c r="D1236" s="170" t="s">
        <v>264</v>
      </c>
      <c r="E1236" s="171" t="s">
        <v>1565</v>
      </c>
      <c r="F1236" s="172" t="s">
        <v>1566</v>
      </c>
      <c r="G1236" s="173" t="s">
        <v>163</v>
      </c>
      <c r="H1236" s="174">
        <v>145.18799999999999</v>
      </c>
      <c r="I1236" s="175"/>
      <c r="J1236" s="176">
        <f>ROUND(I1236*H1236,2)</f>
        <v>0</v>
      </c>
      <c r="K1236" s="172" t="s">
        <v>164</v>
      </c>
      <c r="L1236" s="177"/>
      <c r="M1236" s="178" t="s">
        <v>21</v>
      </c>
      <c r="N1236" s="179" t="s">
        <v>44</v>
      </c>
      <c r="P1236" s="140">
        <f>O1236*H1236</f>
        <v>0</v>
      </c>
      <c r="Q1236" s="140">
        <v>5.4000000000000003E-3</v>
      </c>
      <c r="R1236" s="140">
        <f>Q1236*H1236</f>
        <v>0.78401520000000002</v>
      </c>
      <c r="S1236" s="140">
        <v>0</v>
      </c>
      <c r="T1236" s="141">
        <f>S1236*H1236</f>
        <v>0</v>
      </c>
      <c r="AR1236" s="142" t="s">
        <v>424</v>
      </c>
      <c r="AT1236" s="142" t="s">
        <v>264</v>
      </c>
      <c r="AU1236" s="142" t="s">
        <v>83</v>
      </c>
      <c r="AY1236" s="17" t="s">
        <v>158</v>
      </c>
      <c r="BE1236" s="143">
        <f>IF(N1236="základní",J1236,0)</f>
        <v>0</v>
      </c>
      <c r="BF1236" s="143">
        <f>IF(N1236="snížená",J1236,0)</f>
        <v>0</v>
      </c>
      <c r="BG1236" s="143">
        <f>IF(N1236="zákl. přenesená",J1236,0)</f>
        <v>0</v>
      </c>
      <c r="BH1236" s="143">
        <f>IF(N1236="sníž. přenesená",J1236,0)</f>
        <v>0</v>
      </c>
      <c r="BI1236" s="143">
        <f>IF(N1236="nulová",J1236,0)</f>
        <v>0</v>
      </c>
      <c r="BJ1236" s="17" t="s">
        <v>81</v>
      </c>
      <c r="BK1236" s="143">
        <f>ROUND(I1236*H1236,2)</f>
        <v>0</v>
      </c>
      <c r="BL1236" s="17" t="s">
        <v>281</v>
      </c>
      <c r="BM1236" s="142" t="s">
        <v>1567</v>
      </c>
    </row>
    <row r="1237" spans="2:65" s="1" customFormat="1" ht="19.5">
      <c r="B1237" s="32"/>
      <c r="D1237" s="144" t="s">
        <v>167</v>
      </c>
      <c r="F1237" s="145" t="s">
        <v>1566</v>
      </c>
      <c r="I1237" s="146"/>
      <c r="L1237" s="32"/>
      <c r="M1237" s="147"/>
      <c r="T1237" s="53"/>
      <c r="AT1237" s="17" t="s">
        <v>167</v>
      </c>
      <c r="AU1237" s="17" t="s">
        <v>83</v>
      </c>
    </row>
    <row r="1238" spans="2:65" s="12" customFormat="1" ht="11.25">
      <c r="B1238" s="150"/>
      <c r="D1238" s="144" t="s">
        <v>171</v>
      </c>
      <c r="E1238" s="151" t="s">
        <v>21</v>
      </c>
      <c r="F1238" s="152" t="s">
        <v>1112</v>
      </c>
      <c r="H1238" s="151" t="s">
        <v>21</v>
      </c>
      <c r="I1238" s="153"/>
      <c r="L1238" s="150"/>
      <c r="M1238" s="154"/>
      <c r="T1238" s="155"/>
      <c r="AT1238" s="151" t="s">
        <v>171</v>
      </c>
      <c r="AU1238" s="151" t="s">
        <v>83</v>
      </c>
      <c r="AV1238" s="12" t="s">
        <v>81</v>
      </c>
      <c r="AW1238" s="12" t="s">
        <v>34</v>
      </c>
      <c r="AX1238" s="12" t="s">
        <v>73</v>
      </c>
      <c r="AY1238" s="151" t="s">
        <v>158</v>
      </c>
    </row>
    <row r="1239" spans="2:65" s="13" customFormat="1" ht="11.25">
      <c r="B1239" s="156"/>
      <c r="D1239" s="144" t="s">
        <v>171</v>
      </c>
      <c r="E1239" s="157" t="s">
        <v>21</v>
      </c>
      <c r="F1239" s="158" t="s">
        <v>1568</v>
      </c>
      <c r="H1239" s="159">
        <v>9.3149999999999995</v>
      </c>
      <c r="I1239" s="160"/>
      <c r="L1239" s="156"/>
      <c r="M1239" s="161"/>
      <c r="T1239" s="162"/>
      <c r="AT1239" s="157" t="s">
        <v>171</v>
      </c>
      <c r="AU1239" s="157" t="s">
        <v>83</v>
      </c>
      <c r="AV1239" s="13" t="s">
        <v>83</v>
      </c>
      <c r="AW1239" s="13" t="s">
        <v>34</v>
      </c>
      <c r="AX1239" s="13" t="s">
        <v>73</v>
      </c>
      <c r="AY1239" s="157" t="s">
        <v>158</v>
      </c>
    </row>
    <row r="1240" spans="2:65" s="12" customFormat="1" ht="11.25">
      <c r="B1240" s="150"/>
      <c r="D1240" s="144" t="s">
        <v>171</v>
      </c>
      <c r="E1240" s="151" t="s">
        <v>21</v>
      </c>
      <c r="F1240" s="152" t="s">
        <v>1114</v>
      </c>
      <c r="H1240" s="151" t="s">
        <v>21</v>
      </c>
      <c r="I1240" s="153"/>
      <c r="L1240" s="150"/>
      <c r="M1240" s="154"/>
      <c r="T1240" s="155"/>
      <c r="AT1240" s="151" t="s">
        <v>171</v>
      </c>
      <c r="AU1240" s="151" t="s">
        <v>83</v>
      </c>
      <c r="AV1240" s="12" t="s">
        <v>81</v>
      </c>
      <c r="AW1240" s="12" t="s">
        <v>34</v>
      </c>
      <c r="AX1240" s="12" t="s">
        <v>73</v>
      </c>
      <c r="AY1240" s="151" t="s">
        <v>158</v>
      </c>
    </row>
    <row r="1241" spans="2:65" s="13" customFormat="1" ht="11.25">
      <c r="B1241" s="156"/>
      <c r="D1241" s="144" t="s">
        <v>171</v>
      </c>
      <c r="E1241" s="157" t="s">
        <v>21</v>
      </c>
      <c r="F1241" s="158" t="s">
        <v>1569</v>
      </c>
      <c r="H1241" s="159">
        <v>135.87299999999999</v>
      </c>
      <c r="I1241" s="160"/>
      <c r="L1241" s="156"/>
      <c r="M1241" s="161"/>
      <c r="T1241" s="162"/>
      <c r="AT1241" s="157" t="s">
        <v>171</v>
      </c>
      <c r="AU1241" s="157" t="s">
        <v>83</v>
      </c>
      <c r="AV1241" s="13" t="s">
        <v>83</v>
      </c>
      <c r="AW1241" s="13" t="s">
        <v>34</v>
      </c>
      <c r="AX1241" s="13" t="s">
        <v>73</v>
      </c>
      <c r="AY1241" s="157" t="s">
        <v>158</v>
      </c>
    </row>
    <row r="1242" spans="2:65" s="14" customFormat="1" ht="11.25">
      <c r="B1242" s="163"/>
      <c r="D1242" s="144" t="s">
        <v>171</v>
      </c>
      <c r="E1242" s="164" t="s">
        <v>21</v>
      </c>
      <c r="F1242" s="165" t="s">
        <v>215</v>
      </c>
      <c r="H1242" s="166">
        <v>145.18799999999999</v>
      </c>
      <c r="I1242" s="167"/>
      <c r="L1242" s="163"/>
      <c r="M1242" s="168"/>
      <c r="T1242" s="169"/>
      <c r="AT1242" s="164" t="s">
        <v>171</v>
      </c>
      <c r="AU1242" s="164" t="s">
        <v>83</v>
      </c>
      <c r="AV1242" s="14" t="s">
        <v>165</v>
      </c>
      <c r="AW1242" s="14" t="s">
        <v>34</v>
      </c>
      <c r="AX1242" s="14" t="s">
        <v>81</v>
      </c>
      <c r="AY1242" s="164" t="s">
        <v>158</v>
      </c>
    </row>
    <row r="1243" spans="2:65" s="1" customFormat="1" ht="24.2" customHeight="1">
      <c r="B1243" s="32"/>
      <c r="C1243" s="170" t="s">
        <v>1570</v>
      </c>
      <c r="D1243" s="170" t="s">
        <v>264</v>
      </c>
      <c r="E1243" s="171" t="s">
        <v>1571</v>
      </c>
      <c r="F1243" s="172" t="s">
        <v>1572</v>
      </c>
      <c r="G1243" s="173" t="s">
        <v>163</v>
      </c>
      <c r="H1243" s="174">
        <v>145.18799999999999</v>
      </c>
      <c r="I1243" s="175"/>
      <c r="J1243" s="176">
        <f>ROUND(I1243*H1243,2)</f>
        <v>0</v>
      </c>
      <c r="K1243" s="172" t="s">
        <v>164</v>
      </c>
      <c r="L1243" s="177"/>
      <c r="M1243" s="178" t="s">
        <v>21</v>
      </c>
      <c r="N1243" s="179" t="s">
        <v>44</v>
      </c>
      <c r="P1243" s="140">
        <f>O1243*H1243</f>
        <v>0</v>
      </c>
      <c r="Q1243" s="140">
        <v>4.7000000000000002E-3</v>
      </c>
      <c r="R1243" s="140">
        <f>Q1243*H1243</f>
        <v>0.68238359999999998</v>
      </c>
      <c r="S1243" s="140">
        <v>0</v>
      </c>
      <c r="T1243" s="141">
        <f>S1243*H1243</f>
        <v>0</v>
      </c>
      <c r="AR1243" s="142" t="s">
        <v>424</v>
      </c>
      <c r="AT1243" s="142" t="s">
        <v>264</v>
      </c>
      <c r="AU1243" s="142" t="s">
        <v>83</v>
      </c>
      <c r="AY1243" s="17" t="s">
        <v>158</v>
      </c>
      <c r="BE1243" s="143">
        <f>IF(N1243="základní",J1243,0)</f>
        <v>0</v>
      </c>
      <c r="BF1243" s="143">
        <f>IF(N1243="snížená",J1243,0)</f>
        <v>0</v>
      </c>
      <c r="BG1243" s="143">
        <f>IF(N1243="zákl. přenesená",J1243,0)</f>
        <v>0</v>
      </c>
      <c r="BH1243" s="143">
        <f>IF(N1243="sníž. přenesená",J1243,0)</f>
        <v>0</v>
      </c>
      <c r="BI1243" s="143">
        <f>IF(N1243="nulová",J1243,0)</f>
        <v>0</v>
      </c>
      <c r="BJ1243" s="17" t="s">
        <v>81</v>
      </c>
      <c r="BK1243" s="143">
        <f>ROUND(I1243*H1243,2)</f>
        <v>0</v>
      </c>
      <c r="BL1243" s="17" t="s">
        <v>281</v>
      </c>
      <c r="BM1243" s="142" t="s">
        <v>1573</v>
      </c>
    </row>
    <row r="1244" spans="2:65" s="1" customFormat="1" ht="19.5">
      <c r="B1244" s="32"/>
      <c r="D1244" s="144" t="s">
        <v>167</v>
      </c>
      <c r="F1244" s="145" t="s">
        <v>1572</v>
      </c>
      <c r="I1244" s="146"/>
      <c r="L1244" s="32"/>
      <c r="M1244" s="147"/>
      <c r="T1244" s="53"/>
      <c r="AT1244" s="17" t="s">
        <v>167</v>
      </c>
      <c r="AU1244" s="17" t="s">
        <v>83</v>
      </c>
    </row>
    <row r="1245" spans="2:65" s="12" customFormat="1" ht="11.25">
      <c r="B1245" s="150"/>
      <c r="D1245" s="144" t="s">
        <v>171</v>
      </c>
      <c r="E1245" s="151" t="s">
        <v>21</v>
      </c>
      <c r="F1245" s="152" t="s">
        <v>1112</v>
      </c>
      <c r="H1245" s="151" t="s">
        <v>21</v>
      </c>
      <c r="I1245" s="153"/>
      <c r="L1245" s="150"/>
      <c r="M1245" s="154"/>
      <c r="T1245" s="155"/>
      <c r="AT1245" s="151" t="s">
        <v>171</v>
      </c>
      <c r="AU1245" s="151" t="s">
        <v>83</v>
      </c>
      <c r="AV1245" s="12" t="s">
        <v>81</v>
      </c>
      <c r="AW1245" s="12" t="s">
        <v>34</v>
      </c>
      <c r="AX1245" s="12" t="s">
        <v>73</v>
      </c>
      <c r="AY1245" s="151" t="s">
        <v>158</v>
      </c>
    </row>
    <row r="1246" spans="2:65" s="13" customFormat="1" ht="11.25">
      <c r="B1246" s="156"/>
      <c r="D1246" s="144" t="s">
        <v>171</v>
      </c>
      <c r="E1246" s="157" t="s">
        <v>21</v>
      </c>
      <c r="F1246" s="158" t="s">
        <v>1568</v>
      </c>
      <c r="H1246" s="159">
        <v>9.3149999999999995</v>
      </c>
      <c r="I1246" s="160"/>
      <c r="L1246" s="156"/>
      <c r="M1246" s="161"/>
      <c r="T1246" s="162"/>
      <c r="AT1246" s="157" t="s">
        <v>171</v>
      </c>
      <c r="AU1246" s="157" t="s">
        <v>83</v>
      </c>
      <c r="AV1246" s="13" t="s">
        <v>83</v>
      </c>
      <c r="AW1246" s="13" t="s">
        <v>34</v>
      </c>
      <c r="AX1246" s="13" t="s">
        <v>73</v>
      </c>
      <c r="AY1246" s="157" t="s">
        <v>158</v>
      </c>
    </row>
    <row r="1247" spans="2:65" s="12" customFormat="1" ht="11.25">
      <c r="B1247" s="150"/>
      <c r="D1247" s="144" t="s">
        <v>171</v>
      </c>
      <c r="E1247" s="151" t="s">
        <v>21</v>
      </c>
      <c r="F1247" s="152" t="s">
        <v>1114</v>
      </c>
      <c r="H1247" s="151" t="s">
        <v>21</v>
      </c>
      <c r="I1247" s="153"/>
      <c r="L1247" s="150"/>
      <c r="M1247" s="154"/>
      <c r="T1247" s="155"/>
      <c r="AT1247" s="151" t="s">
        <v>171</v>
      </c>
      <c r="AU1247" s="151" t="s">
        <v>83</v>
      </c>
      <c r="AV1247" s="12" t="s">
        <v>81</v>
      </c>
      <c r="AW1247" s="12" t="s">
        <v>34</v>
      </c>
      <c r="AX1247" s="12" t="s">
        <v>73</v>
      </c>
      <c r="AY1247" s="151" t="s">
        <v>158</v>
      </c>
    </row>
    <row r="1248" spans="2:65" s="13" customFormat="1" ht="11.25">
      <c r="B1248" s="156"/>
      <c r="D1248" s="144" t="s">
        <v>171</v>
      </c>
      <c r="E1248" s="157" t="s">
        <v>21</v>
      </c>
      <c r="F1248" s="158" t="s">
        <v>1569</v>
      </c>
      <c r="H1248" s="159">
        <v>135.87299999999999</v>
      </c>
      <c r="I1248" s="160"/>
      <c r="L1248" s="156"/>
      <c r="M1248" s="161"/>
      <c r="T1248" s="162"/>
      <c r="AT1248" s="157" t="s">
        <v>171</v>
      </c>
      <c r="AU1248" s="157" t="s">
        <v>83</v>
      </c>
      <c r="AV1248" s="13" t="s">
        <v>83</v>
      </c>
      <c r="AW1248" s="13" t="s">
        <v>34</v>
      </c>
      <c r="AX1248" s="13" t="s">
        <v>73</v>
      </c>
      <c r="AY1248" s="157" t="s">
        <v>158</v>
      </c>
    </row>
    <row r="1249" spans="2:65" s="14" customFormat="1" ht="11.25">
      <c r="B1249" s="163"/>
      <c r="D1249" s="144" t="s">
        <v>171</v>
      </c>
      <c r="E1249" s="164" t="s">
        <v>21</v>
      </c>
      <c r="F1249" s="165" t="s">
        <v>215</v>
      </c>
      <c r="H1249" s="166">
        <v>145.18799999999999</v>
      </c>
      <c r="I1249" s="167"/>
      <c r="L1249" s="163"/>
      <c r="M1249" s="168"/>
      <c r="T1249" s="169"/>
      <c r="AT1249" s="164" t="s">
        <v>171</v>
      </c>
      <c r="AU1249" s="164" t="s">
        <v>83</v>
      </c>
      <c r="AV1249" s="14" t="s">
        <v>165</v>
      </c>
      <c r="AW1249" s="14" t="s">
        <v>34</v>
      </c>
      <c r="AX1249" s="14" t="s">
        <v>81</v>
      </c>
      <c r="AY1249" s="164" t="s">
        <v>158</v>
      </c>
    </row>
    <row r="1250" spans="2:65" s="1" customFormat="1" ht="16.5" customHeight="1">
      <c r="B1250" s="32"/>
      <c r="C1250" s="131" t="s">
        <v>1574</v>
      </c>
      <c r="D1250" s="131" t="s">
        <v>160</v>
      </c>
      <c r="E1250" s="132" t="s">
        <v>1575</v>
      </c>
      <c r="F1250" s="133" t="s">
        <v>1576</v>
      </c>
      <c r="G1250" s="134" t="s">
        <v>163</v>
      </c>
      <c r="H1250" s="135">
        <v>185.75</v>
      </c>
      <c r="I1250" s="136"/>
      <c r="J1250" s="137">
        <f>ROUND(I1250*H1250,2)</f>
        <v>0</v>
      </c>
      <c r="K1250" s="133" t="s">
        <v>164</v>
      </c>
      <c r="L1250" s="32"/>
      <c r="M1250" s="138" t="s">
        <v>21</v>
      </c>
      <c r="N1250" s="139" t="s">
        <v>44</v>
      </c>
      <c r="P1250" s="140">
        <f>O1250*H1250</f>
        <v>0</v>
      </c>
      <c r="Q1250" s="140">
        <v>0</v>
      </c>
      <c r="R1250" s="140">
        <f>Q1250*H1250</f>
        <v>0</v>
      </c>
      <c r="S1250" s="140">
        <v>0</v>
      </c>
      <c r="T1250" s="141">
        <f>S1250*H1250</f>
        <v>0</v>
      </c>
      <c r="AR1250" s="142" t="s">
        <v>281</v>
      </c>
      <c r="AT1250" s="142" t="s">
        <v>160</v>
      </c>
      <c r="AU1250" s="142" t="s">
        <v>83</v>
      </c>
      <c r="AY1250" s="17" t="s">
        <v>158</v>
      </c>
      <c r="BE1250" s="143">
        <f>IF(N1250="základní",J1250,0)</f>
        <v>0</v>
      </c>
      <c r="BF1250" s="143">
        <f>IF(N1250="snížená",J1250,0)</f>
        <v>0</v>
      </c>
      <c r="BG1250" s="143">
        <f>IF(N1250="zákl. přenesená",J1250,0)</f>
        <v>0</v>
      </c>
      <c r="BH1250" s="143">
        <f>IF(N1250="sníž. přenesená",J1250,0)</f>
        <v>0</v>
      </c>
      <c r="BI1250" s="143">
        <f>IF(N1250="nulová",J1250,0)</f>
        <v>0</v>
      </c>
      <c r="BJ1250" s="17" t="s">
        <v>81</v>
      </c>
      <c r="BK1250" s="143">
        <f>ROUND(I1250*H1250,2)</f>
        <v>0</v>
      </c>
      <c r="BL1250" s="17" t="s">
        <v>281</v>
      </c>
      <c r="BM1250" s="142" t="s">
        <v>1577</v>
      </c>
    </row>
    <row r="1251" spans="2:65" s="1" customFormat="1" ht="11.25">
      <c r="B1251" s="32"/>
      <c r="D1251" s="144" t="s">
        <v>167</v>
      </c>
      <c r="F1251" s="145" t="s">
        <v>1578</v>
      </c>
      <c r="I1251" s="146"/>
      <c r="L1251" s="32"/>
      <c r="M1251" s="147"/>
      <c r="T1251" s="53"/>
      <c r="AT1251" s="17" t="s">
        <v>167</v>
      </c>
      <c r="AU1251" s="17" t="s">
        <v>83</v>
      </c>
    </row>
    <row r="1252" spans="2:65" s="1" customFormat="1" ht="11.25">
      <c r="B1252" s="32"/>
      <c r="D1252" s="148" t="s">
        <v>169</v>
      </c>
      <c r="F1252" s="149" t="s">
        <v>1579</v>
      </c>
      <c r="I1252" s="146"/>
      <c r="L1252" s="32"/>
      <c r="M1252" s="147"/>
      <c r="T1252" s="53"/>
      <c r="AT1252" s="17" t="s">
        <v>169</v>
      </c>
      <c r="AU1252" s="17" t="s">
        <v>83</v>
      </c>
    </row>
    <row r="1253" spans="2:65" s="12" customFormat="1" ht="11.25">
      <c r="B1253" s="150"/>
      <c r="D1253" s="144" t="s">
        <v>171</v>
      </c>
      <c r="E1253" s="151" t="s">
        <v>21</v>
      </c>
      <c r="F1253" s="152" t="s">
        <v>1112</v>
      </c>
      <c r="H1253" s="151" t="s">
        <v>21</v>
      </c>
      <c r="I1253" s="153"/>
      <c r="L1253" s="150"/>
      <c r="M1253" s="154"/>
      <c r="T1253" s="155"/>
      <c r="AT1253" s="151" t="s">
        <v>171</v>
      </c>
      <c r="AU1253" s="151" t="s">
        <v>83</v>
      </c>
      <c r="AV1253" s="12" t="s">
        <v>81</v>
      </c>
      <c r="AW1253" s="12" t="s">
        <v>34</v>
      </c>
      <c r="AX1253" s="12" t="s">
        <v>73</v>
      </c>
      <c r="AY1253" s="151" t="s">
        <v>158</v>
      </c>
    </row>
    <row r="1254" spans="2:65" s="13" customFormat="1" ht="11.25">
      <c r="B1254" s="156"/>
      <c r="D1254" s="144" t="s">
        <v>171</v>
      </c>
      <c r="E1254" s="157" t="s">
        <v>21</v>
      </c>
      <c r="F1254" s="158" t="s">
        <v>1156</v>
      </c>
      <c r="H1254" s="159">
        <v>8.1</v>
      </c>
      <c r="I1254" s="160"/>
      <c r="L1254" s="156"/>
      <c r="M1254" s="161"/>
      <c r="T1254" s="162"/>
      <c r="AT1254" s="157" t="s">
        <v>171</v>
      </c>
      <c r="AU1254" s="157" t="s">
        <v>83</v>
      </c>
      <c r="AV1254" s="13" t="s">
        <v>83</v>
      </c>
      <c r="AW1254" s="13" t="s">
        <v>34</v>
      </c>
      <c r="AX1254" s="13" t="s">
        <v>73</v>
      </c>
      <c r="AY1254" s="157" t="s">
        <v>158</v>
      </c>
    </row>
    <row r="1255" spans="2:65" s="12" customFormat="1" ht="11.25">
      <c r="B1255" s="150"/>
      <c r="D1255" s="144" t="s">
        <v>171</v>
      </c>
      <c r="E1255" s="151" t="s">
        <v>21</v>
      </c>
      <c r="F1255" s="152" t="s">
        <v>1114</v>
      </c>
      <c r="H1255" s="151" t="s">
        <v>21</v>
      </c>
      <c r="I1255" s="153"/>
      <c r="L1255" s="150"/>
      <c r="M1255" s="154"/>
      <c r="T1255" s="155"/>
      <c r="AT1255" s="151" t="s">
        <v>171</v>
      </c>
      <c r="AU1255" s="151" t="s">
        <v>83</v>
      </c>
      <c r="AV1255" s="12" t="s">
        <v>81</v>
      </c>
      <c r="AW1255" s="12" t="s">
        <v>34</v>
      </c>
      <c r="AX1255" s="12" t="s">
        <v>73</v>
      </c>
      <c r="AY1255" s="151" t="s">
        <v>158</v>
      </c>
    </row>
    <row r="1256" spans="2:65" s="13" customFormat="1" ht="11.25">
      <c r="B1256" s="156"/>
      <c r="D1256" s="144" t="s">
        <v>171</v>
      </c>
      <c r="E1256" s="157" t="s">
        <v>21</v>
      </c>
      <c r="F1256" s="158" t="s">
        <v>1157</v>
      </c>
      <c r="H1256" s="159">
        <v>118.15</v>
      </c>
      <c r="I1256" s="160"/>
      <c r="L1256" s="156"/>
      <c r="M1256" s="161"/>
      <c r="T1256" s="162"/>
      <c r="AT1256" s="157" t="s">
        <v>171</v>
      </c>
      <c r="AU1256" s="157" t="s">
        <v>83</v>
      </c>
      <c r="AV1256" s="13" t="s">
        <v>83</v>
      </c>
      <c r="AW1256" s="13" t="s">
        <v>34</v>
      </c>
      <c r="AX1256" s="13" t="s">
        <v>73</v>
      </c>
      <c r="AY1256" s="157" t="s">
        <v>158</v>
      </c>
    </row>
    <row r="1257" spans="2:65" s="12" customFormat="1" ht="11.25">
      <c r="B1257" s="150"/>
      <c r="D1257" s="144" t="s">
        <v>171</v>
      </c>
      <c r="E1257" s="151" t="s">
        <v>21</v>
      </c>
      <c r="F1257" s="152" t="s">
        <v>1580</v>
      </c>
      <c r="H1257" s="151" t="s">
        <v>21</v>
      </c>
      <c r="I1257" s="153"/>
      <c r="L1257" s="150"/>
      <c r="M1257" s="154"/>
      <c r="T1257" s="155"/>
      <c r="AT1257" s="151" t="s">
        <v>171</v>
      </c>
      <c r="AU1257" s="151" t="s">
        <v>83</v>
      </c>
      <c r="AV1257" s="12" t="s">
        <v>81</v>
      </c>
      <c r="AW1257" s="12" t="s">
        <v>34</v>
      </c>
      <c r="AX1257" s="12" t="s">
        <v>73</v>
      </c>
      <c r="AY1257" s="151" t="s">
        <v>158</v>
      </c>
    </row>
    <row r="1258" spans="2:65" s="13" customFormat="1" ht="11.25">
      <c r="B1258" s="156"/>
      <c r="D1258" s="144" t="s">
        <v>171</v>
      </c>
      <c r="E1258" s="157" t="s">
        <v>21</v>
      </c>
      <c r="F1258" s="158" t="s">
        <v>1581</v>
      </c>
      <c r="H1258" s="159">
        <v>53.7</v>
      </c>
      <c r="I1258" s="160"/>
      <c r="L1258" s="156"/>
      <c r="M1258" s="161"/>
      <c r="T1258" s="162"/>
      <c r="AT1258" s="157" t="s">
        <v>171</v>
      </c>
      <c r="AU1258" s="157" t="s">
        <v>83</v>
      </c>
      <c r="AV1258" s="13" t="s">
        <v>83</v>
      </c>
      <c r="AW1258" s="13" t="s">
        <v>34</v>
      </c>
      <c r="AX1258" s="13" t="s">
        <v>73</v>
      </c>
      <c r="AY1258" s="157" t="s">
        <v>158</v>
      </c>
    </row>
    <row r="1259" spans="2:65" s="12" customFormat="1" ht="11.25">
      <c r="B1259" s="150"/>
      <c r="D1259" s="144" t="s">
        <v>171</v>
      </c>
      <c r="E1259" s="151" t="s">
        <v>21</v>
      </c>
      <c r="F1259" s="152" t="s">
        <v>1582</v>
      </c>
      <c r="H1259" s="151" t="s">
        <v>21</v>
      </c>
      <c r="I1259" s="153"/>
      <c r="L1259" s="150"/>
      <c r="M1259" s="154"/>
      <c r="T1259" s="155"/>
      <c r="AT1259" s="151" t="s">
        <v>171</v>
      </c>
      <c r="AU1259" s="151" t="s">
        <v>83</v>
      </c>
      <c r="AV1259" s="12" t="s">
        <v>81</v>
      </c>
      <c r="AW1259" s="12" t="s">
        <v>34</v>
      </c>
      <c r="AX1259" s="12" t="s">
        <v>73</v>
      </c>
      <c r="AY1259" s="151" t="s">
        <v>158</v>
      </c>
    </row>
    <row r="1260" spans="2:65" s="13" customFormat="1" ht="11.25">
      <c r="B1260" s="156"/>
      <c r="D1260" s="144" t="s">
        <v>171</v>
      </c>
      <c r="E1260" s="157" t="s">
        <v>21</v>
      </c>
      <c r="F1260" s="158" t="s">
        <v>1583</v>
      </c>
      <c r="H1260" s="159">
        <v>5.8</v>
      </c>
      <c r="I1260" s="160"/>
      <c r="L1260" s="156"/>
      <c r="M1260" s="161"/>
      <c r="T1260" s="162"/>
      <c r="AT1260" s="157" t="s">
        <v>171</v>
      </c>
      <c r="AU1260" s="157" t="s">
        <v>83</v>
      </c>
      <c r="AV1260" s="13" t="s">
        <v>83</v>
      </c>
      <c r="AW1260" s="13" t="s">
        <v>34</v>
      </c>
      <c r="AX1260" s="13" t="s">
        <v>73</v>
      </c>
      <c r="AY1260" s="157" t="s">
        <v>158</v>
      </c>
    </row>
    <row r="1261" spans="2:65" s="14" customFormat="1" ht="11.25">
      <c r="B1261" s="163"/>
      <c r="D1261" s="144" t="s">
        <v>171</v>
      </c>
      <c r="E1261" s="164" t="s">
        <v>21</v>
      </c>
      <c r="F1261" s="165" t="s">
        <v>215</v>
      </c>
      <c r="H1261" s="166">
        <v>185.75</v>
      </c>
      <c r="I1261" s="167"/>
      <c r="L1261" s="163"/>
      <c r="M1261" s="168"/>
      <c r="T1261" s="169"/>
      <c r="AT1261" s="164" t="s">
        <v>171</v>
      </c>
      <c r="AU1261" s="164" t="s">
        <v>83</v>
      </c>
      <c r="AV1261" s="14" t="s">
        <v>165</v>
      </c>
      <c r="AW1261" s="14" t="s">
        <v>34</v>
      </c>
      <c r="AX1261" s="14" t="s">
        <v>81</v>
      </c>
      <c r="AY1261" s="164" t="s">
        <v>158</v>
      </c>
    </row>
    <row r="1262" spans="2:65" s="1" customFormat="1" ht="16.5" customHeight="1">
      <c r="B1262" s="32"/>
      <c r="C1262" s="170" t="s">
        <v>1584</v>
      </c>
      <c r="D1262" s="170" t="s">
        <v>264</v>
      </c>
      <c r="E1262" s="171" t="s">
        <v>1585</v>
      </c>
      <c r="F1262" s="172" t="s">
        <v>1586</v>
      </c>
      <c r="G1262" s="173" t="s">
        <v>267</v>
      </c>
      <c r="H1262" s="174">
        <v>21.919</v>
      </c>
      <c r="I1262" s="175"/>
      <c r="J1262" s="176">
        <f>ROUND(I1262*H1262,2)</f>
        <v>0</v>
      </c>
      <c r="K1262" s="172" t="s">
        <v>164</v>
      </c>
      <c r="L1262" s="177"/>
      <c r="M1262" s="178" t="s">
        <v>21</v>
      </c>
      <c r="N1262" s="179" t="s">
        <v>44</v>
      </c>
      <c r="P1262" s="140">
        <f>O1262*H1262</f>
        <v>0</v>
      </c>
      <c r="Q1262" s="140">
        <v>1E-3</v>
      </c>
      <c r="R1262" s="140">
        <f>Q1262*H1262</f>
        <v>2.1919000000000001E-2</v>
      </c>
      <c r="S1262" s="140">
        <v>0</v>
      </c>
      <c r="T1262" s="141">
        <f>S1262*H1262</f>
        <v>0</v>
      </c>
      <c r="AR1262" s="142" t="s">
        <v>424</v>
      </c>
      <c r="AT1262" s="142" t="s">
        <v>264</v>
      </c>
      <c r="AU1262" s="142" t="s">
        <v>83</v>
      </c>
      <c r="AY1262" s="17" t="s">
        <v>158</v>
      </c>
      <c r="BE1262" s="143">
        <f>IF(N1262="základní",J1262,0)</f>
        <v>0</v>
      </c>
      <c r="BF1262" s="143">
        <f>IF(N1262="snížená",J1262,0)</f>
        <v>0</v>
      </c>
      <c r="BG1262" s="143">
        <f>IF(N1262="zákl. přenesená",J1262,0)</f>
        <v>0</v>
      </c>
      <c r="BH1262" s="143">
        <f>IF(N1262="sníž. přenesená",J1262,0)</f>
        <v>0</v>
      </c>
      <c r="BI1262" s="143">
        <f>IF(N1262="nulová",J1262,0)</f>
        <v>0</v>
      </c>
      <c r="BJ1262" s="17" t="s">
        <v>81</v>
      </c>
      <c r="BK1262" s="143">
        <f>ROUND(I1262*H1262,2)</f>
        <v>0</v>
      </c>
      <c r="BL1262" s="17" t="s">
        <v>281</v>
      </c>
      <c r="BM1262" s="142" t="s">
        <v>1587</v>
      </c>
    </row>
    <row r="1263" spans="2:65" s="1" customFormat="1" ht="11.25">
      <c r="B1263" s="32"/>
      <c r="D1263" s="144" t="s">
        <v>167</v>
      </c>
      <c r="F1263" s="145" t="s">
        <v>1586</v>
      </c>
      <c r="I1263" s="146"/>
      <c r="L1263" s="32"/>
      <c r="M1263" s="147"/>
      <c r="T1263" s="53"/>
      <c r="AT1263" s="17" t="s">
        <v>167</v>
      </c>
      <c r="AU1263" s="17" t="s">
        <v>83</v>
      </c>
    </row>
    <row r="1264" spans="2:65" s="13" customFormat="1" ht="11.25">
      <c r="B1264" s="156"/>
      <c r="D1264" s="144" t="s">
        <v>171</v>
      </c>
      <c r="E1264" s="157" t="s">
        <v>21</v>
      </c>
      <c r="F1264" s="158" t="s">
        <v>1588</v>
      </c>
      <c r="H1264" s="159">
        <v>21.919</v>
      </c>
      <c r="I1264" s="160"/>
      <c r="L1264" s="156"/>
      <c r="M1264" s="161"/>
      <c r="T1264" s="162"/>
      <c r="AT1264" s="157" t="s">
        <v>171</v>
      </c>
      <c r="AU1264" s="157" t="s">
        <v>83</v>
      </c>
      <c r="AV1264" s="13" t="s">
        <v>83</v>
      </c>
      <c r="AW1264" s="13" t="s">
        <v>34</v>
      </c>
      <c r="AX1264" s="13" t="s">
        <v>81</v>
      </c>
      <c r="AY1264" s="157" t="s">
        <v>158</v>
      </c>
    </row>
    <row r="1265" spans="2:65" s="1" customFormat="1" ht="21.75" customHeight="1">
      <c r="B1265" s="32"/>
      <c r="C1265" s="131" t="s">
        <v>1589</v>
      </c>
      <c r="D1265" s="131" t="s">
        <v>160</v>
      </c>
      <c r="E1265" s="132" t="s">
        <v>1590</v>
      </c>
      <c r="F1265" s="133" t="s">
        <v>1591</v>
      </c>
      <c r="G1265" s="134" t="s">
        <v>163</v>
      </c>
      <c r="H1265" s="135">
        <v>8.1</v>
      </c>
      <c r="I1265" s="136"/>
      <c r="J1265" s="137">
        <f>ROUND(I1265*H1265,2)</f>
        <v>0</v>
      </c>
      <c r="K1265" s="133" t="s">
        <v>164</v>
      </c>
      <c r="L1265" s="32"/>
      <c r="M1265" s="138" t="s">
        <v>21</v>
      </c>
      <c r="N1265" s="139" t="s">
        <v>44</v>
      </c>
      <c r="P1265" s="140">
        <f>O1265*H1265</f>
        <v>0</v>
      </c>
      <c r="Q1265" s="140">
        <v>0</v>
      </c>
      <c r="R1265" s="140">
        <f>Q1265*H1265</f>
        <v>0</v>
      </c>
      <c r="S1265" s="140">
        <v>0</v>
      </c>
      <c r="T1265" s="141">
        <f>S1265*H1265</f>
        <v>0</v>
      </c>
      <c r="AR1265" s="142" t="s">
        <v>281</v>
      </c>
      <c r="AT1265" s="142" t="s">
        <v>160</v>
      </c>
      <c r="AU1265" s="142" t="s">
        <v>83</v>
      </c>
      <c r="AY1265" s="17" t="s">
        <v>158</v>
      </c>
      <c r="BE1265" s="143">
        <f>IF(N1265="základní",J1265,0)</f>
        <v>0</v>
      </c>
      <c r="BF1265" s="143">
        <f>IF(N1265="snížená",J1265,0)</f>
        <v>0</v>
      </c>
      <c r="BG1265" s="143">
        <f>IF(N1265="zákl. přenesená",J1265,0)</f>
        <v>0</v>
      </c>
      <c r="BH1265" s="143">
        <f>IF(N1265="sníž. přenesená",J1265,0)</f>
        <v>0</v>
      </c>
      <c r="BI1265" s="143">
        <f>IF(N1265="nulová",J1265,0)</f>
        <v>0</v>
      </c>
      <c r="BJ1265" s="17" t="s">
        <v>81</v>
      </c>
      <c r="BK1265" s="143">
        <f>ROUND(I1265*H1265,2)</f>
        <v>0</v>
      </c>
      <c r="BL1265" s="17" t="s">
        <v>281</v>
      </c>
      <c r="BM1265" s="142" t="s">
        <v>1592</v>
      </c>
    </row>
    <row r="1266" spans="2:65" s="1" customFormat="1" ht="11.25">
      <c r="B1266" s="32"/>
      <c r="D1266" s="144" t="s">
        <v>167</v>
      </c>
      <c r="F1266" s="145" t="s">
        <v>1593</v>
      </c>
      <c r="I1266" s="146"/>
      <c r="L1266" s="32"/>
      <c r="M1266" s="147"/>
      <c r="T1266" s="53"/>
      <c r="AT1266" s="17" t="s">
        <v>167</v>
      </c>
      <c r="AU1266" s="17" t="s">
        <v>83</v>
      </c>
    </row>
    <row r="1267" spans="2:65" s="1" customFormat="1" ht="11.25">
      <c r="B1267" s="32"/>
      <c r="D1267" s="148" t="s">
        <v>169</v>
      </c>
      <c r="F1267" s="149" t="s">
        <v>1594</v>
      </c>
      <c r="I1267" s="146"/>
      <c r="L1267" s="32"/>
      <c r="M1267" s="147"/>
      <c r="T1267" s="53"/>
      <c r="AT1267" s="17" t="s">
        <v>169</v>
      </c>
      <c r="AU1267" s="17" t="s">
        <v>83</v>
      </c>
    </row>
    <row r="1268" spans="2:65" s="12" customFormat="1" ht="11.25">
      <c r="B1268" s="150"/>
      <c r="D1268" s="144" t="s">
        <v>171</v>
      </c>
      <c r="E1268" s="151" t="s">
        <v>21</v>
      </c>
      <c r="F1268" s="152" t="s">
        <v>1112</v>
      </c>
      <c r="H1268" s="151" t="s">
        <v>21</v>
      </c>
      <c r="I1268" s="153"/>
      <c r="L1268" s="150"/>
      <c r="M1268" s="154"/>
      <c r="T1268" s="155"/>
      <c r="AT1268" s="151" t="s">
        <v>171</v>
      </c>
      <c r="AU1268" s="151" t="s">
        <v>83</v>
      </c>
      <c r="AV1268" s="12" t="s">
        <v>81</v>
      </c>
      <c r="AW1268" s="12" t="s">
        <v>34</v>
      </c>
      <c r="AX1268" s="12" t="s">
        <v>73</v>
      </c>
      <c r="AY1268" s="151" t="s">
        <v>158</v>
      </c>
    </row>
    <row r="1269" spans="2:65" s="13" customFormat="1" ht="11.25">
      <c r="B1269" s="156"/>
      <c r="D1269" s="144" t="s">
        <v>171</v>
      </c>
      <c r="E1269" s="157" t="s">
        <v>21</v>
      </c>
      <c r="F1269" s="158" t="s">
        <v>1156</v>
      </c>
      <c r="H1269" s="159">
        <v>8.1</v>
      </c>
      <c r="I1269" s="160"/>
      <c r="L1269" s="156"/>
      <c r="M1269" s="161"/>
      <c r="T1269" s="162"/>
      <c r="AT1269" s="157" t="s">
        <v>171</v>
      </c>
      <c r="AU1269" s="157" t="s">
        <v>83</v>
      </c>
      <c r="AV1269" s="13" t="s">
        <v>83</v>
      </c>
      <c r="AW1269" s="13" t="s">
        <v>34</v>
      </c>
      <c r="AX1269" s="13" t="s">
        <v>81</v>
      </c>
      <c r="AY1269" s="157" t="s">
        <v>158</v>
      </c>
    </row>
    <row r="1270" spans="2:65" s="1" customFormat="1" ht="21.75" customHeight="1">
      <c r="B1270" s="32"/>
      <c r="C1270" s="131" t="s">
        <v>1595</v>
      </c>
      <c r="D1270" s="131" t="s">
        <v>160</v>
      </c>
      <c r="E1270" s="132" t="s">
        <v>1596</v>
      </c>
      <c r="F1270" s="133" t="s">
        <v>1597</v>
      </c>
      <c r="G1270" s="134" t="s">
        <v>163</v>
      </c>
      <c r="H1270" s="135">
        <v>16.2</v>
      </c>
      <c r="I1270" s="136"/>
      <c r="J1270" s="137">
        <f>ROUND(I1270*H1270,2)</f>
        <v>0</v>
      </c>
      <c r="K1270" s="133" t="s">
        <v>164</v>
      </c>
      <c r="L1270" s="32"/>
      <c r="M1270" s="138" t="s">
        <v>21</v>
      </c>
      <c r="N1270" s="139" t="s">
        <v>44</v>
      </c>
      <c r="P1270" s="140">
        <f>O1270*H1270</f>
        <v>0</v>
      </c>
      <c r="Q1270" s="140">
        <v>0</v>
      </c>
      <c r="R1270" s="140">
        <f>Q1270*H1270</f>
        <v>0</v>
      </c>
      <c r="S1270" s="140">
        <v>0</v>
      </c>
      <c r="T1270" s="141">
        <f>S1270*H1270</f>
        <v>0</v>
      </c>
      <c r="AR1270" s="142" t="s">
        <v>281</v>
      </c>
      <c r="AT1270" s="142" t="s">
        <v>160</v>
      </c>
      <c r="AU1270" s="142" t="s">
        <v>83</v>
      </c>
      <c r="AY1270" s="17" t="s">
        <v>158</v>
      </c>
      <c r="BE1270" s="143">
        <f>IF(N1270="základní",J1270,0)</f>
        <v>0</v>
      </c>
      <c r="BF1270" s="143">
        <f>IF(N1270="snížená",J1270,0)</f>
        <v>0</v>
      </c>
      <c r="BG1270" s="143">
        <f>IF(N1270="zákl. přenesená",J1270,0)</f>
        <v>0</v>
      </c>
      <c r="BH1270" s="143">
        <f>IF(N1270="sníž. přenesená",J1270,0)</f>
        <v>0</v>
      </c>
      <c r="BI1270" s="143">
        <f>IF(N1270="nulová",J1270,0)</f>
        <v>0</v>
      </c>
      <c r="BJ1270" s="17" t="s">
        <v>81</v>
      </c>
      <c r="BK1270" s="143">
        <f>ROUND(I1270*H1270,2)</f>
        <v>0</v>
      </c>
      <c r="BL1270" s="17" t="s">
        <v>281</v>
      </c>
      <c r="BM1270" s="142" t="s">
        <v>1598</v>
      </c>
    </row>
    <row r="1271" spans="2:65" s="1" customFormat="1" ht="11.25">
      <c r="B1271" s="32"/>
      <c r="D1271" s="144" t="s">
        <v>167</v>
      </c>
      <c r="F1271" s="145" t="s">
        <v>1599</v>
      </c>
      <c r="I1271" s="146"/>
      <c r="L1271" s="32"/>
      <c r="M1271" s="147"/>
      <c r="T1271" s="53"/>
      <c r="AT1271" s="17" t="s">
        <v>167</v>
      </c>
      <c r="AU1271" s="17" t="s">
        <v>83</v>
      </c>
    </row>
    <row r="1272" spans="2:65" s="1" customFormat="1" ht="11.25">
      <c r="B1272" s="32"/>
      <c r="D1272" s="148" t="s">
        <v>169</v>
      </c>
      <c r="F1272" s="149" t="s">
        <v>1600</v>
      </c>
      <c r="I1272" s="146"/>
      <c r="L1272" s="32"/>
      <c r="M1272" s="147"/>
      <c r="T1272" s="53"/>
      <c r="AT1272" s="17" t="s">
        <v>169</v>
      </c>
      <c r="AU1272" s="17" t="s">
        <v>83</v>
      </c>
    </row>
    <row r="1273" spans="2:65" s="12" customFormat="1" ht="11.25">
      <c r="B1273" s="150"/>
      <c r="D1273" s="144" t="s">
        <v>171</v>
      </c>
      <c r="E1273" s="151" t="s">
        <v>21</v>
      </c>
      <c r="F1273" s="152" t="s">
        <v>1112</v>
      </c>
      <c r="H1273" s="151" t="s">
        <v>21</v>
      </c>
      <c r="I1273" s="153"/>
      <c r="L1273" s="150"/>
      <c r="M1273" s="154"/>
      <c r="T1273" s="155"/>
      <c r="AT1273" s="151" t="s">
        <v>171</v>
      </c>
      <c r="AU1273" s="151" t="s">
        <v>83</v>
      </c>
      <c r="AV1273" s="12" t="s">
        <v>81</v>
      </c>
      <c r="AW1273" s="12" t="s">
        <v>34</v>
      </c>
      <c r="AX1273" s="12" t="s">
        <v>73</v>
      </c>
      <c r="AY1273" s="151" t="s">
        <v>158</v>
      </c>
    </row>
    <row r="1274" spans="2:65" s="13" customFormat="1" ht="11.25">
      <c r="B1274" s="156"/>
      <c r="D1274" s="144" t="s">
        <v>171</v>
      </c>
      <c r="E1274" s="157" t="s">
        <v>21</v>
      </c>
      <c r="F1274" s="158" t="s">
        <v>1562</v>
      </c>
      <c r="H1274" s="159">
        <v>16.2</v>
      </c>
      <c r="I1274" s="160"/>
      <c r="L1274" s="156"/>
      <c r="M1274" s="161"/>
      <c r="T1274" s="162"/>
      <c r="AT1274" s="157" t="s">
        <v>171</v>
      </c>
      <c r="AU1274" s="157" t="s">
        <v>83</v>
      </c>
      <c r="AV1274" s="13" t="s">
        <v>83</v>
      </c>
      <c r="AW1274" s="13" t="s">
        <v>34</v>
      </c>
      <c r="AX1274" s="13" t="s">
        <v>81</v>
      </c>
      <c r="AY1274" s="157" t="s">
        <v>158</v>
      </c>
    </row>
    <row r="1275" spans="2:65" s="1" customFormat="1" ht="16.5" customHeight="1">
      <c r="B1275" s="32"/>
      <c r="C1275" s="131" t="s">
        <v>1601</v>
      </c>
      <c r="D1275" s="131" t="s">
        <v>160</v>
      </c>
      <c r="E1275" s="132" t="s">
        <v>1602</v>
      </c>
      <c r="F1275" s="133" t="s">
        <v>1603</v>
      </c>
      <c r="G1275" s="134" t="s">
        <v>163</v>
      </c>
      <c r="H1275" s="135">
        <v>126.25</v>
      </c>
      <c r="I1275" s="136"/>
      <c r="J1275" s="137">
        <f>ROUND(I1275*H1275,2)</f>
        <v>0</v>
      </c>
      <c r="K1275" s="133" t="s">
        <v>164</v>
      </c>
      <c r="L1275" s="32"/>
      <c r="M1275" s="138" t="s">
        <v>21</v>
      </c>
      <c r="N1275" s="139" t="s">
        <v>44</v>
      </c>
      <c r="P1275" s="140">
        <f>O1275*H1275</f>
        <v>0</v>
      </c>
      <c r="Q1275" s="140">
        <v>0</v>
      </c>
      <c r="R1275" s="140">
        <f>Q1275*H1275</f>
        <v>0</v>
      </c>
      <c r="S1275" s="140">
        <v>0</v>
      </c>
      <c r="T1275" s="141">
        <f>S1275*H1275</f>
        <v>0</v>
      </c>
      <c r="AR1275" s="142" t="s">
        <v>281</v>
      </c>
      <c r="AT1275" s="142" t="s">
        <v>160</v>
      </c>
      <c r="AU1275" s="142" t="s">
        <v>83</v>
      </c>
      <c r="AY1275" s="17" t="s">
        <v>158</v>
      </c>
      <c r="BE1275" s="143">
        <f>IF(N1275="základní",J1275,0)</f>
        <v>0</v>
      </c>
      <c r="BF1275" s="143">
        <f>IF(N1275="snížená",J1275,0)</f>
        <v>0</v>
      </c>
      <c r="BG1275" s="143">
        <f>IF(N1275="zákl. přenesená",J1275,0)</f>
        <v>0</v>
      </c>
      <c r="BH1275" s="143">
        <f>IF(N1275="sníž. přenesená",J1275,0)</f>
        <v>0</v>
      </c>
      <c r="BI1275" s="143">
        <f>IF(N1275="nulová",J1275,0)</f>
        <v>0</v>
      </c>
      <c r="BJ1275" s="17" t="s">
        <v>81</v>
      </c>
      <c r="BK1275" s="143">
        <f>ROUND(I1275*H1275,2)</f>
        <v>0</v>
      </c>
      <c r="BL1275" s="17" t="s">
        <v>281</v>
      </c>
      <c r="BM1275" s="142" t="s">
        <v>1604</v>
      </c>
    </row>
    <row r="1276" spans="2:65" s="1" customFormat="1" ht="11.25">
      <c r="B1276" s="32"/>
      <c r="D1276" s="144" t="s">
        <v>167</v>
      </c>
      <c r="F1276" s="145" t="s">
        <v>1605</v>
      </c>
      <c r="I1276" s="146"/>
      <c r="L1276" s="32"/>
      <c r="M1276" s="147"/>
      <c r="T1276" s="53"/>
      <c r="AT1276" s="17" t="s">
        <v>167</v>
      </c>
      <c r="AU1276" s="17" t="s">
        <v>83</v>
      </c>
    </row>
    <row r="1277" spans="2:65" s="1" customFormat="1" ht="11.25">
      <c r="B1277" s="32"/>
      <c r="D1277" s="148" t="s">
        <v>169</v>
      </c>
      <c r="F1277" s="149" t="s">
        <v>1606</v>
      </c>
      <c r="I1277" s="146"/>
      <c r="L1277" s="32"/>
      <c r="M1277" s="147"/>
      <c r="T1277" s="53"/>
      <c r="AT1277" s="17" t="s">
        <v>169</v>
      </c>
      <c r="AU1277" s="17" t="s">
        <v>83</v>
      </c>
    </row>
    <row r="1278" spans="2:65" s="12" customFormat="1" ht="11.25">
      <c r="B1278" s="150"/>
      <c r="D1278" s="144" t="s">
        <v>171</v>
      </c>
      <c r="E1278" s="151" t="s">
        <v>21</v>
      </c>
      <c r="F1278" s="152" t="s">
        <v>1112</v>
      </c>
      <c r="H1278" s="151" t="s">
        <v>21</v>
      </c>
      <c r="I1278" s="153"/>
      <c r="L1278" s="150"/>
      <c r="M1278" s="154"/>
      <c r="T1278" s="155"/>
      <c r="AT1278" s="151" t="s">
        <v>171</v>
      </c>
      <c r="AU1278" s="151" t="s">
        <v>83</v>
      </c>
      <c r="AV1278" s="12" t="s">
        <v>81</v>
      </c>
      <c r="AW1278" s="12" t="s">
        <v>34</v>
      </c>
      <c r="AX1278" s="12" t="s">
        <v>73</v>
      </c>
      <c r="AY1278" s="151" t="s">
        <v>158</v>
      </c>
    </row>
    <row r="1279" spans="2:65" s="13" customFormat="1" ht="11.25">
      <c r="B1279" s="156"/>
      <c r="D1279" s="144" t="s">
        <v>171</v>
      </c>
      <c r="E1279" s="157" t="s">
        <v>21</v>
      </c>
      <c r="F1279" s="158" t="s">
        <v>1156</v>
      </c>
      <c r="H1279" s="159">
        <v>8.1</v>
      </c>
      <c r="I1279" s="160"/>
      <c r="L1279" s="156"/>
      <c r="M1279" s="161"/>
      <c r="T1279" s="162"/>
      <c r="AT1279" s="157" t="s">
        <v>171</v>
      </c>
      <c r="AU1279" s="157" t="s">
        <v>83</v>
      </c>
      <c r="AV1279" s="13" t="s">
        <v>83</v>
      </c>
      <c r="AW1279" s="13" t="s">
        <v>34</v>
      </c>
      <c r="AX1279" s="13" t="s">
        <v>73</v>
      </c>
      <c r="AY1279" s="157" t="s">
        <v>158</v>
      </c>
    </row>
    <row r="1280" spans="2:65" s="12" customFormat="1" ht="11.25">
      <c r="B1280" s="150"/>
      <c r="D1280" s="144" t="s">
        <v>171</v>
      </c>
      <c r="E1280" s="151" t="s">
        <v>21</v>
      </c>
      <c r="F1280" s="152" t="s">
        <v>1114</v>
      </c>
      <c r="H1280" s="151" t="s">
        <v>21</v>
      </c>
      <c r="I1280" s="153"/>
      <c r="L1280" s="150"/>
      <c r="M1280" s="154"/>
      <c r="T1280" s="155"/>
      <c r="AT1280" s="151" t="s">
        <v>171</v>
      </c>
      <c r="AU1280" s="151" t="s">
        <v>83</v>
      </c>
      <c r="AV1280" s="12" t="s">
        <v>81</v>
      </c>
      <c r="AW1280" s="12" t="s">
        <v>34</v>
      </c>
      <c r="AX1280" s="12" t="s">
        <v>73</v>
      </c>
      <c r="AY1280" s="151" t="s">
        <v>158</v>
      </c>
    </row>
    <row r="1281" spans="2:65" s="13" customFormat="1" ht="11.25">
      <c r="B1281" s="156"/>
      <c r="D1281" s="144" t="s">
        <v>171</v>
      </c>
      <c r="E1281" s="157" t="s">
        <v>21</v>
      </c>
      <c r="F1281" s="158" t="s">
        <v>1157</v>
      </c>
      <c r="H1281" s="159">
        <v>118.15</v>
      </c>
      <c r="I1281" s="160"/>
      <c r="L1281" s="156"/>
      <c r="M1281" s="161"/>
      <c r="T1281" s="162"/>
      <c r="AT1281" s="157" t="s">
        <v>171</v>
      </c>
      <c r="AU1281" s="157" t="s">
        <v>83</v>
      </c>
      <c r="AV1281" s="13" t="s">
        <v>83</v>
      </c>
      <c r="AW1281" s="13" t="s">
        <v>34</v>
      </c>
      <c r="AX1281" s="13" t="s">
        <v>73</v>
      </c>
      <c r="AY1281" s="157" t="s">
        <v>158</v>
      </c>
    </row>
    <row r="1282" spans="2:65" s="14" customFormat="1" ht="11.25">
      <c r="B1282" s="163"/>
      <c r="D1282" s="144" t="s">
        <v>171</v>
      </c>
      <c r="E1282" s="164" t="s">
        <v>21</v>
      </c>
      <c r="F1282" s="165" t="s">
        <v>215</v>
      </c>
      <c r="H1282" s="166">
        <v>126.25</v>
      </c>
      <c r="I1282" s="167"/>
      <c r="L1282" s="163"/>
      <c r="M1282" s="168"/>
      <c r="T1282" s="169"/>
      <c r="AT1282" s="164" t="s">
        <v>171</v>
      </c>
      <c r="AU1282" s="164" t="s">
        <v>83</v>
      </c>
      <c r="AV1282" s="14" t="s">
        <v>165</v>
      </c>
      <c r="AW1282" s="14" t="s">
        <v>34</v>
      </c>
      <c r="AX1282" s="14" t="s">
        <v>81</v>
      </c>
      <c r="AY1282" s="164" t="s">
        <v>158</v>
      </c>
    </row>
    <row r="1283" spans="2:65" s="1" customFormat="1" ht="16.5" customHeight="1">
      <c r="B1283" s="32"/>
      <c r="C1283" s="170" t="s">
        <v>1607</v>
      </c>
      <c r="D1283" s="170" t="s">
        <v>264</v>
      </c>
      <c r="E1283" s="171" t="s">
        <v>1608</v>
      </c>
      <c r="F1283" s="172" t="s">
        <v>1609</v>
      </c>
      <c r="G1283" s="173" t="s">
        <v>163</v>
      </c>
      <c r="H1283" s="174">
        <v>132.56299999999999</v>
      </c>
      <c r="I1283" s="175"/>
      <c r="J1283" s="176">
        <f>ROUND(I1283*H1283,2)</f>
        <v>0</v>
      </c>
      <c r="K1283" s="172" t="s">
        <v>164</v>
      </c>
      <c r="L1283" s="177"/>
      <c r="M1283" s="178" t="s">
        <v>21</v>
      </c>
      <c r="N1283" s="179" t="s">
        <v>44</v>
      </c>
      <c r="P1283" s="140">
        <f>O1283*H1283</f>
        <v>0</v>
      </c>
      <c r="Q1283" s="140">
        <v>2.5000000000000001E-4</v>
      </c>
      <c r="R1283" s="140">
        <f>Q1283*H1283</f>
        <v>3.3140749999999997E-2</v>
      </c>
      <c r="S1283" s="140">
        <v>0</v>
      </c>
      <c r="T1283" s="141">
        <f>S1283*H1283</f>
        <v>0</v>
      </c>
      <c r="AR1283" s="142" t="s">
        <v>424</v>
      </c>
      <c r="AT1283" s="142" t="s">
        <v>264</v>
      </c>
      <c r="AU1283" s="142" t="s">
        <v>83</v>
      </c>
      <c r="AY1283" s="17" t="s">
        <v>158</v>
      </c>
      <c r="BE1283" s="143">
        <f>IF(N1283="základní",J1283,0)</f>
        <v>0</v>
      </c>
      <c r="BF1283" s="143">
        <f>IF(N1283="snížená",J1283,0)</f>
        <v>0</v>
      </c>
      <c r="BG1283" s="143">
        <f>IF(N1283="zákl. přenesená",J1283,0)</f>
        <v>0</v>
      </c>
      <c r="BH1283" s="143">
        <f>IF(N1283="sníž. přenesená",J1283,0)</f>
        <v>0</v>
      </c>
      <c r="BI1283" s="143">
        <f>IF(N1283="nulová",J1283,0)</f>
        <v>0</v>
      </c>
      <c r="BJ1283" s="17" t="s">
        <v>81</v>
      </c>
      <c r="BK1283" s="143">
        <f>ROUND(I1283*H1283,2)</f>
        <v>0</v>
      </c>
      <c r="BL1283" s="17" t="s">
        <v>281</v>
      </c>
      <c r="BM1283" s="142" t="s">
        <v>1610</v>
      </c>
    </row>
    <row r="1284" spans="2:65" s="1" customFormat="1" ht="11.25">
      <c r="B1284" s="32"/>
      <c r="D1284" s="144" t="s">
        <v>167</v>
      </c>
      <c r="F1284" s="145" t="s">
        <v>1609</v>
      </c>
      <c r="I1284" s="146"/>
      <c r="L1284" s="32"/>
      <c r="M1284" s="147"/>
      <c r="T1284" s="53"/>
      <c r="AT1284" s="17" t="s">
        <v>167</v>
      </c>
      <c r="AU1284" s="17" t="s">
        <v>83</v>
      </c>
    </row>
    <row r="1285" spans="2:65" s="13" customFormat="1" ht="11.25">
      <c r="B1285" s="156"/>
      <c r="D1285" s="144" t="s">
        <v>171</v>
      </c>
      <c r="E1285" s="157" t="s">
        <v>21</v>
      </c>
      <c r="F1285" s="158" t="s">
        <v>1611</v>
      </c>
      <c r="H1285" s="159">
        <v>132.56299999999999</v>
      </c>
      <c r="I1285" s="160"/>
      <c r="L1285" s="156"/>
      <c r="M1285" s="161"/>
      <c r="T1285" s="162"/>
      <c r="AT1285" s="157" t="s">
        <v>171</v>
      </c>
      <c r="AU1285" s="157" t="s">
        <v>83</v>
      </c>
      <c r="AV1285" s="13" t="s">
        <v>83</v>
      </c>
      <c r="AW1285" s="13" t="s">
        <v>34</v>
      </c>
      <c r="AX1285" s="13" t="s">
        <v>81</v>
      </c>
      <c r="AY1285" s="157" t="s">
        <v>158</v>
      </c>
    </row>
    <row r="1286" spans="2:65" s="1" customFormat="1" ht="16.5" customHeight="1">
      <c r="B1286" s="32"/>
      <c r="C1286" s="131" t="s">
        <v>1612</v>
      </c>
      <c r="D1286" s="131" t="s">
        <v>160</v>
      </c>
      <c r="E1286" s="132" t="s">
        <v>1613</v>
      </c>
      <c r="F1286" s="133" t="s">
        <v>1614</v>
      </c>
      <c r="G1286" s="134" t="s">
        <v>163</v>
      </c>
      <c r="H1286" s="135">
        <v>8.1189999999999998</v>
      </c>
      <c r="I1286" s="136"/>
      <c r="J1286" s="137">
        <f>ROUND(I1286*H1286,2)</f>
        <v>0</v>
      </c>
      <c r="K1286" s="133" t="s">
        <v>164</v>
      </c>
      <c r="L1286" s="32"/>
      <c r="M1286" s="138" t="s">
        <v>21</v>
      </c>
      <c r="N1286" s="139" t="s">
        <v>44</v>
      </c>
      <c r="P1286" s="140">
        <f>O1286*H1286</f>
        <v>0</v>
      </c>
      <c r="Q1286" s="140">
        <v>4.4999999999999997E-3</v>
      </c>
      <c r="R1286" s="140">
        <f>Q1286*H1286</f>
        <v>3.6535499999999999E-2</v>
      </c>
      <c r="S1286" s="140">
        <v>0</v>
      </c>
      <c r="T1286" s="141">
        <f>S1286*H1286</f>
        <v>0</v>
      </c>
      <c r="AR1286" s="142" t="s">
        <v>281</v>
      </c>
      <c r="AT1286" s="142" t="s">
        <v>160</v>
      </c>
      <c r="AU1286" s="142" t="s">
        <v>83</v>
      </c>
      <c r="AY1286" s="17" t="s">
        <v>158</v>
      </c>
      <c r="BE1286" s="143">
        <f>IF(N1286="základní",J1286,0)</f>
        <v>0</v>
      </c>
      <c r="BF1286" s="143">
        <f>IF(N1286="snížená",J1286,0)</f>
        <v>0</v>
      </c>
      <c r="BG1286" s="143">
        <f>IF(N1286="zákl. přenesená",J1286,0)</f>
        <v>0</v>
      </c>
      <c r="BH1286" s="143">
        <f>IF(N1286="sníž. přenesená",J1286,0)</f>
        <v>0</v>
      </c>
      <c r="BI1286" s="143">
        <f>IF(N1286="nulová",J1286,0)</f>
        <v>0</v>
      </c>
      <c r="BJ1286" s="17" t="s">
        <v>81</v>
      </c>
      <c r="BK1286" s="143">
        <f>ROUND(I1286*H1286,2)</f>
        <v>0</v>
      </c>
      <c r="BL1286" s="17" t="s">
        <v>281</v>
      </c>
      <c r="BM1286" s="142" t="s">
        <v>1615</v>
      </c>
    </row>
    <row r="1287" spans="2:65" s="1" customFormat="1" ht="11.25">
      <c r="B1287" s="32"/>
      <c r="D1287" s="144" t="s">
        <v>167</v>
      </c>
      <c r="F1287" s="145" t="s">
        <v>1616</v>
      </c>
      <c r="I1287" s="146"/>
      <c r="L1287" s="32"/>
      <c r="M1287" s="147"/>
      <c r="T1287" s="53"/>
      <c r="AT1287" s="17" t="s">
        <v>167</v>
      </c>
      <c r="AU1287" s="17" t="s">
        <v>83</v>
      </c>
    </row>
    <row r="1288" spans="2:65" s="1" customFormat="1" ht="11.25">
      <c r="B1288" s="32"/>
      <c r="D1288" s="148" t="s">
        <v>169</v>
      </c>
      <c r="F1288" s="149" t="s">
        <v>1617</v>
      </c>
      <c r="I1288" s="146"/>
      <c r="L1288" s="32"/>
      <c r="M1288" s="147"/>
      <c r="T1288" s="53"/>
      <c r="AT1288" s="17" t="s">
        <v>169</v>
      </c>
      <c r="AU1288" s="17" t="s">
        <v>83</v>
      </c>
    </row>
    <row r="1289" spans="2:65" s="12" customFormat="1" ht="11.25">
      <c r="B1289" s="150"/>
      <c r="D1289" s="144" t="s">
        <v>171</v>
      </c>
      <c r="E1289" s="151" t="s">
        <v>21</v>
      </c>
      <c r="F1289" s="152" t="s">
        <v>743</v>
      </c>
      <c r="H1289" s="151" t="s">
        <v>21</v>
      </c>
      <c r="I1289" s="153"/>
      <c r="L1289" s="150"/>
      <c r="M1289" s="154"/>
      <c r="T1289" s="155"/>
      <c r="AT1289" s="151" t="s">
        <v>171</v>
      </c>
      <c r="AU1289" s="151" t="s">
        <v>83</v>
      </c>
      <c r="AV1289" s="12" t="s">
        <v>81</v>
      </c>
      <c r="AW1289" s="12" t="s">
        <v>34</v>
      </c>
      <c r="AX1289" s="12" t="s">
        <v>73</v>
      </c>
      <c r="AY1289" s="151" t="s">
        <v>158</v>
      </c>
    </row>
    <row r="1290" spans="2:65" s="13" customFormat="1" ht="11.25">
      <c r="B1290" s="156"/>
      <c r="D1290" s="144" t="s">
        <v>171</v>
      </c>
      <c r="E1290" s="157" t="s">
        <v>21</v>
      </c>
      <c r="F1290" s="158" t="s">
        <v>1618</v>
      </c>
      <c r="H1290" s="159">
        <v>8.1189999999999998</v>
      </c>
      <c r="I1290" s="160"/>
      <c r="L1290" s="156"/>
      <c r="M1290" s="161"/>
      <c r="T1290" s="162"/>
      <c r="AT1290" s="157" t="s">
        <v>171</v>
      </c>
      <c r="AU1290" s="157" t="s">
        <v>83</v>
      </c>
      <c r="AV1290" s="13" t="s">
        <v>83</v>
      </c>
      <c r="AW1290" s="13" t="s">
        <v>34</v>
      </c>
      <c r="AX1290" s="13" t="s">
        <v>81</v>
      </c>
      <c r="AY1290" s="157" t="s">
        <v>158</v>
      </c>
    </row>
    <row r="1291" spans="2:65" s="1" customFormat="1" ht="16.5" customHeight="1">
      <c r="B1291" s="32"/>
      <c r="C1291" s="131" t="s">
        <v>1619</v>
      </c>
      <c r="D1291" s="131" t="s">
        <v>160</v>
      </c>
      <c r="E1291" s="132" t="s">
        <v>1620</v>
      </c>
      <c r="F1291" s="133" t="s">
        <v>1621</v>
      </c>
      <c r="G1291" s="134" t="s">
        <v>1622</v>
      </c>
      <c r="H1291" s="181"/>
      <c r="I1291" s="136"/>
      <c r="J1291" s="137">
        <f>ROUND(I1291*H1291,2)</f>
        <v>0</v>
      </c>
      <c r="K1291" s="133" t="s">
        <v>164</v>
      </c>
      <c r="L1291" s="32"/>
      <c r="M1291" s="138" t="s">
        <v>21</v>
      </c>
      <c r="N1291" s="139" t="s">
        <v>44</v>
      </c>
      <c r="P1291" s="140">
        <f>O1291*H1291</f>
        <v>0</v>
      </c>
      <c r="Q1291" s="140">
        <v>0</v>
      </c>
      <c r="R1291" s="140">
        <f>Q1291*H1291</f>
        <v>0</v>
      </c>
      <c r="S1291" s="140">
        <v>0</v>
      </c>
      <c r="T1291" s="141">
        <f>S1291*H1291</f>
        <v>0</v>
      </c>
      <c r="AR1291" s="142" t="s">
        <v>281</v>
      </c>
      <c r="AT1291" s="142" t="s">
        <v>160</v>
      </c>
      <c r="AU1291" s="142" t="s">
        <v>83</v>
      </c>
      <c r="AY1291" s="17" t="s">
        <v>158</v>
      </c>
      <c r="BE1291" s="143">
        <f>IF(N1291="základní",J1291,0)</f>
        <v>0</v>
      </c>
      <c r="BF1291" s="143">
        <f>IF(N1291="snížená",J1291,0)</f>
        <v>0</v>
      </c>
      <c r="BG1291" s="143">
        <f>IF(N1291="zákl. přenesená",J1291,0)</f>
        <v>0</v>
      </c>
      <c r="BH1291" s="143">
        <f>IF(N1291="sníž. přenesená",J1291,0)</f>
        <v>0</v>
      </c>
      <c r="BI1291" s="143">
        <f>IF(N1291="nulová",J1291,0)</f>
        <v>0</v>
      </c>
      <c r="BJ1291" s="17" t="s">
        <v>81</v>
      </c>
      <c r="BK1291" s="143">
        <f>ROUND(I1291*H1291,2)</f>
        <v>0</v>
      </c>
      <c r="BL1291" s="17" t="s">
        <v>281</v>
      </c>
      <c r="BM1291" s="142" t="s">
        <v>1623</v>
      </c>
    </row>
    <row r="1292" spans="2:65" s="1" customFormat="1" ht="19.5">
      <c r="B1292" s="32"/>
      <c r="D1292" s="144" t="s">
        <v>167</v>
      </c>
      <c r="F1292" s="145" t="s">
        <v>1624</v>
      </c>
      <c r="I1292" s="146"/>
      <c r="L1292" s="32"/>
      <c r="M1292" s="147"/>
      <c r="T1292" s="53"/>
      <c r="AT1292" s="17" t="s">
        <v>167</v>
      </c>
      <c r="AU1292" s="17" t="s">
        <v>83</v>
      </c>
    </row>
    <row r="1293" spans="2:65" s="1" customFormat="1" ht="11.25">
      <c r="B1293" s="32"/>
      <c r="D1293" s="148" t="s">
        <v>169</v>
      </c>
      <c r="F1293" s="149" t="s">
        <v>1625</v>
      </c>
      <c r="I1293" s="146"/>
      <c r="L1293" s="32"/>
      <c r="M1293" s="147"/>
      <c r="T1293" s="53"/>
      <c r="AT1293" s="17" t="s">
        <v>169</v>
      </c>
      <c r="AU1293" s="17" t="s">
        <v>83</v>
      </c>
    </row>
    <row r="1294" spans="2:65" s="11" customFormat="1" ht="22.9" customHeight="1">
      <c r="B1294" s="119"/>
      <c r="D1294" s="120" t="s">
        <v>72</v>
      </c>
      <c r="E1294" s="129" t="s">
        <v>1626</v>
      </c>
      <c r="F1294" s="129" t="s">
        <v>1627</v>
      </c>
      <c r="I1294" s="122"/>
      <c r="J1294" s="130">
        <f>BK1294</f>
        <v>0</v>
      </c>
      <c r="L1294" s="119"/>
      <c r="M1294" s="124"/>
      <c r="P1294" s="125">
        <f>SUM(P1295:P1374)</f>
        <v>0</v>
      </c>
      <c r="R1294" s="125">
        <f>SUM(R1295:R1374)</f>
        <v>5.0484388080000011</v>
      </c>
      <c r="T1294" s="126">
        <f>SUM(T1295:T1374)</f>
        <v>0</v>
      </c>
      <c r="AR1294" s="120" t="s">
        <v>83</v>
      </c>
      <c r="AT1294" s="127" t="s">
        <v>72</v>
      </c>
      <c r="AU1294" s="127" t="s">
        <v>81</v>
      </c>
      <c r="AY1294" s="120" t="s">
        <v>158</v>
      </c>
      <c r="BK1294" s="128">
        <f>SUM(BK1295:BK1374)</f>
        <v>0</v>
      </c>
    </row>
    <row r="1295" spans="2:65" s="1" customFormat="1" ht="16.5" customHeight="1">
      <c r="B1295" s="32"/>
      <c r="C1295" s="131" t="s">
        <v>1628</v>
      </c>
      <c r="D1295" s="131" t="s">
        <v>160</v>
      </c>
      <c r="E1295" s="132" t="s">
        <v>1629</v>
      </c>
      <c r="F1295" s="133" t="s">
        <v>1630</v>
      </c>
      <c r="G1295" s="134" t="s">
        <v>163</v>
      </c>
      <c r="H1295" s="135">
        <v>47.6</v>
      </c>
      <c r="I1295" s="136"/>
      <c r="J1295" s="137">
        <f>ROUND(I1295*H1295,2)</f>
        <v>0</v>
      </c>
      <c r="K1295" s="133" t="s">
        <v>164</v>
      </c>
      <c r="L1295" s="32"/>
      <c r="M1295" s="138" t="s">
        <v>21</v>
      </c>
      <c r="N1295" s="139" t="s">
        <v>44</v>
      </c>
      <c r="P1295" s="140">
        <f>O1295*H1295</f>
        <v>0</v>
      </c>
      <c r="Q1295" s="140">
        <v>0</v>
      </c>
      <c r="R1295" s="140">
        <f>Q1295*H1295</f>
        <v>0</v>
      </c>
      <c r="S1295" s="140">
        <v>0</v>
      </c>
      <c r="T1295" s="141">
        <f>S1295*H1295</f>
        <v>0</v>
      </c>
      <c r="AR1295" s="142" t="s">
        <v>281</v>
      </c>
      <c r="AT1295" s="142" t="s">
        <v>160</v>
      </c>
      <c r="AU1295" s="142" t="s">
        <v>83</v>
      </c>
      <c r="AY1295" s="17" t="s">
        <v>158</v>
      </c>
      <c r="BE1295" s="143">
        <f>IF(N1295="základní",J1295,0)</f>
        <v>0</v>
      </c>
      <c r="BF1295" s="143">
        <f>IF(N1295="snížená",J1295,0)</f>
        <v>0</v>
      </c>
      <c r="BG1295" s="143">
        <f>IF(N1295="zákl. přenesená",J1295,0)</f>
        <v>0</v>
      </c>
      <c r="BH1295" s="143">
        <f>IF(N1295="sníž. přenesená",J1295,0)</f>
        <v>0</v>
      </c>
      <c r="BI1295" s="143">
        <f>IF(N1295="nulová",J1295,0)</f>
        <v>0</v>
      </c>
      <c r="BJ1295" s="17" t="s">
        <v>81</v>
      </c>
      <c r="BK1295" s="143">
        <f>ROUND(I1295*H1295,2)</f>
        <v>0</v>
      </c>
      <c r="BL1295" s="17" t="s">
        <v>281</v>
      </c>
      <c r="BM1295" s="142" t="s">
        <v>1631</v>
      </c>
    </row>
    <row r="1296" spans="2:65" s="1" customFormat="1" ht="11.25">
      <c r="B1296" s="32"/>
      <c r="D1296" s="144" t="s">
        <v>167</v>
      </c>
      <c r="F1296" s="145" t="s">
        <v>1632</v>
      </c>
      <c r="I1296" s="146"/>
      <c r="L1296" s="32"/>
      <c r="M1296" s="147"/>
      <c r="T1296" s="53"/>
      <c r="AT1296" s="17" t="s">
        <v>167</v>
      </c>
      <c r="AU1296" s="17" t="s">
        <v>83</v>
      </c>
    </row>
    <row r="1297" spans="2:65" s="1" customFormat="1" ht="11.25">
      <c r="B1297" s="32"/>
      <c r="D1297" s="148" t="s">
        <v>169</v>
      </c>
      <c r="F1297" s="149" t="s">
        <v>1633</v>
      </c>
      <c r="I1297" s="146"/>
      <c r="L1297" s="32"/>
      <c r="M1297" s="147"/>
      <c r="T1297" s="53"/>
      <c r="AT1297" s="17" t="s">
        <v>169</v>
      </c>
      <c r="AU1297" s="17" t="s">
        <v>83</v>
      </c>
    </row>
    <row r="1298" spans="2:65" s="12" customFormat="1" ht="11.25">
      <c r="B1298" s="150"/>
      <c r="D1298" s="144" t="s">
        <v>171</v>
      </c>
      <c r="E1298" s="151" t="s">
        <v>21</v>
      </c>
      <c r="F1298" s="152" t="s">
        <v>1634</v>
      </c>
      <c r="H1298" s="151" t="s">
        <v>21</v>
      </c>
      <c r="I1298" s="153"/>
      <c r="L1298" s="150"/>
      <c r="M1298" s="154"/>
      <c r="T1298" s="155"/>
      <c r="AT1298" s="151" t="s">
        <v>171</v>
      </c>
      <c r="AU1298" s="151" t="s">
        <v>83</v>
      </c>
      <c r="AV1298" s="12" t="s">
        <v>81</v>
      </c>
      <c r="AW1298" s="12" t="s">
        <v>34</v>
      </c>
      <c r="AX1298" s="12" t="s">
        <v>73</v>
      </c>
      <c r="AY1298" s="151" t="s">
        <v>158</v>
      </c>
    </row>
    <row r="1299" spans="2:65" s="13" customFormat="1" ht="11.25">
      <c r="B1299" s="156"/>
      <c r="D1299" s="144" t="s">
        <v>171</v>
      </c>
      <c r="E1299" s="157" t="s">
        <v>21</v>
      </c>
      <c r="F1299" s="158" t="s">
        <v>1635</v>
      </c>
      <c r="H1299" s="159">
        <v>47.6</v>
      </c>
      <c r="I1299" s="160"/>
      <c r="L1299" s="156"/>
      <c r="M1299" s="161"/>
      <c r="T1299" s="162"/>
      <c r="AT1299" s="157" t="s">
        <v>171</v>
      </c>
      <c r="AU1299" s="157" t="s">
        <v>83</v>
      </c>
      <c r="AV1299" s="13" t="s">
        <v>83</v>
      </c>
      <c r="AW1299" s="13" t="s">
        <v>34</v>
      </c>
      <c r="AX1299" s="13" t="s">
        <v>81</v>
      </c>
      <c r="AY1299" s="157" t="s">
        <v>158</v>
      </c>
    </row>
    <row r="1300" spans="2:65" s="1" customFormat="1" ht="16.5" customHeight="1">
      <c r="B1300" s="32"/>
      <c r="C1300" s="170" t="s">
        <v>1636</v>
      </c>
      <c r="D1300" s="170" t="s">
        <v>264</v>
      </c>
      <c r="E1300" s="171" t="s">
        <v>1552</v>
      </c>
      <c r="F1300" s="172" t="s">
        <v>1553</v>
      </c>
      <c r="G1300" s="173" t="s">
        <v>322</v>
      </c>
      <c r="H1300" s="174">
        <v>1.4E-2</v>
      </c>
      <c r="I1300" s="175"/>
      <c r="J1300" s="176">
        <f>ROUND(I1300*H1300,2)</f>
        <v>0</v>
      </c>
      <c r="K1300" s="172" t="s">
        <v>164</v>
      </c>
      <c r="L1300" s="177"/>
      <c r="M1300" s="178" t="s">
        <v>21</v>
      </c>
      <c r="N1300" s="179" t="s">
        <v>44</v>
      </c>
      <c r="P1300" s="140">
        <f>O1300*H1300</f>
        <v>0</v>
      </c>
      <c r="Q1300" s="140">
        <v>1</v>
      </c>
      <c r="R1300" s="140">
        <f>Q1300*H1300</f>
        <v>1.4E-2</v>
      </c>
      <c r="S1300" s="140">
        <v>0</v>
      </c>
      <c r="T1300" s="141">
        <f>S1300*H1300</f>
        <v>0</v>
      </c>
      <c r="AR1300" s="142" t="s">
        <v>424</v>
      </c>
      <c r="AT1300" s="142" t="s">
        <v>264</v>
      </c>
      <c r="AU1300" s="142" t="s">
        <v>83</v>
      </c>
      <c r="AY1300" s="17" t="s">
        <v>158</v>
      </c>
      <c r="BE1300" s="143">
        <f>IF(N1300="základní",J1300,0)</f>
        <v>0</v>
      </c>
      <c r="BF1300" s="143">
        <f>IF(N1300="snížená",J1300,0)</f>
        <v>0</v>
      </c>
      <c r="BG1300" s="143">
        <f>IF(N1300="zákl. přenesená",J1300,0)</f>
        <v>0</v>
      </c>
      <c r="BH1300" s="143">
        <f>IF(N1300="sníž. přenesená",J1300,0)</f>
        <v>0</v>
      </c>
      <c r="BI1300" s="143">
        <f>IF(N1300="nulová",J1300,0)</f>
        <v>0</v>
      </c>
      <c r="BJ1300" s="17" t="s">
        <v>81</v>
      </c>
      <c r="BK1300" s="143">
        <f>ROUND(I1300*H1300,2)</f>
        <v>0</v>
      </c>
      <c r="BL1300" s="17" t="s">
        <v>281</v>
      </c>
      <c r="BM1300" s="142" t="s">
        <v>1637</v>
      </c>
    </row>
    <row r="1301" spans="2:65" s="1" customFormat="1" ht="11.25">
      <c r="B1301" s="32"/>
      <c r="D1301" s="144" t="s">
        <v>167</v>
      </c>
      <c r="F1301" s="145" t="s">
        <v>1553</v>
      </c>
      <c r="I1301" s="146"/>
      <c r="L1301" s="32"/>
      <c r="M1301" s="147"/>
      <c r="T1301" s="53"/>
      <c r="AT1301" s="17" t="s">
        <v>167</v>
      </c>
      <c r="AU1301" s="17" t="s">
        <v>83</v>
      </c>
    </row>
    <row r="1302" spans="2:65" s="13" customFormat="1" ht="11.25">
      <c r="B1302" s="156"/>
      <c r="D1302" s="144" t="s">
        <v>171</v>
      </c>
      <c r="E1302" s="157" t="s">
        <v>21</v>
      </c>
      <c r="F1302" s="158" t="s">
        <v>1638</v>
      </c>
      <c r="H1302" s="159">
        <v>1.4E-2</v>
      </c>
      <c r="I1302" s="160"/>
      <c r="L1302" s="156"/>
      <c r="M1302" s="161"/>
      <c r="T1302" s="162"/>
      <c r="AT1302" s="157" t="s">
        <v>171</v>
      </c>
      <c r="AU1302" s="157" t="s">
        <v>83</v>
      </c>
      <c r="AV1302" s="13" t="s">
        <v>83</v>
      </c>
      <c r="AW1302" s="13" t="s">
        <v>34</v>
      </c>
      <c r="AX1302" s="13" t="s">
        <v>81</v>
      </c>
      <c r="AY1302" s="157" t="s">
        <v>158</v>
      </c>
    </row>
    <row r="1303" spans="2:65" s="1" customFormat="1" ht="16.5" customHeight="1">
      <c r="B1303" s="32"/>
      <c r="C1303" s="131" t="s">
        <v>1639</v>
      </c>
      <c r="D1303" s="131" t="s">
        <v>160</v>
      </c>
      <c r="E1303" s="132" t="s">
        <v>1640</v>
      </c>
      <c r="F1303" s="133" t="s">
        <v>1641</v>
      </c>
      <c r="G1303" s="134" t="s">
        <v>163</v>
      </c>
      <c r="H1303" s="135">
        <v>47.6</v>
      </c>
      <c r="I1303" s="136"/>
      <c r="J1303" s="137">
        <f>ROUND(I1303*H1303,2)</f>
        <v>0</v>
      </c>
      <c r="K1303" s="133" t="s">
        <v>164</v>
      </c>
      <c r="L1303" s="32"/>
      <c r="M1303" s="138" t="s">
        <v>21</v>
      </c>
      <c r="N1303" s="139" t="s">
        <v>44</v>
      </c>
      <c r="P1303" s="140">
        <f>O1303*H1303</f>
        <v>0</v>
      </c>
      <c r="Q1303" s="140">
        <v>8.8312999999999998E-4</v>
      </c>
      <c r="R1303" s="140">
        <f>Q1303*H1303</f>
        <v>4.2036987999999997E-2</v>
      </c>
      <c r="S1303" s="140">
        <v>0</v>
      </c>
      <c r="T1303" s="141">
        <f>S1303*H1303</f>
        <v>0</v>
      </c>
      <c r="AR1303" s="142" t="s">
        <v>281</v>
      </c>
      <c r="AT1303" s="142" t="s">
        <v>160</v>
      </c>
      <c r="AU1303" s="142" t="s">
        <v>83</v>
      </c>
      <c r="AY1303" s="17" t="s">
        <v>158</v>
      </c>
      <c r="BE1303" s="143">
        <f>IF(N1303="základní",J1303,0)</f>
        <v>0</v>
      </c>
      <c r="BF1303" s="143">
        <f>IF(N1303="snížená",J1303,0)</f>
        <v>0</v>
      </c>
      <c r="BG1303" s="143">
        <f>IF(N1303="zákl. přenesená",J1303,0)</f>
        <v>0</v>
      </c>
      <c r="BH1303" s="143">
        <f>IF(N1303="sníž. přenesená",J1303,0)</f>
        <v>0</v>
      </c>
      <c r="BI1303" s="143">
        <f>IF(N1303="nulová",J1303,0)</f>
        <v>0</v>
      </c>
      <c r="BJ1303" s="17" t="s">
        <v>81</v>
      </c>
      <c r="BK1303" s="143">
        <f>ROUND(I1303*H1303,2)</f>
        <v>0</v>
      </c>
      <c r="BL1303" s="17" t="s">
        <v>281</v>
      </c>
      <c r="BM1303" s="142" t="s">
        <v>1642</v>
      </c>
    </row>
    <row r="1304" spans="2:65" s="1" customFormat="1" ht="11.25">
      <c r="B1304" s="32"/>
      <c r="D1304" s="144" t="s">
        <v>167</v>
      </c>
      <c r="F1304" s="145" t="s">
        <v>1643</v>
      </c>
      <c r="I1304" s="146"/>
      <c r="L1304" s="32"/>
      <c r="M1304" s="147"/>
      <c r="T1304" s="53"/>
      <c r="AT1304" s="17" t="s">
        <v>167</v>
      </c>
      <c r="AU1304" s="17" t="s">
        <v>83</v>
      </c>
    </row>
    <row r="1305" spans="2:65" s="1" customFormat="1" ht="11.25">
      <c r="B1305" s="32"/>
      <c r="D1305" s="148" t="s">
        <v>169</v>
      </c>
      <c r="F1305" s="149" t="s">
        <v>1644</v>
      </c>
      <c r="I1305" s="146"/>
      <c r="L1305" s="32"/>
      <c r="M1305" s="147"/>
      <c r="T1305" s="53"/>
      <c r="AT1305" s="17" t="s">
        <v>169</v>
      </c>
      <c r="AU1305" s="17" t="s">
        <v>83</v>
      </c>
    </row>
    <row r="1306" spans="2:65" s="12" customFormat="1" ht="11.25">
      <c r="B1306" s="150"/>
      <c r="D1306" s="144" t="s">
        <v>171</v>
      </c>
      <c r="E1306" s="151" t="s">
        <v>21</v>
      </c>
      <c r="F1306" s="152" t="s">
        <v>1634</v>
      </c>
      <c r="H1306" s="151" t="s">
        <v>21</v>
      </c>
      <c r="I1306" s="153"/>
      <c r="L1306" s="150"/>
      <c r="M1306" s="154"/>
      <c r="T1306" s="155"/>
      <c r="AT1306" s="151" t="s">
        <v>171</v>
      </c>
      <c r="AU1306" s="151" t="s">
        <v>83</v>
      </c>
      <c r="AV1306" s="12" t="s">
        <v>81</v>
      </c>
      <c r="AW1306" s="12" t="s">
        <v>34</v>
      </c>
      <c r="AX1306" s="12" t="s">
        <v>73</v>
      </c>
      <c r="AY1306" s="151" t="s">
        <v>158</v>
      </c>
    </row>
    <row r="1307" spans="2:65" s="13" customFormat="1" ht="11.25">
      <c r="B1307" s="156"/>
      <c r="D1307" s="144" t="s">
        <v>171</v>
      </c>
      <c r="E1307" s="157" t="s">
        <v>21</v>
      </c>
      <c r="F1307" s="158" t="s">
        <v>1635</v>
      </c>
      <c r="H1307" s="159">
        <v>47.6</v>
      </c>
      <c r="I1307" s="160"/>
      <c r="L1307" s="156"/>
      <c r="M1307" s="161"/>
      <c r="T1307" s="162"/>
      <c r="AT1307" s="157" t="s">
        <v>171</v>
      </c>
      <c r="AU1307" s="157" t="s">
        <v>83</v>
      </c>
      <c r="AV1307" s="13" t="s">
        <v>83</v>
      </c>
      <c r="AW1307" s="13" t="s">
        <v>34</v>
      </c>
      <c r="AX1307" s="13" t="s">
        <v>81</v>
      </c>
      <c r="AY1307" s="157" t="s">
        <v>158</v>
      </c>
    </row>
    <row r="1308" spans="2:65" s="1" customFormat="1" ht="24.2" customHeight="1">
      <c r="B1308" s="32"/>
      <c r="C1308" s="170" t="s">
        <v>1645</v>
      </c>
      <c r="D1308" s="170" t="s">
        <v>264</v>
      </c>
      <c r="E1308" s="171" t="s">
        <v>1565</v>
      </c>
      <c r="F1308" s="172" t="s">
        <v>1566</v>
      </c>
      <c r="G1308" s="173" t="s">
        <v>163</v>
      </c>
      <c r="H1308" s="174">
        <v>54.74</v>
      </c>
      <c r="I1308" s="175"/>
      <c r="J1308" s="176">
        <f>ROUND(I1308*H1308,2)</f>
        <v>0</v>
      </c>
      <c r="K1308" s="172" t="s">
        <v>164</v>
      </c>
      <c r="L1308" s="177"/>
      <c r="M1308" s="178" t="s">
        <v>21</v>
      </c>
      <c r="N1308" s="179" t="s">
        <v>44</v>
      </c>
      <c r="P1308" s="140">
        <f>O1308*H1308</f>
        <v>0</v>
      </c>
      <c r="Q1308" s="140">
        <v>5.4000000000000003E-3</v>
      </c>
      <c r="R1308" s="140">
        <f>Q1308*H1308</f>
        <v>0.29559600000000003</v>
      </c>
      <c r="S1308" s="140">
        <v>0</v>
      </c>
      <c r="T1308" s="141">
        <f>S1308*H1308</f>
        <v>0</v>
      </c>
      <c r="AR1308" s="142" t="s">
        <v>424</v>
      </c>
      <c r="AT1308" s="142" t="s">
        <v>264</v>
      </c>
      <c r="AU1308" s="142" t="s">
        <v>83</v>
      </c>
      <c r="AY1308" s="17" t="s">
        <v>158</v>
      </c>
      <c r="BE1308" s="143">
        <f>IF(N1308="základní",J1308,0)</f>
        <v>0</v>
      </c>
      <c r="BF1308" s="143">
        <f>IF(N1308="snížená",J1308,0)</f>
        <v>0</v>
      </c>
      <c r="BG1308" s="143">
        <f>IF(N1308="zákl. přenesená",J1308,0)</f>
        <v>0</v>
      </c>
      <c r="BH1308" s="143">
        <f>IF(N1308="sníž. přenesená",J1308,0)</f>
        <v>0</v>
      </c>
      <c r="BI1308" s="143">
        <f>IF(N1308="nulová",J1308,0)</f>
        <v>0</v>
      </c>
      <c r="BJ1308" s="17" t="s">
        <v>81</v>
      </c>
      <c r="BK1308" s="143">
        <f>ROUND(I1308*H1308,2)</f>
        <v>0</v>
      </c>
      <c r="BL1308" s="17" t="s">
        <v>281</v>
      </c>
      <c r="BM1308" s="142" t="s">
        <v>1646</v>
      </c>
    </row>
    <row r="1309" spans="2:65" s="1" customFormat="1" ht="19.5">
      <c r="B1309" s="32"/>
      <c r="D1309" s="144" t="s">
        <v>167</v>
      </c>
      <c r="F1309" s="145" t="s">
        <v>1566</v>
      </c>
      <c r="I1309" s="146"/>
      <c r="L1309" s="32"/>
      <c r="M1309" s="147"/>
      <c r="T1309" s="53"/>
      <c r="AT1309" s="17" t="s">
        <v>167</v>
      </c>
      <c r="AU1309" s="17" t="s">
        <v>83</v>
      </c>
    </row>
    <row r="1310" spans="2:65" s="13" customFormat="1" ht="11.25">
      <c r="B1310" s="156"/>
      <c r="D1310" s="144" t="s">
        <v>171</v>
      </c>
      <c r="E1310" s="157" t="s">
        <v>21</v>
      </c>
      <c r="F1310" s="158" t="s">
        <v>1647</v>
      </c>
      <c r="H1310" s="159">
        <v>54.74</v>
      </c>
      <c r="I1310" s="160"/>
      <c r="L1310" s="156"/>
      <c r="M1310" s="161"/>
      <c r="T1310" s="162"/>
      <c r="AT1310" s="157" t="s">
        <v>171</v>
      </c>
      <c r="AU1310" s="157" t="s">
        <v>83</v>
      </c>
      <c r="AV1310" s="13" t="s">
        <v>83</v>
      </c>
      <c r="AW1310" s="13" t="s">
        <v>34</v>
      </c>
      <c r="AX1310" s="13" t="s">
        <v>81</v>
      </c>
      <c r="AY1310" s="157" t="s">
        <v>158</v>
      </c>
    </row>
    <row r="1311" spans="2:65" s="1" customFormat="1" ht="16.5" customHeight="1">
      <c r="B1311" s="32"/>
      <c r="C1311" s="131" t="s">
        <v>1648</v>
      </c>
      <c r="D1311" s="131" t="s">
        <v>160</v>
      </c>
      <c r="E1311" s="132" t="s">
        <v>1649</v>
      </c>
      <c r="F1311" s="133" t="s">
        <v>1650</v>
      </c>
      <c r="G1311" s="134" t="s">
        <v>163</v>
      </c>
      <c r="H1311" s="135">
        <v>47.6</v>
      </c>
      <c r="I1311" s="136"/>
      <c r="J1311" s="137">
        <f>ROUND(I1311*H1311,2)</f>
        <v>0</v>
      </c>
      <c r="K1311" s="133" t="s">
        <v>164</v>
      </c>
      <c r="L1311" s="32"/>
      <c r="M1311" s="138" t="s">
        <v>21</v>
      </c>
      <c r="N1311" s="139" t="s">
        <v>44</v>
      </c>
      <c r="P1311" s="140">
        <f>O1311*H1311</f>
        <v>0</v>
      </c>
      <c r="Q1311" s="140">
        <v>7.1949999999999998E-4</v>
      </c>
      <c r="R1311" s="140">
        <f>Q1311*H1311</f>
        <v>3.4248199999999999E-2</v>
      </c>
      <c r="S1311" s="140">
        <v>0</v>
      </c>
      <c r="T1311" s="141">
        <f>S1311*H1311</f>
        <v>0</v>
      </c>
      <c r="AR1311" s="142" t="s">
        <v>281</v>
      </c>
      <c r="AT1311" s="142" t="s">
        <v>160</v>
      </c>
      <c r="AU1311" s="142" t="s">
        <v>83</v>
      </c>
      <c r="AY1311" s="17" t="s">
        <v>158</v>
      </c>
      <c r="BE1311" s="143">
        <f>IF(N1311="základní",J1311,0)</f>
        <v>0</v>
      </c>
      <c r="BF1311" s="143">
        <f>IF(N1311="snížená",J1311,0)</f>
        <v>0</v>
      </c>
      <c r="BG1311" s="143">
        <f>IF(N1311="zákl. přenesená",J1311,0)</f>
        <v>0</v>
      </c>
      <c r="BH1311" s="143">
        <f>IF(N1311="sníž. přenesená",J1311,0)</f>
        <v>0</v>
      </c>
      <c r="BI1311" s="143">
        <f>IF(N1311="nulová",J1311,0)</f>
        <v>0</v>
      </c>
      <c r="BJ1311" s="17" t="s">
        <v>81</v>
      </c>
      <c r="BK1311" s="143">
        <f>ROUND(I1311*H1311,2)</f>
        <v>0</v>
      </c>
      <c r="BL1311" s="17" t="s">
        <v>281</v>
      </c>
      <c r="BM1311" s="142" t="s">
        <v>1651</v>
      </c>
    </row>
    <row r="1312" spans="2:65" s="1" customFormat="1" ht="11.25">
      <c r="B1312" s="32"/>
      <c r="D1312" s="144" t="s">
        <v>167</v>
      </c>
      <c r="F1312" s="145" t="s">
        <v>1652</v>
      </c>
      <c r="I1312" s="146"/>
      <c r="L1312" s="32"/>
      <c r="M1312" s="147"/>
      <c r="T1312" s="53"/>
      <c r="AT1312" s="17" t="s">
        <v>167</v>
      </c>
      <c r="AU1312" s="17" t="s">
        <v>83</v>
      </c>
    </row>
    <row r="1313" spans="2:65" s="1" customFormat="1" ht="11.25">
      <c r="B1313" s="32"/>
      <c r="D1313" s="148" t="s">
        <v>169</v>
      </c>
      <c r="F1313" s="149" t="s">
        <v>1653</v>
      </c>
      <c r="I1313" s="146"/>
      <c r="L1313" s="32"/>
      <c r="M1313" s="147"/>
      <c r="T1313" s="53"/>
      <c r="AT1313" s="17" t="s">
        <v>169</v>
      </c>
      <c r="AU1313" s="17" t="s">
        <v>83</v>
      </c>
    </row>
    <row r="1314" spans="2:65" s="12" customFormat="1" ht="11.25">
      <c r="B1314" s="150"/>
      <c r="D1314" s="144" t="s">
        <v>171</v>
      </c>
      <c r="E1314" s="151" t="s">
        <v>21</v>
      </c>
      <c r="F1314" s="152" t="s">
        <v>1634</v>
      </c>
      <c r="H1314" s="151" t="s">
        <v>21</v>
      </c>
      <c r="I1314" s="153"/>
      <c r="L1314" s="150"/>
      <c r="M1314" s="154"/>
      <c r="T1314" s="155"/>
      <c r="AT1314" s="151" t="s">
        <v>171</v>
      </c>
      <c r="AU1314" s="151" t="s">
        <v>83</v>
      </c>
      <c r="AV1314" s="12" t="s">
        <v>81</v>
      </c>
      <c r="AW1314" s="12" t="s">
        <v>34</v>
      </c>
      <c r="AX1314" s="12" t="s">
        <v>73</v>
      </c>
      <c r="AY1314" s="151" t="s">
        <v>158</v>
      </c>
    </row>
    <row r="1315" spans="2:65" s="13" customFormat="1" ht="11.25">
      <c r="B1315" s="156"/>
      <c r="D1315" s="144" t="s">
        <v>171</v>
      </c>
      <c r="E1315" s="157" t="s">
        <v>21</v>
      </c>
      <c r="F1315" s="158" t="s">
        <v>1635</v>
      </c>
      <c r="H1315" s="159">
        <v>47.6</v>
      </c>
      <c r="I1315" s="160"/>
      <c r="L1315" s="156"/>
      <c r="M1315" s="161"/>
      <c r="T1315" s="162"/>
      <c r="AT1315" s="157" t="s">
        <v>171</v>
      </c>
      <c r="AU1315" s="157" t="s">
        <v>83</v>
      </c>
      <c r="AV1315" s="13" t="s">
        <v>83</v>
      </c>
      <c r="AW1315" s="13" t="s">
        <v>34</v>
      </c>
      <c r="AX1315" s="13" t="s">
        <v>81</v>
      </c>
      <c r="AY1315" s="157" t="s">
        <v>158</v>
      </c>
    </row>
    <row r="1316" spans="2:65" s="1" customFormat="1" ht="21.75" customHeight="1">
      <c r="B1316" s="32"/>
      <c r="C1316" s="170" t="s">
        <v>1654</v>
      </c>
      <c r="D1316" s="170" t="s">
        <v>264</v>
      </c>
      <c r="E1316" s="171" t="s">
        <v>1655</v>
      </c>
      <c r="F1316" s="172" t="s">
        <v>1656</v>
      </c>
      <c r="G1316" s="173" t="s">
        <v>163</v>
      </c>
      <c r="H1316" s="174">
        <v>54.74</v>
      </c>
      <c r="I1316" s="175"/>
      <c r="J1316" s="176">
        <f>ROUND(I1316*H1316,2)</f>
        <v>0</v>
      </c>
      <c r="K1316" s="172" t="s">
        <v>164</v>
      </c>
      <c r="L1316" s="177"/>
      <c r="M1316" s="178" t="s">
        <v>21</v>
      </c>
      <c r="N1316" s="179" t="s">
        <v>44</v>
      </c>
      <c r="P1316" s="140">
        <f>O1316*H1316</f>
        <v>0</v>
      </c>
      <c r="Q1316" s="140">
        <v>1.9E-3</v>
      </c>
      <c r="R1316" s="140">
        <f>Q1316*H1316</f>
        <v>0.104006</v>
      </c>
      <c r="S1316" s="140">
        <v>0</v>
      </c>
      <c r="T1316" s="141">
        <f>S1316*H1316</f>
        <v>0</v>
      </c>
      <c r="AR1316" s="142" t="s">
        <v>424</v>
      </c>
      <c r="AT1316" s="142" t="s">
        <v>264</v>
      </c>
      <c r="AU1316" s="142" t="s">
        <v>83</v>
      </c>
      <c r="AY1316" s="17" t="s">
        <v>158</v>
      </c>
      <c r="BE1316" s="143">
        <f>IF(N1316="základní",J1316,0)</f>
        <v>0</v>
      </c>
      <c r="BF1316" s="143">
        <f>IF(N1316="snížená",J1316,0)</f>
        <v>0</v>
      </c>
      <c r="BG1316" s="143">
        <f>IF(N1316="zákl. přenesená",J1316,0)</f>
        <v>0</v>
      </c>
      <c r="BH1316" s="143">
        <f>IF(N1316="sníž. přenesená",J1316,0)</f>
        <v>0</v>
      </c>
      <c r="BI1316" s="143">
        <f>IF(N1316="nulová",J1316,0)</f>
        <v>0</v>
      </c>
      <c r="BJ1316" s="17" t="s">
        <v>81</v>
      </c>
      <c r="BK1316" s="143">
        <f>ROUND(I1316*H1316,2)</f>
        <v>0</v>
      </c>
      <c r="BL1316" s="17" t="s">
        <v>281</v>
      </c>
      <c r="BM1316" s="142" t="s">
        <v>1657</v>
      </c>
    </row>
    <row r="1317" spans="2:65" s="1" customFormat="1" ht="11.25">
      <c r="B1317" s="32"/>
      <c r="D1317" s="144" t="s">
        <v>167</v>
      </c>
      <c r="F1317" s="145" t="s">
        <v>1656</v>
      </c>
      <c r="I1317" s="146"/>
      <c r="L1317" s="32"/>
      <c r="M1317" s="147"/>
      <c r="T1317" s="53"/>
      <c r="AT1317" s="17" t="s">
        <v>167</v>
      </c>
      <c r="AU1317" s="17" t="s">
        <v>83</v>
      </c>
    </row>
    <row r="1318" spans="2:65" s="13" customFormat="1" ht="11.25">
      <c r="B1318" s="156"/>
      <c r="D1318" s="144" t="s">
        <v>171</v>
      </c>
      <c r="E1318" s="157" t="s">
        <v>21</v>
      </c>
      <c r="F1318" s="158" t="s">
        <v>1647</v>
      </c>
      <c r="H1318" s="159">
        <v>54.74</v>
      </c>
      <c r="I1318" s="160"/>
      <c r="L1318" s="156"/>
      <c r="M1318" s="161"/>
      <c r="T1318" s="162"/>
      <c r="AT1318" s="157" t="s">
        <v>171</v>
      </c>
      <c r="AU1318" s="157" t="s">
        <v>83</v>
      </c>
      <c r="AV1318" s="13" t="s">
        <v>83</v>
      </c>
      <c r="AW1318" s="13" t="s">
        <v>34</v>
      </c>
      <c r="AX1318" s="13" t="s">
        <v>81</v>
      </c>
      <c r="AY1318" s="157" t="s">
        <v>158</v>
      </c>
    </row>
    <row r="1319" spans="2:65" s="1" customFormat="1" ht="16.5" customHeight="1">
      <c r="B1319" s="32"/>
      <c r="C1319" s="131" t="s">
        <v>1658</v>
      </c>
      <c r="D1319" s="131" t="s">
        <v>160</v>
      </c>
      <c r="E1319" s="132" t="s">
        <v>1659</v>
      </c>
      <c r="F1319" s="133" t="s">
        <v>1660</v>
      </c>
      <c r="G1319" s="134" t="s">
        <v>163</v>
      </c>
      <c r="H1319" s="135">
        <v>47.6</v>
      </c>
      <c r="I1319" s="136"/>
      <c r="J1319" s="137">
        <f>ROUND(I1319*H1319,2)</f>
        <v>0</v>
      </c>
      <c r="K1319" s="133" t="s">
        <v>164</v>
      </c>
      <c r="L1319" s="32"/>
      <c r="M1319" s="138" t="s">
        <v>21</v>
      </c>
      <c r="N1319" s="139" t="s">
        <v>44</v>
      </c>
      <c r="P1319" s="140">
        <f>O1319*H1319</f>
        <v>0</v>
      </c>
      <c r="Q1319" s="140">
        <v>0</v>
      </c>
      <c r="R1319" s="140">
        <f>Q1319*H1319</f>
        <v>0</v>
      </c>
      <c r="S1319" s="140">
        <v>0</v>
      </c>
      <c r="T1319" s="141">
        <f>S1319*H1319</f>
        <v>0</v>
      </c>
      <c r="AR1319" s="142" t="s">
        <v>281</v>
      </c>
      <c r="AT1319" s="142" t="s">
        <v>160</v>
      </c>
      <c r="AU1319" s="142" t="s">
        <v>83</v>
      </c>
      <c r="AY1319" s="17" t="s">
        <v>158</v>
      </c>
      <c r="BE1319" s="143">
        <f>IF(N1319="základní",J1319,0)</f>
        <v>0</v>
      </c>
      <c r="BF1319" s="143">
        <f>IF(N1319="snížená",J1319,0)</f>
        <v>0</v>
      </c>
      <c r="BG1319" s="143">
        <f>IF(N1319="zákl. přenesená",J1319,0)</f>
        <v>0</v>
      </c>
      <c r="BH1319" s="143">
        <f>IF(N1319="sníž. přenesená",J1319,0)</f>
        <v>0</v>
      </c>
      <c r="BI1319" s="143">
        <f>IF(N1319="nulová",J1319,0)</f>
        <v>0</v>
      </c>
      <c r="BJ1319" s="17" t="s">
        <v>81</v>
      </c>
      <c r="BK1319" s="143">
        <f>ROUND(I1319*H1319,2)</f>
        <v>0</v>
      </c>
      <c r="BL1319" s="17" t="s">
        <v>281</v>
      </c>
      <c r="BM1319" s="142" t="s">
        <v>1661</v>
      </c>
    </row>
    <row r="1320" spans="2:65" s="1" customFormat="1" ht="11.25">
      <c r="B1320" s="32"/>
      <c r="D1320" s="144" t="s">
        <v>167</v>
      </c>
      <c r="F1320" s="145" t="s">
        <v>1662</v>
      </c>
      <c r="I1320" s="146"/>
      <c r="L1320" s="32"/>
      <c r="M1320" s="147"/>
      <c r="T1320" s="53"/>
      <c r="AT1320" s="17" t="s">
        <v>167</v>
      </c>
      <c r="AU1320" s="17" t="s">
        <v>83</v>
      </c>
    </row>
    <row r="1321" spans="2:65" s="1" customFormat="1" ht="11.25">
      <c r="B1321" s="32"/>
      <c r="D1321" s="148" t="s">
        <v>169</v>
      </c>
      <c r="F1321" s="149" t="s">
        <v>1663</v>
      </c>
      <c r="I1321" s="146"/>
      <c r="L1321" s="32"/>
      <c r="M1321" s="147"/>
      <c r="T1321" s="53"/>
      <c r="AT1321" s="17" t="s">
        <v>169</v>
      </c>
      <c r="AU1321" s="17" t="s">
        <v>83</v>
      </c>
    </row>
    <row r="1322" spans="2:65" s="12" customFormat="1" ht="11.25">
      <c r="B1322" s="150"/>
      <c r="D1322" s="144" t="s">
        <v>171</v>
      </c>
      <c r="E1322" s="151" t="s">
        <v>21</v>
      </c>
      <c r="F1322" s="152" t="s">
        <v>1634</v>
      </c>
      <c r="H1322" s="151" t="s">
        <v>21</v>
      </c>
      <c r="I1322" s="153"/>
      <c r="L1322" s="150"/>
      <c r="M1322" s="154"/>
      <c r="T1322" s="155"/>
      <c r="AT1322" s="151" t="s">
        <v>171</v>
      </c>
      <c r="AU1322" s="151" t="s">
        <v>83</v>
      </c>
      <c r="AV1322" s="12" t="s">
        <v>81</v>
      </c>
      <c r="AW1322" s="12" t="s">
        <v>34</v>
      </c>
      <c r="AX1322" s="12" t="s">
        <v>73</v>
      </c>
      <c r="AY1322" s="151" t="s">
        <v>158</v>
      </c>
    </row>
    <row r="1323" spans="2:65" s="13" customFormat="1" ht="11.25">
      <c r="B1323" s="156"/>
      <c r="D1323" s="144" t="s">
        <v>171</v>
      </c>
      <c r="E1323" s="157" t="s">
        <v>21</v>
      </c>
      <c r="F1323" s="158" t="s">
        <v>1635</v>
      </c>
      <c r="H1323" s="159">
        <v>47.6</v>
      </c>
      <c r="I1323" s="160"/>
      <c r="L1323" s="156"/>
      <c r="M1323" s="161"/>
      <c r="T1323" s="162"/>
      <c r="AT1323" s="157" t="s">
        <v>171</v>
      </c>
      <c r="AU1323" s="157" t="s">
        <v>83</v>
      </c>
      <c r="AV1323" s="13" t="s">
        <v>83</v>
      </c>
      <c r="AW1323" s="13" t="s">
        <v>34</v>
      </c>
      <c r="AX1323" s="13" t="s">
        <v>81</v>
      </c>
      <c r="AY1323" s="157" t="s">
        <v>158</v>
      </c>
    </row>
    <row r="1324" spans="2:65" s="1" customFormat="1" ht="16.5" customHeight="1">
      <c r="B1324" s="32"/>
      <c r="C1324" s="170" t="s">
        <v>1664</v>
      </c>
      <c r="D1324" s="170" t="s">
        <v>264</v>
      </c>
      <c r="E1324" s="171" t="s">
        <v>1665</v>
      </c>
      <c r="F1324" s="172" t="s">
        <v>1666</v>
      </c>
      <c r="G1324" s="173" t="s">
        <v>163</v>
      </c>
      <c r="H1324" s="174">
        <v>54.74</v>
      </c>
      <c r="I1324" s="175"/>
      <c r="J1324" s="176">
        <f>ROUND(I1324*H1324,2)</f>
        <v>0</v>
      </c>
      <c r="K1324" s="172" t="s">
        <v>1243</v>
      </c>
      <c r="L1324" s="177"/>
      <c r="M1324" s="178" t="s">
        <v>21</v>
      </c>
      <c r="N1324" s="179" t="s">
        <v>44</v>
      </c>
      <c r="P1324" s="140">
        <f>O1324*H1324</f>
        <v>0</v>
      </c>
      <c r="Q1324" s="140">
        <v>2.9999999999999997E-4</v>
      </c>
      <c r="R1324" s="140">
        <f>Q1324*H1324</f>
        <v>1.6421999999999999E-2</v>
      </c>
      <c r="S1324" s="140">
        <v>0</v>
      </c>
      <c r="T1324" s="141">
        <f>S1324*H1324</f>
        <v>0</v>
      </c>
      <c r="AR1324" s="142" t="s">
        <v>424</v>
      </c>
      <c r="AT1324" s="142" t="s">
        <v>264</v>
      </c>
      <c r="AU1324" s="142" t="s">
        <v>83</v>
      </c>
      <c r="AY1324" s="17" t="s">
        <v>158</v>
      </c>
      <c r="BE1324" s="143">
        <f>IF(N1324="základní",J1324,0)</f>
        <v>0</v>
      </c>
      <c r="BF1324" s="143">
        <f>IF(N1324="snížená",J1324,0)</f>
        <v>0</v>
      </c>
      <c r="BG1324" s="143">
        <f>IF(N1324="zákl. přenesená",J1324,0)</f>
        <v>0</v>
      </c>
      <c r="BH1324" s="143">
        <f>IF(N1324="sníž. přenesená",J1324,0)</f>
        <v>0</v>
      </c>
      <c r="BI1324" s="143">
        <f>IF(N1324="nulová",J1324,0)</f>
        <v>0</v>
      </c>
      <c r="BJ1324" s="17" t="s">
        <v>81</v>
      </c>
      <c r="BK1324" s="143">
        <f>ROUND(I1324*H1324,2)</f>
        <v>0</v>
      </c>
      <c r="BL1324" s="17" t="s">
        <v>281</v>
      </c>
      <c r="BM1324" s="142" t="s">
        <v>1667</v>
      </c>
    </row>
    <row r="1325" spans="2:65" s="1" customFormat="1" ht="11.25">
      <c r="B1325" s="32"/>
      <c r="D1325" s="144" t="s">
        <v>167</v>
      </c>
      <c r="F1325" s="145" t="s">
        <v>1666</v>
      </c>
      <c r="I1325" s="146"/>
      <c r="L1325" s="32"/>
      <c r="M1325" s="147"/>
      <c r="T1325" s="53"/>
      <c r="AT1325" s="17" t="s">
        <v>167</v>
      </c>
      <c r="AU1325" s="17" t="s">
        <v>83</v>
      </c>
    </row>
    <row r="1326" spans="2:65" s="13" customFormat="1" ht="11.25">
      <c r="B1326" s="156"/>
      <c r="D1326" s="144" t="s">
        <v>171</v>
      </c>
      <c r="E1326" s="157" t="s">
        <v>21</v>
      </c>
      <c r="F1326" s="158" t="s">
        <v>1647</v>
      </c>
      <c r="H1326" s="159">
        <v>54.74</v>
      </c>
      <c r="I1326" s="160"/>
      <c r="L1326" s="156"/>
      <c r="M1326" s="161"/>
      <c r="T1326" s="162"/>
      <c r="AT1326" s="157" t="s">
        <v>171</v>
      </c>
      <c r="AU1326" s="157" t="s">
        <v>83</v>
      </c>
      <c r="AV1326" s="13" t="s">
        <v>83</v>
      </c>
      <c r="AW1326" s="13" t="s">
        <v>34</v>
      </c>
      <c r="AX1326" s="13" t="s">
        <v>81</v>
      </c>
      <c r="AY1326" s="157" t="s">
        <v>158</v>
      </c>
    </row>
    <row r="1327" spans="2:65" s="1" customFormat="1" ht="16.5" customHeight="1">
      <c r="B1327" s="32"/>
      <c r="C1327" s="131" t="s">
        <v>1668</v>
      </c>
      <c r="D1327" s="131" t="s">
        <v>160</v>
      </c>
      <c r="E1327" s="132" t="s">
        <v>1669</v>
      </c>
      <c r="F1327" s="133" t="s">
        <v>1670</v>
      </c>
      <c r="G1327" s="134" t="s">
        <v>163</v>
      </c>
      <c r="H1327" s="135">
        <v>47.6</v>
      </c>
      <c r="I1327" s="136"/>
      <c r="J1327" s="137">
        <f>ROUND(I1327*H1327,2)</f>
        <v>0</v>
      </c>
      <c r="K1327" s="133" t="s">
        <v>164</v>
      </c>
      <c r="L1327" s="32"/>
      <c r="M1327" s="138" t="s">
        <v>21</v>
      </c>
      <c r="N1327" s="139" t="s">
        <v>44</v>
      </c>
      <c r="P1327" s="140">
        <f>O1327*H1327</f>
        <v>0</v>
      </c>
      <c r="Q1327" s="140">
        <v>0</v>
      </c>
      <c r="R1327" s="140">
        <f>Q1327*H1327</f>
        <v>0</v>
      </c>
      <c r="S1327" s="140">
        <v>0</v>
      </c>
      <c r="T1327" s="141">
        <f>S1327*H1327</f>
        <v>0</v>
      </c>
      <c r="AR1327" s="142" t="s">
        <v>281</v>
      </c>
      <c r="AT1327" s="142" t="s">
        <v>160</v>
      </c>
      <c r="AU1327" s="142" t="s">
        <v>83</v>
      </c>
      <c r="AY1327" s="17" t="s">
        <v>158</v>
      </c>
      <c r="BE1327" s="143">
        <f>IF(N1327="základní",J1327,0)</f>
        <v>0</v>
      </c>
      <c r="BF1327" s="143">
        <f>IF(N1327="snížená",J1327,0)</f>
        <v>0</v>
      </c>
      <c r="BG1327" s="143">
        <f>IF(N1327="zákl. přenesená",J1327,0)</f>
        <v>0</v>
      </c>
      <c r="BH1327" s="143">
        <f>IF(N1327="sníž. přenesená",J1327,0)</f>
        <v>0</v>
      </c>
      <c r="BI1327" s="143">
        <f>IF(N1327="nulová",J1327,0)</f>
        <v>0</v>
      </c>
      <c r="BJ1327" s="17" t="s">
        <v>81</v>
      </c>
      <c r="BK1327" s="143">
        <f>ROUND(I1327*H1327,2)</f>
        <v>0</v>
      </c>
      <c r="BL1327" s="17" t="s">
        <v>281</v>
      </c>
      <c r="BM1327" s="142" t="s">
        <v>1671</v>
      </c>
    </row>
    <row r="1328" spans="2:65" s="1" customFormat="1" ht="11.25">
      <c r="B1328" s="32"/>
      <c r="D1328" s="144" t="s">
        <v>167</v>
      </c>
      <c r="F1328" s="145" t="s">
        <v>1672</v>
      </c>
      <c r="I1328" s="146"/>
      <c r="L1328" s="32"/>
      <c r="M1328" s="147"/>
      <c r="T1328" s="53"/>
      <c r="AT1328" s="17" t="s">
        <v>167</v>
      </c>
      <c r="AU1328" s="17" t="s">
        <v>83</v>
      </c>
    </row>
    <row r="1329" spans="2:65" s="1" customFormat="1" ht="11.25">
      <c r="B1329" s="32"/>
      <c r="D1329" s="148" t="s">
        <v>169</v>
      </c>
      <c r="F1329" s="149" t="s">
        <v>1673</v>
      </c>
      <c r="I1329" s="146"/>
      <c r="L1329" s="32"/>
      <c r="M1329" s="147"/>
      <c r="T1329" s="53"/>
      <c r="AT1329" s="17" t="s">
        <v>169</v>
      </c>
      <c r="AU1329" s="17" t="s">
        <v>83</v>
      </c>
    </row>
    <row r="1330" spans="2:65" s="12" customFormat="1" ht="11.25">
      <c r="B1330" s="150"/>
      <c r="D1330" s="144" t="s">
        <v>171</v>
      </c>
      <c r="E1330" s="151" t="s">
        <v>21</v>
      </c>
      <c r="F1330" s="152" t="s">
        <v>1634</v>
      </c>
      <c r="H1330" s="151" t="s">
        <v>21</v>
      </c>
      <c r="I1330" s="153"/>
      <c r="L1330" s="150"/>
      <c r="M1330" s="154"/>
      <c r="T1330" s="155"/>
      <c r="AT1330" s="151" t="s">
        <v>171</v>
      </c>
      <c r="AU1330" s="151" t="s">
        <v>83</v>
      </c>
      <c r="AV1330" s="12" t="s">
        <v>81</v>
      </c>
      <c r="AW1330" s="12" t="s">
        <v>34</v>
      </c>
      <c r="AX1330" s="12" t="s">
        <v>73</v>
      </c>
      <c r="AY1330" s="151" t="s">
        <v>158</v>
      </c>
    </row>
    <row r="1331" spans="2:65" s="13" customFormat="1" ht="11.25">
      <c r="B1331" s="156"/>
      <c r="D1331" s="144" t="s">
        <v>171</v>
      </c>
      <c r="E1331" s="157" t="s">
        <v>21</v>
      </c>
      <c r="F1331" s="158" t="s">
        <v>1635</v>
      </c>
      <c r="H1331" s="159">
        <v>47.6</v>
      </c>
      <c r="I1331" s="160"/>
      <c r="L1331" s="156"/>
      <c r="M1331" s="161"/>
      <c r="T1331" s="162"/>
      <c r="AT1331" s="157" t="s">
        <v>171</v>
      </c>
      <c r="AU1331" s="157" t="s">
        <v>83</v>
      </c>
      <c r="AV1331" s="13" t="s">
        <v>83</v>
      </c>
      <c r="AW1331" s="13" t="s">
        <v>34</v>
      </c>
      <c r="AX1331" s="13" t="s">
        <v>81</v>
      </c>
      <c r="AY1331" s="157" t="s">
        <v>158</v>
      </c>
    </row>
    <row r="1332" spans="2:65" s="1" customFormat="1" ht="16.5" customHeight="1">
      <c r="B1332" s="32"/>
      <c r="C1332" s="170" t="s">
        <v>1674</v>
      </c>
      <c r="D1332" s="170" t="s">
        <v>264</v>
      </c>
      <c r="E1332" s="171" t="s">
        <v>1675</v>
      </c>
      <c r="F1332" s="172" t="s">
        <v>1676</v>
      </c>
      <c r="G1332" s="173" t="s">
        <v>163</v>
      </c>
      <c r="H1332" s="174">
        <v>54.74</v>
      </c>
      <c r="I1332" s="175"/>
      <c r="J1332" s="176">
        <f>ROUND(I1332*H1332,2)</f>
        <v>0</v>
      </c>
      <c r="K1332" s="172" t="s">
        <v>164</v>
      </c>
      <c r="L1332" s="177"/>
      <c r="M1332" s="178" t="s">
        <v>21</v>
      </c>
      <c r="N1332" s="179" t="s">
        <v>44</v>
      </c>
      <c r="P1332" s="140">
        <f>O1332*H1332</f>
        <v>0</v>
      </c>
      <c r="Q1332" s="140">
        <v>5.0000000000000001E-4</v>
      </c>
      <c r="R1332" s="140">
        <f>Q1332*H1332</f>
        <v>2.7370000000000002E-2</v>
      </c>
      <c r="S1332" s="140">
        <v>0</v>
      </c>
      <c r="T1332" s="141">
        <f>S1332*H1332</f>
        <v>0</v>
      </c>
      <c r="AR1332" s="142" t="s">
        <v>424</v>
      </c>
      <c r="AT1332" s="142" t="s">
        <v>264</v>
      </c>
      <c r="AU1332" s="142" t="s">
        <v>83</v>
      </c>
      <c r="AY1332" s="17" t="s">
        <v>158</v>
      </c>
      <c r="BE1332" s="143">
        <f>IF(N1332="základní",J1332,0)</f>
        <v>0</v>
      </c>
      <c r="BF1332" s="143">
        <f>IF(N1332="snížená",J1332,0)</f>
        <v>0</v>
      </c>
      <c r="BG1332" s="143">
        <f>IF(N1332="zákl. přenesená",J1332,0)</f>
        <v>0</v>
      </c>
      <c r="BH1332" s="143">
        <f>IF(N1332="sníž. přenesená",J1332,0)</f>
        <v>0</v>
      </c>
      <c r="BI1332" s="143">
        <f>IF(N1332="nulová",J1332,0)</f>
        <v>0</v>
      </c>
      <c r="BJ1332" s="17" t="s">
        <v>81</v>
      </c>
      <c r="BK1332" s="143">
        <f>ROUND(I1332*H1332,2)</f>
        <v>0</v>
      </c>
      <c r="BL1332" s="17" t="s">
        <v>281</v>
      </c>
      <c r="BM1332" s="142" t="s">
        <v>1677</v>
      </c>
    </row>
    <row r="1333" spans="2:65" s="1" customFormat="1" ht="11.25">
      <c r="B1333" s="32"/>
      <c r="D1333" s="144" t="s">
        <v>167</v>
      </c>
      <c r="F1333" s="145" t="s">
        <v>1676</v>
      </c>
      <c r="I1333" s="146"/>
      <c r="L1333" s="32"/>
      <c r="M1333" s="147"/>
      <c r="T1333" s="53"/>
      <c r="AT1333" s="17" t="s">
        <v>167</v>
      </c>
      <c r="AU1333" s="17" t="s">
        <v>83</v>
      </c>
    </row>
    <row r="1334" spans="2:65" s="13" customFormat="1" ht="11.25">
      <c r="B1334" s="156"/>
      <c r="D1334" s="144" t="s">
        <v>171</v>
      </c>
      <c r="E1334" s="157" t="s">
        <v>21</v>
      </c>
      <c r="F1334" s="158" t="s">
        <v>1647</v>
      </c>
      <c r="H1334" s="159">
        <v>54.74</v>
      </c>
      <c r="I1334" s="160"/>
      <c r="L1334" s="156"/>
      <c r="M1334" s="161"/>
      <c r="T1334" s="162"/>
      <c r="AT1334" s="157" t="s">
        <v>171</v>
      </c>
      <c r="AU1334" s="157" t="s">
        <v>83</v>
      </c>
      <c r="AV1334" s="13" t="s">
        <v>83</v>
      </c>
      <c r="AW1334" s="13" t="s">
        <v>34</v>
      </c>
      <c r="AX1334" s="13" t="s">
        <v>81</v>
      </c>
      <c r="AY1334" s="157" t="s">
        <v>158</v>
      </c>
    </row>
    <row r="1335" spans="2:65" s="1" customFormat="1" ht="16.5" customHeight="1">
      <c r="B1335" s="32"/>
      <c r="C1335" s="131" t="s">
        <v>1678</v>
      </c>
      <c r="D1335" s="131" t="s">
        <v>160</v>
      </c>
      <c r="E1335" s="132" t="s">
        <v>1679</v>
      </c>
      <c r="F1335" s="133" t="s">
        <v>1680</v>
      </c>
      <c r="G1335" s="134" t="s">
        <v>163</v>
      </c>
      <c r="H1335" s="135">
        <v>47.6</v>
      </c>
      <c r="I1335" s="136"/>
      <c r="J1335" s="137">
        <f>ROUND(I1335*H1335,2)</f>
        <v>0</v>
      </c>
      <c r="K1335" s="133" t="s">
        <v>164</v>
      </c>
      <c r="L1335" s="32"/>
      <c r="M1335" s="138" t="s">
        <v>21</v>
      </c>
      <c r="N1335" s="139" t="s">
        <v>44</v>
      </c>
      <c r="P1335" s="140">
        <f>O1335*H1335</f>
        <v>0</v>
      </c>
      <c r="Q1335" s="140">
        <v>0</v>
      </c>
      <c r="R1335" s="140">
        <f>Q1335*H1335</f>
        <v>0</v>
      </c>
      <c r="S1335" s="140">
        <v>0</v>
      </c>
      <c r="T1335" s="141">
        <f>S1335*H1335</f>
        <v>0</v>
      </c>
      <c r="AR1335" s="142" t="s">
        <v>281</v>
      </c>
      <c r="AT1335" s="142" t="s">
        <v>160</v>
      </c>
      <c r="AU1335" s="142" t="s">
        <v>83</v>
      </c>
      <c r="AY1335" s="17" t="s">
        <v>158</v>
      </c>
      <c r="BE1335" s="143">
        <f>IF(N1335="základní",J1335,0)</f>
        <v>0</v>
      </c>
      <c r="BF1335" s="143">
        <f>IF(N1335="snížená",J1335,0)</f>
        <v>0</v>
      </c>
      <c r="BG1335" s="143">
        <f>IF(N1335="zákl. přenesená",J1335,0)</f>
        <v>0</v>
      </c>
      <c r="BH1335" s="143">
        <f>IF(N1335="sníž. přenesená",J1335,0)</f>
        <v>0</v>
      </c>
      <c r="BI1335" s="143">
        <f>IF(N1335="nulová",J1335,0)</f>
        <v>0</v>
      </c>
      <c r="BJ1335" s="17" t="s">
        <v>81</v>
      </c>
      <c r="BK1335" s="143">
        <f>ROUND(I1335*H1335,2)</f>
        <v>0</v>
      </c>
      <c r="BL1335" s="17" t="s">
        <v>281</v>
      </c>
      <c r="BM1335" s="142" t="s">
        <v>1681</v>
      </c>
    </row>
    <row r="1336" spans="2:65" s="1" customFormat="1" ht="19.5">
      <c r="B1336" s="32"/>
      <c r="D1336" s="144" t="s">
        <v>167</v>
      </c>
      <c r="F1336" s="145" t="s">
        <v>1682</v>
      </c>
      <c r="I1336" s="146"/>
      <c r="L1336" s="32"/>
      <c r="M1336" s="147"/>
      <c r="T1336" s="53"/>
      <c r="AT1336" s="17" t="s">
        <v>167</v>
      </c>
      <c r="AU1336" s="17" t="s">
        <v>83</v>
      </c>
    </row>
    <row r="1337" spans="2:65" s="1" customFormat="1" ht="11.25">
      <c r="B1337" s="32"/>
      <c r="D1337" s="148" t="s">
        <v>169</v>
      </c>
      <c r="F1337" s="149" t="s">
        <v>1683</v>
      </c>
      <c r="I1337" s="146"/>
      <c r="L1337" s="32"/>
      <c r="M1337" s="147"/>
      <c r="T1337" s="53"/>
      <c r="AT1337" s="17" t="s">
        <v>169</v>
      </c>
      <c r="AU1337" s="17" t="s">
        <v>83</v>
      </c>
    </row>
    <row r="1338" spans="2:65" s="12" customFormat="1" ht="11.25">
      <c r="B1338" s="150"/>
      <c r="D1338" s="144" t="s">
        <v>171</v>
      </c>
      <c r="E1338" s="151" t="s">
        <v>21</v>
      </c>
      <c r="F1338" s="152" t="s">
        <v>1634</v>
      </c>
      <c r="H1338" s="151" t="s">
        <v>21</v>
      </c>
      <c r="I1338" s="153"/>
      <c r="L1338" s="150"/>
      <c r="M1338" s="154"/>
      <c r="T1338" s="155"/>
      <c r="AT1338" s="151" t="s">
        <v>171</v>
      </c>
      <c r="AU1338" s="151" t="s">
        <v>83</v>
      </c>
      <c r="AV1338" s="12" t="s">
        <v>81</v>
      </c>
      <c r="AW1338" s="12" t="s">
        <v>34</v>
      </c>
      <c r="AX1338" s="12" t="s">
        <v>73</v>
      </c>
      <c r="AY1338" s="151" t="s">
        <v>158</v>
      </c>
    </row>
    <row r="1339" spans="2:65" s="13" customFormat="1" ht="11.25">
      <c r="B1339" s="156"/>
      <c r="D1339" s="144" t="s">
        <v>171</v>
      </c>
      <c r="E1339" s="157" t="s">
        <v>21</v>
      </c>
      <c r="F1339" s="158" t="s">
        <v>1635</v>
      </c>
      <c r="H1339" s="159">
        <v>47.6</v>
      </c>
      <c r="I1339" s="160"/>
      <c r="L1339" s="156"/>
      <c r="M1339" s="161"/>
      <c r="T1339" s="162"/>
      <c r="AT1339" s="157" t="s">
        <v>171</v>
      </c>
      <c r="AU1339" s="157" t="s">
        <v>83</v>
      </c>
      <c r="AV1339" s="13" t="s">
        <v>83</v>
      </c>
      <c r="AW1339" s="13" t="s">
        <v>34</v>
      </c>
      <c r="AX1339" s="13" t="s">
        <v>81</v>
      </c>
      <c r="AY1339" s="157" t="s">
        <v>158</v>
      </c>
    </row>
    <row r="1340" spans="2:65" s="1" customFormat="1" ht="16.5" customHeight="1">
      <c r="B1340" s="32"/>
      <c r="C1340" s="170" t="s">
        <v>1684</v>
      </c>
      <c r="D1340" s="170" t="s">
        <v>264</v>
      </c>
      <c r="E1340" s="171" t="s">
        <v>1685</v>
      </c>
      <c r="F1340" s="172" t="s">
        <v>1686</v>
      </c>
      <c r="G1340" s="173" t="s">
        <v>322</v>
      </c>
      <c r="H1340" s="174">
        <v>3.927</v>
      </c>
      <c r="I1340" s="175"/>
      <c r="J1340" s="176">
        <f>ROUND(I1340*H1340,2)</f>
        <v>0</v>
      </c>
      <c r="K1340" s="172" t="s">
        <v>164</v>
      </c>
      <c r="L1340" s="177"/>
      <c r="M1340" s="178" t="s">
        <v>21</v>
      </c>
      <c r="N1340" s="179" t="s">
        <v>44</v>
      </c>
      <c r="P1340" s="140">
        <f>O1340*H1340</f>
        <v>0</v>
      </c>
      <c r="Q1340" s="140">
        <v>1</v>
      </c>
      <c r="R1340" s="140">
        <f>Q1340*H1340</f>
        <v>3.927</v>
      </c>
      <c r="S1340" s="140">
        <v>0</v>
      </c>
      <c r="T1340" s="141">
        <f>S1340*H1340</f>
        <v>0</v>
      </c>
      <c r="AR1340" s="142" t="s">
        <v>424</v>
      </c>
      <c r="AT1340" s="142" t="s">
        <v>264</v>
      </c>
      <c r="AU1340" s="142" t="s">
        <v>83</v>
      </c>
      <c r="AY1340" s="17" t="s">
        <v>158</v>
      </c>
      <c r="BE1340" s="143">
        <f>IF(N1340="základní",J1340,0)</f>
        <v>0</v>
      </c>
      <c r="BF1340" s="143">
        <f>IF(N1340="snížená",J1340,0)</f>
        <v>0</v>
      </c>
      <c r="BG1340" s="143">
        <f>IF(N1340="zákl. přenesená",J1340,0)</f>
        <v>0</v>
      </c>
      <c r="BH1340" s="143">
        <f>IF(N1340="sníž. přenesená",J1340,0)</f>
        <v>0</v>
      </c>
      <c r="BI1340" s="143">
        <f>IF(N1340="nulová",J1340,0)</f>
        <v>0</v>
      </c>
      <c r="BJ1340" s="17" t="s">
        <v>81</v>
      </c>
      <c r="BK1340" s="143">
        <f>ROUND(I1340*H1340,2)</f>
        <v>0</v>
      </c>
      <c r="BL1340" s="17" t="s">
        <v>281</v>
      </c>
      <c r="BM1340" s="142" t="s">
        <v>1687</v>
      </c>
    </row>
    <row r="1341" spans="2:65" s="1" customFormat="1" ht="11.25">
      <c r="B1341" s="32"/>
      <c r="D1341" s="144" t="s">
        <v>167</v>
      </c>
      <c r="F1341" s="145" t="s">
        <v>1686</v>
      </c>
      <c r="I1341" s="146"/>
      <c r="L1341" s="32"/>
      <c r="M1341" s="147"/>
      <c r="T1341" s="53"/>
      <c r="AT1341" s="17" t="s">
        <v>167</v>
      </c>
      <c r="AU1341" s="17" t="s">
        <v>83</v>
      </c>
    </row>
    <row r="1342" spans="2:65" s="13" customFormat="1" ht="11.25">
      <c r="B1342" s="156"/>
      <c r="D1342" s="144" t="s">
        <v>171</v>
      </c>
      <c r="E1342" s="157" t="s">
        <v>21</v>
      </c>
      <c r="F1342" s="158" t="s">
        <v>1688</v>
      </c>
      <c r="H1342" s="159">
        <v>3.927</v>
      </c>
      <c r="I1342" s="160"/>
      <c r="L1342" s="156"/>
      <c r="M1342" s="161"/>
      <c r="T1342" s="162"/>
      <c r="AT1342" s="157" t="s">
        <v>171</v>
      </c>
      <c r="AU1342" s="157" t="s">
        <v>83</v>
      </c>
      <c r="AV1342" s="13" t="s">
        <v>83</v>
      </c>
      <c r="AW1342" s="13" t="s">
        <v>34</v>
      </c>
      <c r="AX1342" s="13" t="s">
        <v>81</v>
      </c>
      <c r="AY1342" s="157" t="s">
        <v>158</v>
      </c>
    </row>
    <row r="1343" spans="2:65" s="1" customFormat="1" ht="16.5" customHeight="1">
      <c r="B1343" s="32"/>
      <c r="C1343" s="131" t="s">
        <v>1689</v>
      </c>
      <c r="D1343" s="131" t="s">
        <v>160</v>
      </c>
      <c r="E1343" s="132" t="s">
        <v>1690</v>
      </c>
      <c r="F1343" s="133" t="s">
        <v>1691</v>
      </c>
      <c r="G1343" s="134" t="s">
        <v>163</v>
      </c>
      <c r="H1343" s="135">
        <v>54</v>
      </c>
      <c r="I1343" s="136"/>
      <c r="J1343" s="137">
        <f>ROUND(I1343*H1343,2)</f>
        <v>0</v>
      </c>
      <c r="K1343" s="133" t="s">
        <v>164</v>
      </c>
      <c r="L1343" s="32"/>
      <c r="M1343" s="138" t="s">
        <v>21</v>
      </c>
      <c r="N1343" s="139" t="s">
        <v>44</v>
      </c>
      <c r="P1343" s="140">
        <f>O1343*H1343</f>
        <v>0</v>
      </c>
      <c r="Q1343" s="140">
        <v>0</v>
      </c>
      <c r="R1343" s="140">
        <f>Q1343*H1343</f>
        <v>0</v>
      </c>
      <c r="S1343" s="140">
        <v>0</v>
      </c>
      <c r="T1343" s="141">
        <f>S1343*H1343</f>
        <v>0</v>
      </c>
      <c r="AR1343" s="142" t="s">
        <v>281</v>
      </c>
      <c r="AT1343" s="142" t="s">
        <v>160</v>
      </c>
      <c r="AU1343" s="142" t="s">
        <v>83</v>
      </c>
      <c r="AY1343" s="17" t="s">
        <v>158</v>
      </c>
      <c r="BE1343" s="143">
        <f>IF(N1343="základní",J1343,0)</f>
        <v>0</v>
      </c>
      <c r="BF1343" s="143">
        <f>IF(N1343="snížená",J1343,0)</f>
        <v>0</v>
      </c>
      <c r="BG1343" s="143">
        <f>IF(N1343="zákl. přenesená",J1343,0)</f>
        <v>0</v>
      </c>
      <c r="BH1343" s="143">
        <f>IF(N1343="sníž. přenesená",J1343,0)</f>
        <v>0</v>
      </c>
      <c r="BI1343" s="143">
        <f>IF(N1343="nulová",J1343,0)</f>
        <v>0</v>
      </c>
      <c r="BJ1343" s="17" t="s">
        <v>81</v>
      </c>
      <c r="BK1343" s="143">
        <f>ROUND(I1343*H1343,2)</f>
        <v>0</v>
      </c>
      <c r="BL1343" s="17" t="s">
        <v>281</v>
      </c>
      <c r="BM1343" s="142" t="s">
        <v>1692</v>
      </c>
    </row>
    <row r="1344" spans="2:65" s="1" customFormat="1" ht="19.5">
      <c r="B1344" s="32"/>
      <c r="D1344" s="144" t="s">
        <v>167</v>
      </c>
      <c r="F1344" s="145" t="s">
        <v>1693</v>
      </c>
      <c r="I1344" s="146"/>
      <c r="L1344" s="32"/>
      <c r="M1344" s="147"/>
      <c r="T1344" s="53"/>
      <c r="AT1344" s="17" t="s">
        <v>167</v>
      </c>
      <c r="AU1344" s="17" t="s">
        <v>83</v>
      </c>
    </row>
    <row r="1345" spans="2:65" s="1" customFormat="1" ht="11.25">
      <c r="B1345" s="32"/>
      <c r="D1345" s="148" t="s">
        <v>169</v>
      </c>
      <c r="F1345" s="149" t="s">
        <v>1694</v>
      </c>
      <c r="I1345" s="146"/>
      <c r="L1345" s="32"/>
      <c r="M1345" s="147"/>
      <c r="T1345" s="53"/>
      <c r="AT1345" s="17" t="s">
        <v>169</v>
      </c>
      <c r="AU1345" s="17" t="s">
        <v>83</v>
      </c>
    </row>
    <row r="1346" spans="2:65" s="12" customFormat="1" ht="11.25">
      <c r="B1346" s="150"/>
      <c r="D1346" s="144" t="s">
        <v>171</v>
      </c>
      <c r="E1346" s="151" t="s">
        <v>21</v>
      </c>
      <c r="F1346" s="152" t="s">
        <v>1634</v>
      </c>
      <c r="H1346" s="151" t="s">
        <v>21</v>
      </c>
      <c r="I1346" s="153"/>
      <c r="L1346" s="150"/>
      <c r="M1346" s="154"/>
      <c r="T1346" s="155"/>
      <c r="AT1346" s="151" t="s">
        <v>171</v>
      </c>
      <c r="AU1346" s="151" t="s">
        <v>83</v>
      </c>
      <c r="AV1346" s="12" t="s">
        <v>81</v>
      </c>
      <c r="AW1346" s="12" t="s">
        <v>34</v>
      </c>
      <c r="AX1346" s="12" t="s">
        <v>73</v>
      </c>
      <c r="AY1346" s="151" t="s">
        <v>158</v>
      </c>
    </row>
    <row r="1347" spans="2:65" s="13" customFormat="1" ht="11.25">
      <c r="B1347" s="156"/>
      <c r="D1347" s="144" t="s">
        <v>171</v>
      </c>
      <c r="E1347" s="157" t="s">
        <v>21</v>
      </c>
      <c r="F1347" s="158" t="s">
        <v>1695</v>
      </c>
      <c r="H1347" s="159">
        <v>54</v>
      </c>
      <c r="I1347" s="160"/>
      <c r="L1347" s="156"/>
      <c r="M1347" s="161"/>
      <c r="T1347" s="162"/>
      <c r="AT1347" s="157" t="s">
        <v>171</v>
      </c>
      <c r="AU1347" s="157" t="s">
        <v>83</v>
      </c>
      <c r="AV1347" s="13" t="s">
        <v>83</v>
      </c>
      <c r="AW1347" s="13" t="s">
        <v>34</v>
      </c>
      <c r="AX1347" s="13" t="s">
        <v>81</v>
      </c>
      <c r="AY1347" s="157" t="s">
        <v>158</v>
      </c>
    </row>
    <row r="1348" spans="2:65" s="1" customFormat="1" ht="16.5" customHeight="1">
      <c r="B1348" s="32"/>
      <c r="C1348" s="170" t="s">
        <v>1696</v>
      </c>
      <c r="D1348" s="170" t="s">
        <v>264</v>
      </c>
      <c r="E1348" s="171" t="s">
        <v>1552</v>
      </c>
      <c r="F1348" s="172" t="s">
        <v>1553</v>
      </c>
      <c r="G1348" s="173" t="s">
        <v>322</v>
      </c>
      <c r="H1348" s="174">
        <v>1.9E-2</v>
      </c>
      <c r="I1348" s="175"/>
      <c r="J1348" s="176">
        <f>ROUND(I1348*H1348,2)</f>
        <v>0</v>
      </c>
      <c r="K1348" s="172" t="s">
        <v>164</v>
      </c>
      <c r="L1348" s="177"/>
      <c r="M1348" s="178" t="s">
        <v>21</v>
      </c>
      <c r="N1348" s="179" t="s">
        <v>44</v>
      </c>
      <c r="P1348" s="140">
        <f>O1348*H1348</f>
        <v>0</v>
      </c>
      <c r="Q1348" s="140">
        <v>1</v>
      </c>
      <c r="R1348" s="140">
        <f>Q1348*H1348</f>
        <v>1.9E-2</v>
      </c>
      <c r="S1348" s="140">
        <v>0</v>
      </c>
      <c r="T1348" s="141">
        <f>S1348*H1348</f>
        <v>0</v>
      </c>
      <c r="AR1348" s="142" t="s">
        <v>424</v>
      </c>
      <c r="AT1348" s="142" t="s">
        <v>264</v>
      </c>
      <c r="AU1348" s="142" t="s">
        <v>83</v>
      </c>
      <c r="AY1348" s="17" t="s">
        <v>158</v>
      </c>
      <c r="BE1348" s="143">
        <f>IF(N1348="základní",J1348,0)</f>
        <v>0</v>
      </c>
      <c r="BF1348" s="143">
        <f>IF(N1348="snížená",J1348,0)</f>
        <v>0</v>
      </c>
      <c r="BG1348" s="143">
        <f>IF(N1348="zákl. přenesená",J1348,0)</f>
        <v>0</v>
      </c>
      <c r="BH1348" s="143">
        <f>IF(N1348="sníž. přenesená",J1348,0)</f>
        <v>0</v>
      </c>
      <c r="BI1348" s="143">
        <f>IF(N1348="nulová",J1348,0)</f>
        <v>0</v>
      </c>
      <c r="BJ1348" s="17" t="s">
        <v>81</v>
      </c>
      <c r="BK1348" s="143">
        <f>ROUND(I1348*H1348,2)</f>
        <v>0</v>
      </c>
      <c r="BL1348" s="17" t="s">
        <v>281</v>
      </c>
      <c r="BM1348" s="142" t="s">
        <v>1697</v>
      </c>
    </row>
    <row r="1349" spans="2:65" s="1" customFormat="1" ht="11.25">
      <c r="B1349" s="32"/>
      <c r="D1349" s="144" t="s">
        <v>167</v>
      </c>
      <c r="F1349" s="145" t="s">
        <v>1553</v>
      </c>
      <c r="I1349" s="146"/>
      <c r="L1349" s="32"/>
      <c r="M1349" s="147"/>
      <c r="T1349" s="53"/>
      <c r="AT1349" s="17" t="s">
        <v>167</v>
      </c>
      <c r="AU1349" s="17" t="s">
        <v>83</v>
      </c>
    </row>
    <row r="1350" spans="2:65" s="13" customFormat="1" ht="11.25">
      <c r="B1350" s="156"/>
      <c r="D1350" s="144" t="s">
        <v>171</v>
      </c>
      <c r="E1350" s="157" t="s">
        <v>21</v>
      </c>
      <c r="F1350" s="158" t="s">
        <v>1698</v>
      </c>
      <c r="H1350" s="159">
        <v>1.9E-2</v>
      </c>
      <c r="I1350" s="160"/>
      <c r="L1350" s="156"/>
      <c r="M1350" s="161"/>
      <c r="T1350" s="162"/>
      <c r="AT1350" s="157" t="s">
        <v>171</v>
      </c>
      <c r="AU1350" s="157" t="s">
        <v>83</v>
      </c>
      <c r="AV1350" s="13" t="s">
        <v>83</v>
      </c>
      <c r="AW1350" s="13" t="s">
        <v>34</v>
      </c>
      <c r="AX1350" s="13" t="s">
        <v>81</v>
      </c>
      <c r="AY1350" s="157" t="s">
        <v>158</v>
      </c>
    </row>
    <row r="1351" spans="2:65" s="1" customFormat="1" ht="16.5" customHeight="1">
      <c r="B1351" s="32"/>
      <c r="C1351" s="131" t="s">
        <v>1699</v>
      </c>
      <c r="D1351" s="131" t="s">
        <v>160</v>
      </c>
      <c r="E1351" s="132" t="s">
        <v>1700</v>
      </c>
      <c r="F1351" s="133" t="s">
        <v>1701</v>
      </c>
      <c r="G1351" s="134" t="s">
        <v>163</v>
      </c>
      <c r="H1351" s="135">
        <v>54</v>
      </c>
      <c r="I1351" s="136"/>
      <c r="J1351" s="137">
        <f>ROUND(I1351*H1351,2)</f>
        <v>0</v>
      </c>
      <c r="K1351" s="133" t="s">
        <v>164</v>
      </c>
      <c r="L1351" s="32"/>
      <c r="M1351" s="138" t="s">
        <v>21</v>
      </c>
      <c r="N1351" s="139" t="s">
        <v>44</v>
      </c>
      <c r="P1351" s="140">
        <f>O1351*H1351</f>
        <v>0</v>
      </c>
      <c r="Q1351" s="140">
        <v>9.4131E-4</v>
      </c>
      <c r="R1351" s="140">
        <f>Q1351*H1351</f>
        <v>5.0830739999999999E-2</v>
      </c>
      <c r="S1351" s="140">
        <v>0</v>
      </c>
      <c r="T1351" s="141">
        <f>S1351*H1351</f>
        <v>0</v>
      </c>
      <c r="AR1351" s="142" t="s">
        <v>281</v>
      </c>
      <c r="AT1351" s="142" t="s">
        <v>160</v>
      </c>
      <c r="AU1351" s="142" t="s">
        <v>83</v>
      </c>
      <c r="AY1351" s="17" t="s">
        <v>158</v>
      </c>
      <c r="BE1351" s="143">
        <f>IF(N1351="základní",J1351,0)</f>
        <v>0</v>
      </c>
      <c r="BF1351" s="143">
        <f>IF(N1351="snížená",J1351,0)</f>
        <v>0</v>
      </c>
      <c r="BG1351" s="143">
        <f>IF(N1351="zákl. přenesená",J1351,0)</f>
        <v>0</v>
      </c>
      <c r="BH1351" s="143">
        <f>IF(N1351="sníž. přenesená",J1351,0)</f>
        <v>0</v>
      </c>
      <c r="BI1351" s="143">
        <f>IF(N1351="nulová",J1351,0)</f>
        <v>0</v>
      </c>
      <c r="BJ1351" s="17" t="s">
        <v>81</v>
      </c>
      <c r="BK1351" s="143">
        <f>ROUND(I1351*H1351,2)</f>
        <v>0</v>
      </c>
      <c r="BL1351" s="17" t="s">
        <v>281</v>
      </c>
      <c r="BM1351" s="142" t="s">
        <v>1702</v>
      </c>
    </row>
    <row r="1352" spans="2:65" s="1" customFormat="1" ht="19.5">
      <c r="B1352" s="32"/>
      <c r="D1352" s="144" t="s">
        <v>167</v>
      </c>
      <c r="F1352" s="145" t="s">
        <v>1703</v>
      </c>
      <c r="I1352" s="146"/>
      <c r="L1352" s="32"/>
      <c r="M1352" s="147"/>
      <c r="T1352" s="53"/>
      <c r="AT1352" s="17" t="s">
        <v>167</v>
      </c>
      <c r="AU1352" s="17" t="s">
        <v>83</v>
      </c>
    </row>
    <row r="1353" spans="2:65" s="1" customFormat="1" ht="11.25">
      <c r="B1353" s="32"/>
      <c r="D1353" s="148" t="s">
        <v>169</v>
      </c>
      <c r="F1353" s="149" t="s">
        <v>1704</v>
      </c>
      <c r="I1353" s="146"/>
      <c r="L1353" s="32"/>
      <c r="M1353" s="147"/>
      <c r="T1353" s="53"/>
      <c r="AT1353" s="17" t="s">
        <v>169</v>
      </c>
      <c r="AU1353" s="17" t="s">
        <v>83</v>
      </c>
    </row>
    <row r="1354" spans="2:65" s="12" customFormat="1" ht="11.25">
      <c r="B1354" s="150"/>
      <c r="D1354" s="144" t="s">
        <v>171</v>
      </c>
      <c r="E1354" s="151" t="s">
        <v>21</v>
      </c>
      <c r="F1354" s="152" t="s">
        <v>1634</v>
      </c>
      <c r="H1354" s="151" t="s">
        <v>21</v>
      </c>
      <c r="I1354" s="153"/>
      <c r="L1354" s="150"/>
      <c r="M1354" s="154"/>
      <c r="T1354" s="155"/>
      <c r="AT1354" s="151" t="s">
        <v>171</v>
      </c>
      <c r="AU1354" s="151" t="s">
        <v>83</v>
      </c>
      <c r="AV1354" s="12" t="s">
        <v>81</v>
      </c>
      <c r="AW1354" s="12" t="s">
        <v>34</v>
      </c>
      <c r="AX1354" s="12" t="s">
        <v>73</v>
      </c>
      <c r="AY1354" s="151" t="s">
        <v>158</v>
      </c>
    </row>
    <row r="1355" spans="2:65" s="13" customFormat="1" ht="11.25">
      <c r="B1355" s="156"/>
      <c r="D1355" s="144" t="s">
        <v>171</v>
      </c>
      <c r="E1355" s="157" t="s">
        <v>21</v>
      </c>
      <c r="F1355" s="158" t="s">
        <v>1695</v>
      </c>
      <c r="H1355" s="159">
        <v>54</v>
      </c>
      <c r="I1355" s="160"/>
      <c r="L1355" s="156"/>
      <c r="M1355" s="161"/>
      <c r="T1355" s="162"/>
      <c r="AT1355" s="157" t="s">
        <v>171</v>
      </c>
      <c r="AU1355" s="157" t="s">
        <v>83</v>
      </c>
      <c r="AV1355" s="13" t="s">
        <v>83</v>
      </c>
      <c r="AW1355" s="13" t="s">
        <v>34</v>
      </c>
      <c r="AX1355" s="13" t="s">
        <v>81</v>
      </c>
      <c r="AY1355" s="157" t="s">
        <v>158</v>
      </c>
    </row>
    <row r="1356" spans="2:65" s="1" customFormat="1" ht="24.2" customHeight="1">
      <c r="B1356" s="32"/>
      <c r="C1356" s="170" t="s">
        <v>1705</v>
      </c>
      <c r="D1356" s="170" t="s">
        <v>264</v>
      </c>
      <c r="E1356" s="171" t="s">
        <v>1565</v>
      </c>
      <c r="F1356" s="172" t="s">
        <v>1566</v>
      </c>
      <c r="G1356" s="173" t="s">
        <v>163</v>
      </c>
      <c r="H1356" s="174">
        <v>64.8</v>
      </c>
      <c r="I1356" s="175"/>
      <c r="J1356" s="176">
        <f>ROUND(I1356*H1356,2)</f>
        <v>0</v>
      </c>
      <c r="K1356" s="172" t="s">
        <v>164</v>
      </c>
      <c r="L1356" s="177"/>
      <c r="M1356" s="178" t="s">
        <v>21</v>
      </c>
      <c r="N1356" s="179" t="s">
        <v>44</v>
      </c>
      <c r="P1356" s="140">
        <f>O1356*H1356</f>
        <v>0</v>
      </c>
      <c r="Q1356" s="140">
        <v>5.4000000000000003E-3</v>
      </c>
      <c r="R1356" s="140">
        <f>Q1356*H1356</f>
        <v>0.34992000000000001</v>
      </c>
      <c r="S1356" s="140">
        <v>0</v>
      </c>
      <c r="T1356" s="141">
        <f>S1356*H1356</f>
        <v>0</v>
      </c>
      <c r="AR1356" s="142" t="s">
        <v>424</v>
      </c>
      <c r="AT1356" s="142" t="s">
        <v>264</v>
      </c>
      <c r="AU1356" s="142" t="s">
        <v>83</v>
      </c>
      <c r="AY1356" s="17" t="s">
        <v>158</v>
      </c>
      <c r="BE1356" s="143">
        <f>IF(N1356="základní",J1356,0)</f>
        <v>0</v>
      </c>
      <c r="BF1356" s="143">
        <f>IF(N1356="snížená",J1356,0)</f>
        <v>0</v>
      </c>
      <c r="BG1356" s="143">
        <f>IF(N1356="zákl. přenesená",J1356,0)</f>
        <v>0</v>
      </c>
      <c r="BH1356" s="143">
        <f>IF(N1356="sníž. přenesená",J1356,0)</f>
        <v>0</v>
      </c>
      <c r="BI1356" s="143">
        <f>IF(N1356="nulová",J1356,0)</f>
        <v>0</v>
      </c>
      <c r="BJ1356" s="17" t="s">
        <v>81</v>
      </c>
      <c r="BK1356" s="143">
        <f>ROUND(I1356*H1356,2)</f>
        <v>0</v>
      </c>
      <c r="BL1356" s="17" t="s">
        <v>281</v>
      </c>
      <c r="BM1356" s="142" t="s">
        <v>1706</v>
      </c>
    </row>
    <row r="1357" spans="2:65" s="1" customFormat="1" ht="19.5">
      <c r="B1357" s="32"/>
      <c r="D1357" s="144" t="s">
        <v>167</v>
      </c>
      <c r="F1357" s="145" t="s">
        <v>1566</v>
      </c>
      <c r="I1357" s="146"/>
      <c r="L1357" s="32"/>
      <c r="M1357" s="147"/>
      <c r="T1357" s="53"/>
      <c r="AT1357" s="17" t="s">
        <v>167</v>
      </c>
      <c r="AU1357" s="17" t="s">
        <v>83</v>
      </c>
    </row>
    <row r="1358" spans="2:65" s="13" customFormat="1" ht="11.25">
      <c r="B1358" s="156"/>
      <c r="D1358" s="144" t="s">
        <v>171</v>
      </c>
      <c r="E1358" s="157" t="s">
        <v>21</v>
      </c>
      <c r="F1358" s="158" t="s">
        <v>1707</v>
      </c>
      <c r="H1358" s="159">
        <v>64.8</v>
      </c>
      <c r="I1358" s="160"/>
      <c r="L1358" s="156"/>
      <c r="M1358" s="161"/>
      <c r="T1358" s="162"/>
      <c r="AT1358" s="157" t="s">
        <v>171</v>
      </c>
      <c r="AU1358" s="157" t="s">
        <v>83</v>
      </c>
      <c r="AV1358" s="13" t="s">
        <v>83</v>
      </c>
      <c r="AW1358" s="13" t="s">
        <v>34</v>
      </c>
      <c r="AX1358" s="13" t="s">
        <v>81</v>
      </c>
      <c r="AY1358" s="157" t="s">
        <v>158</v>
      </c>
    </row>
    <row r="1359" spans="2:65" s="1" customFormat="1" ht="16.5" customHeight="1">
      <c r="B1359" s="32"/>
      <c r="C1359" s="131" t="s">
        <v>1708</v>
      </c>
      <c r="D1359" s="131" t="s">
        <v>160</v>
      </c>
      <c r="E1359" s="132" t="s">
        <v>1709</v>
      </c>
      <c r="F1359" s="133" t="s">
        <v>1710</v>
      </c>
      <c r="G1359" s="134" t="s">
        <v>163</v>
      </c>
      <c r="H1359" s="135">
        <v>54</v>
      </c>
      <c r="I1359" s="136"/>
      <c r="J1359" s="137">
        <f>ROUND(I1359*H1359,2)</f>
        <v>0</v>
      </c>
      <c r="K1359" s="133" t="s">
        <v>164</v>
      </c>
      <c r="L1359" s="32"/>
      <c r="M1359" s="138" t="s">
        <v>21</v>
      </c>
      <c r="N1359" s="139" t="s">
        <v>44</v>
      </c>
      <c r="P1359" s="140">
        <f>O1359*H1359</f>
        <v>0</v>
      </c>
      <c r="Q1359" s="140">
        <v>7.6999999999999996E-4</v>
      </c>
      <c r="R1359" s="140">
        <f>Q1359*H1359</f>
        <v>4.1579999999999999E-2</v>
      </c>
      <c r="S1359" s="140">
        <v>0</v>
      </c>
      <c r="T1359" s="141">
        <f>S1359*H1359</f>
        <v>0</v>
      </c>
      <c r="AR1359" s="142" t="s">
        <v>281</v>
      </c>
      <c r="AT1359" s="142" t="s">
        <v>160</v>
      </c>
      <c r="AU1359" s="142" t="s">
        <v>83</v>
      </c>
      <c r="AY1359" s="17" t="s">
        <v>158</v>
      </c>
      <c r="BE1359" s="143">
        <f>IF(N1359="základní",J1359,0)</f>
        <v>0</v>
      </c>
      <c r="BF1359" s="143">
        <f>IF(N1359="snížená",J1359,0)</f>
        <v>0</v>
      </c>
      <c r="BG1359" s="143">
        <f>IF(N1359="zákl. přenesená",J1359,0)</f>
        <v>0</v>
      </c>
      <c r="BH1359" s="143">
        <f>IF(N1359="sníž. přenesená",J1359,0)</f>
        <v>0</v>
      </c>
      <c r="BI1359" s="143">
        <f>IF(N1359="nulová",J1359,0)</f>
        <v>0</v>
      </c>
      <c r="BJ1359" s="17" t="s">
        <v>81</v>
      </c>
      <c r="BK1359" s="143">
        <f>ROUND(I1359*H1359,2)</f>
        <v>0</v>
      </c>
      <c r="BL1359" s="17" t="s">
        <v>281</v>
      </c>
      <c r="BM1359" s="142" t="s">
        <v>1711</v>
      </c>
    </row>
    <row r="1360" spans="2:65" s="1" customFormat="1" ht="19.5">
      <c r="B1360" s="32"/>
      <c r="D1360" s="144" t="s">
        <v>167</v>
      </c>
      <c r="F1360" s="145" t="s">
        <v>1712</v>
      </c>
      <c r="I1360" s="146"/>
      <c r="L1360" s="32"/>
      <c r="M1360" s="147"/>
      <c r="T1360" s="53"/>
      <c r="AT1360" s="17" t="s">
        <v>167</v>
      </c>
      <c r="AU1360" s="17" t="s">
        <v>83</v>
      </c>
    </row>
    <row r="1361" spans="2:65" s="1" customFormat="1" ht="11.25">
      <c r="B1361" s="32"/>
      <c r="D1361" s="148" t="s">
        <v>169</v>
      </c>
      <c r="F1361" s="149" t="s">
        <v>1713</v>
      </c>
      <c r="I1361" s="146"/>
      <c r="L1361" s="32"/>
      <c r="M1361" s="147"/>
      <c r="T1361" s="53"/>
      <c r="AT1361" s="17" t="s">
        <v>169</v>
      </c>
      <c r="AU1361" s="17" t="s">
        <v>83</v>
      </c>
    </row>
    <row r="1362" spans="2:65" s="12" customFormat="1" ht="11.25">
      <c r="B1362" s="150"/>
      <c r="D1362" s="144" t="s">
        <v>171</v>
      </c>
      <c r="E1362" s="151" t="s">
        <v>21</v>
      </c>
      <c r="F1362" s="152" t="s">
        <v>1634</v>
      </c>
      <c r="H1362" s="151" t="s">
        <v>21</v>
      </c>
      <c r="I1362" s="153"/>
      <c r="L1362" s="150"/>
      <c r="M1362" s="154"/>
      <c r="T1362" s="155"/>
      <c r="AT1362" s="151" t="s">
        <v>171</v>
      </c>
      <c r="AU1362" s="151" t="s">
        <v>83</v>
      </c>
      <c r="AV1362" s="12" t="s">
        <v>81</v>
      </c>
      <c r="AW1362" s="12" t="s">
        <v>34</v>
      </c>
      <c r="AX1362" s="12" t="s">
        <v>73</v>
      </c>
      <c r="AY1362" s="151" t="s">
        <v>158</v>
      </c>
    </row>
    <row r="1363" spans="2:65" s="13" customFormat="1" ht="11.25">
      <c r="B1363" s="156"/>
      <c r="D1363" s="144" t="s">
        <v>171</v>
      </c>
      <c r="E1363" s="157" t="s">
        <v>21</v>
      </c>
      <c r="F1363" s="158" t="s">
        <v>1695</v>
      </c>
      <c r="H1363" s="159">
        <v>54</v>
      </c>
      <c r="I1363" s="160"/>
      <c r="L1363" s="156"/>
      <c r="M1363" s="161"/>
      <c r="T1363" s="162"/>
      <c r="AT1363" s="157" t="s">
        <v>171</v>
      </c>
      <c r="AU1363" s="157" t="s">
        <v>83</v>
      </c>
      <c r="AV1363" s="13" t="s">
        <v>83</v>
      </c>
      <c r="AW1363" s="13" t="s">
        <v>34</v>
      </c>
      <c r="AX1363" s="13" t="s">
        <v>81</v>
      </c>
      <c r="AY1363" s="157" t="s">
        <v>158</v>
      </c>
    </row>
    <row r="1364" spans="2:65" s="1" customFormat="1" ht="21.75" customHeight="1">
      <c r="B1364" s="32"/>
      <c r="C1364" s="170" t="s">
        <v>1714</v>
      </c>
      <c r="D1364" s="170" t="s">
        <v>264</v>
      </c>
      <c r="E1364" s="171" t="s">
        <v>1655</v>
      </c>
      <c r="F1364" s="172" t="s">
        <v>1656</v>
      </c>
      <c r="G1364" s="173" t="s">
        <v>163</v>
      </c>
      <c r="H1364" s="174">
        <v>64.8</v>
      </c>
      <c r="I1364" s="175"/>
      <c r="J1364" s="176">
        <f>ROUND(I1364*H1364,2)</f>
        <v>0</v>
      </c>
      <c r="K1364" s="172" t="s">
        <v>164</v>
      </c>
      <c r="L1364" s="177"/>
      <c r="M1364" s="178" t="s">
        <v>21</v>
      </c>
      <c r="N1364" s="179" t="s">
        <v>44</v>
      </c>
      <c r="P1364" s="140">
        <f>O1364*H1364</f>
        <v>0</v>
      </c>
      <c r="Q1364" s="140">
        <v>1.9E-3</v>
      </c>
      <c r="R1364" s="140">
        <f>Q1364*H1364</f>
        <v>0.12311999999999999</v>
      </c>
      <c r="S1364" s="140">
        <v>0</v>
      </c>
      <c r="T1364" s="141">
        <f>S1364*H1364</f>
        <v>0</v>
      </c>
      <c r="AR1364" s="142" t="s">
        <v>424</v>
      </c>
      <c r="AT1364" s="142" t="s">
        <v>264</v>
      </c>
      <c r="AU1364" s="142" t="s">
        <v>83</v>
      </c>
      <c r="AY1364" s="17" t="s">
        <v>158</v>
      </c>
      <c r="BE1364" s="143">
        <f>IF(N1364="základní",J1364,0)</f>
        <v>0</v>
      </c>
      <c r="BF1364" s="143">
        <f>IF(N1364="snížená",J1364,0)</f>
        <v>0</v>
      </c>
      <c r="BG1364" s="143">
        <f>IF(N1364="zákl. přenesená",J1364,0)</f>
        <v>0</v>
      </c>
      <c r="BH1364" s="143">
        <f>IF(N1364="sníž. přenesená",J1364,0)</f>
        <v>0</v>
      </c>
      <c r="BI1364" s="143">
        <f>IF(N1364="nulová",J1364,0)</f>
        <v>0</v>
      </c>
      <c r="BJ1364" s="17" t="s">
        <v>81</v>
      </c>
      <c r="BK1364" s="143">
        <f>ROUND(I1364*H1364,2)</f>
        <v>0</v>
      </c>
      <c r="BL1364" s="17" t="s">
        <v>281</v>
      </c>
      <c r="BM1364" s="142" t="s">
        <v>1715</v>
      </c>
    </row>
    <row r="1365" spans="2:65" s="1" customFormat="1" ht="11.25">
      <c r="B1365" s="32"/>
      <c r="D1365" s="144" t="s">
        <v>167</v>
      </c>
      <c r="F1365" s="145" t="s">
        <v>1656</v>
      </c>
      <c r="I1365" s="146"/>
      <c r="L1365" s="32"/>
      <c r="M1365" s="147"/>
      <c r="T1365" s="53"/>
      <c r="AT1365" s="17" t="s">
        <v>167</v>
      </c>
      <c r="AU1365" s="17" t="s">
        <v>83</v>
      </c>
    </row>
    <row r="1366" spans="2:65" s="13" customFormat="1" ht="11.25">
      <c r="B1366" s="156"/>
      <c r="D1366" s="144" t="s">
        <v>171</v>
      </c>
      <c r="E1366" s="157" t="s">
        <v>21</v>
      </c>
      <c r="F1366" s="158" t="s">
        <v>1707</v>
      </c>
      <c r="H1366" s="159">
        <v>64.8</v>
      </c>
      <c r="I1366" s="160"/>
      <c r="L1366" s="156"/>
      <c r="M1366" s="161"/>
      <c r="T1366" s="162"/>
      <c r="AT1366" s="157" t="s">
        <v>171</v>
      </c>
      <c r="AU1366" s="157" t="s">
        <v>83</v>
      </c>
      <c r="AV1366" s="13" t="s">
        <v>83</v>
      </c>
      <c r="AW1366" s="13" t="s">
        <v>34</v>
      </c>
      <c r="AX1366" s="13" t="s">
        <v>81</v>
      </c>
      <c r="AY1366" s="157" t="s">
        <v>158</v>
      </c>
    </row>
    <row r="1367" spans="2:65" s="1" customFormat="1" ht="16.5" customHeight="1">
      <c r="B1367" s="32"/>
      <c r="C1367" s="131" t="s">
        <v>1716</v>
      </c>
      <c r="D1367" s="131" t="s">
        <v>160</v>
      </c>
      <c r="E1367" s="132" t="s">
        <v>1717</v>
      </c>
      <c r="F1367" s="133" t="s">
        <v>1718</v>
      </c>
      <c r="G1367" s="134" t="s">
        <v>344</v>
      </c>
      <c r="H1367" s="135">
        <v>3</v>
      </c>
      <c r="I1367" s="136"/>
      <c r="J1367" s="137">
        <f>ROUND(I1367*H1367,2)</f>
        <v>0</v>
      </c>
      <c r="K1367" s="133" t="s">
        <v>164</v>
      </c>
      <c r="L1367" s="32"/>
      <c r="M1367" s="138" t="s">
        <v>21</v>
      </c>
      <c r="N1367" s="139" t="s">
        <v>44</v>
      </c>
      <c r="P1367" s="140">
        <f>O1367*H1367</f>
        <v>0</v>
      </c>
      <c r="Q1367" s="140">
        <v>1.0296E-4</v>
      </c>
      <c r="R1367" s="140">
        <f>Q1367*H1367</f>
        <v>3.0887999999999998E-4</v>
      </c>
      <c r="S1367" s="140">
        <v>0</v>
      </c>
      <c r="T1367" s="141">
        <f>S1367*H1367</f>
        <v>0</v>
      </c>
      <c r="AR1367" s="142" t="s">
        <v>281</v>
      </c>
      <c r="AT1367" s="142" t="s">
        <v>160</v>
      </c>
      <c r="AU1367" s="142" t="s">
        <v>83</v>
      </c>
      <c r="AY1367" s="17" t="s">
        <v>158</v>
      </c>
      <c r="BE1367" s="143">
        <f>IF(N1367="základní",J1367,0)</f>
        <v>0</v>
      </c>
      <c r="BF1367" s="143">
        <f>IF(N1367="snížená",J1367,0)</f>
        <v>0</v>
      </c>
      <c r="BG1367" s="143">
        <f>IF(N1367="zákl. přenesená",J1367,0)</f>
        <v>0</v>
      </c>
      <c r="BH1367" s="143">
        <f>IF(N1367="sníž. přenesená",J1367,0)</f>
        <v>0</v>
      </c>
      <c r="BI1367" s="143">
        <f>IF(N1367="nulová",J1367,0)</f>
        <v>0</v>
      </c>
      <c r="BJ1367" s="17" t="s">
        <v>81</v>
      </c>
      <c r="BK1367" s="143">
        <f>ROUND(I1367*H1367,2)</f>
        <v>0</v>
      </c>
      <c r="BL1367" s="17" t="s">
        <v>281</v>
      </c>
      <c r="BM1367" s="142" t="s">
        <v>1719</v>
      </c>
    </row>
    <row r="1368" spans="2:65" s="1" customFormat="1" ht="19.5">
      <c r="B1368" s="32"/>
      <c r="D1368" s="144" t="s">
        <v>167</v>
      </c>
      <c r="F1368" s="145" t="s">
        <v>1720</v>
      </c>
      <c r="I1368" s="146"/>
      <c r="L1368" s="32"/>
      <c r="M1368" s="147"/>
      <c r="T1368" s="53"/>
      <c r="AT1368" s="17" t="s">
        <v>167</v>
      </c>
      <c r="AU1368" s="17" t="s">
        <v>83</v>
      </c>
    </row>
    <row r="1369" spans="2:65" s="1" customFormat="1" ht="11.25">
      <c r="B1369" s="32"/>
      <c r="D1369" s="148" t="s">
        <v>169</v>
      </c>
      <c r="F1369" s="149" t="s">
        <v>1721</v>
      </c>
      <c r="I1369" s="146"/>
      <c r="L1369" s="32"/>
      <c r="M1369" s="147"/>
      <c r="T1369" s="53"/>
      <c r="AT1369" s="17" t="s">
        <v>169</v>
      </c>
      <c r="AU1369" s="17" t="s">
        <v>83</v>
      </c>
    </row>
    <row r="1370" spans="2:65" s="1" customFormat="1" ht="16.5" customHeight="1">
      <c r="B1370" s="32"/>
      <c r="C1370" s="170" t="s">
        <v>1722</v>
      </c>
      <c r="D1370" s="170" t="s">
        <v>264</v>
      </c>
      <c r="E1370" s="171" t="s">
        <v>1723</v>
      </c>
      <c r="F1370" s="172" t="s">
        <v>1724</v>
      </c>
      <c r="G1370" s="173" t="s">
        <v>344</v>
      </c>
      <c r="H1370" s="174">
        <v>3</v>
      </c>
      <c r="I1370" s="175"/>
      <c r="J1370" s="176">
        <f>ROUND(I1370*H1370,2)</f>
        <v>0</v>
      </c>
      <c r="K1370" s="172" t="s">
        <v>164</v>
      </c>
      <c r="L1370" s="177"/>
      <c r="M1370" s="178" t="s">
        <v>21</v>
      </c>
      <c r="N1370" s="179" t="s">
        <v>44</v>
      </c>
      <c r="P1370" s="140">
        <f>O1370*H1370</f>
        <v>0</v>
      </c>
      <c r="Q1370" s="140">
        <v>1E-3</v>
      </c>
      <c r="R1370" s="140">
        <f>Q1370*H1370</f>
        <v>3.0000000000000001E-3</v>
      </c>
      <c r="S1370" s="140">
        <v>0</v>
      </c>
      <c r="T1370" s="141">
        <f>S1370*H1370</f>
        <v>0</v>
      </c>
      <c r="AR1370" s="142" t="s">
        <v>424</v>
      </c>
      <c r="AT1370" s="142" t="s">
        <v>264</v>
      </c>
      <c r="AU1370" s="142" t="s">
        <v>83</v>
      </c>
      <c r="AY1370" s="17" t="s">
        <v>158</v>
      </c>
      <c r="BE1370" s="143">
        <f>IF(N1370="základní",J1370,0)</f>
        <v>0</v>
      </c>
      <c r="BF1370" s="143">
        <f>IF(N1370="snížená",J1370,0)</f>
        <v>0</v>
      </c>
      <c r="BG1370" s="143">
        <f>IF(N1370="zákl. přenesená",J1370,0)</f>
        <v>0</v>
      </c>
      <c r="BH1370" s="143">
        <f>IF(N1370="sníž. přenesená",J1370,0)</f>
        <v>0</v>
      </c>
      <c r="BI1370" s="143">
        <f>IF(N1370="nulová",J1370,0)</f>
        <v>0</v>
      </c>
      <c r="BJ1370" s="17" t="s">
        <v>81</v>
      </c>
      <c r="BK1370" s="143">
        <f>ROUND(I1370*H1370,2)</f>
        <v>0</v>
      </c>
      <c r="BL1370" s="17" t="s">
        <v>281</v>
      </c>
      <c r="BM1370" s="142" t="s">
        <v>1725</v>
      </c>
    </row>
    <row r="1371" spans="2:65" s="1" customFormat="1" ht="11.25">
      <c r="B1371" s="32"/>
      <c r="D1371" s="144" t="s">
        <v>167</v>
      </c>
      <c r="F1371" s="145" t="s">
        <v>1724</v>
      </c>
      <c r="I1371" s="146"/>
      <c r="L1371" s="32"/>
      <c r="M1371" s="147"/>
      <c r="T1371" s="53"/>
      <c r="AT1371" s="17" t="s">
        <v>167</v>
      </c>
      <c r="AU1371" s="17" t="s">
        <v>83</v>
      </c>
    </row>
    <row r="1372" spans="2:65" s="1" customFormat="1" ht="16.5" customHeight="1">
      <c r="B1372" s="32"/>
      <c r="C1372" s="131" t="s">
        <v>1726</v>
      </c>
      <c r="D1372" s="131" t="s">
        <v>160</v>
      </c>
      <c r="E1372" s="132" t="s">
        <v>1727</v>
      </c>
      <c r="F1372" s="133" t="s">
        <v>1728</v>
      </c>
      <c r="G1372" s="134" t="s">
        <v>1622</v>
      </c>
      <c r="H1372" s="181"/>
      <c r="I1372" s="136"/>
      <c r="J1372" s="137">
        <f>ROUND(I1372*H1372,2)</f>
        <v>0</v>
      </c>
      <c r="K1372" s="133" t="s">
        <v>164</v>
      </c>
      <c r="L1372" s="32"/>
      <c r="M1372" s="138" t="s">
        <v>21</v>
      </c>
      <c r="N1372" s="139" t="s">
        <v>44</v>
      </c>
      <c r="P1372" s="140">
        <f>O1372*H1372</f>
        <v>0</v>
      </c>
      <c r="Q1372" s="140">
        <v>0</v>
      </c>
      <c r="R1372" s="140">
        <f>Q1372*H1372</f>
        <v>0</v>
      </c>
      <c r="S1372" s="140">
        <v>0</v>
      </c>
      <c r="T1372" s="141">
        <f>S1372*H1372</f>
        <v>0</v>
      </c>
      <c r="AR1372" s="142" t="s">
        <v>281</v>
      </c>
      <c r="AT1372" s="142" t="s">
        <v>160</v>
      </c>
      <c r="AU1372" s="142" t="s">
        <v>83</v>
      </c>
      <c r="AY1372" s="17" t="s">
        <v>158</v>
      </c>
      <c r="BE1372" s="143">
        <f>IF(N1372="základní",J1372,0)</f>
        <v>0</v>
      </c>
      <c r="BF1372" s="143">
        <f>IF(N1372="snížená",J1372,0)</f>
        <v>0</v>
      </c>
      <c r="BG1372" s="143">
        <f>IF(N1372="zákl. přenesená",J1372,0)</f>
        <v>0</v>
      </c>
      <c r="BH1372" s="143">
        <f>IF(N1372="sníž. přenesená",J1372,0)</f>
        <v>0</v>
      </c>
      <c r="BI1372" s="143">
        <f>IF(N1372="nulová",J1372,0)</f>
        <v>0</v>
      </c>
      <c r="BJ1372" s="17" t="s">
        <v>81</v>
      </c>
      <c r="BK1372" s="143">
        <f>ROUND(I1372*H1372,2)</f>
        <v>0</v>
      </c>
      <c r="BL1372" s="17" t="s">
        <v>281</v>
      </c>
      <c r="BM1372" s="142" t="s">
        <v>1729</v>
      </c>
    </row>
    <row r="1373" spans="2:65" s="1" customFormat="1" ht="19.5">
      <c r="B1373" s="32"/>
      <c r="D1373" s="144" t="s">
        <v>167</v>
      </c>
      <c r="F1373" s="145" t="s">
        <v>1730</v>
      </c>
      <c r="I1373" s="146"/>
      <c r="L1373" s="32"/>
      <c r="M1373" s="147"/>
      <c r="T1373" s="53"/>
      <c r="AT1373" s="17" t="s">
        <v>167</v>
      </c>
      <c r="AU1373" s="17" t="s">
        <v>83</v>
      </c>
    </row>
    <row r="1374" spans="2:65" s="1" customFormat="1" ht="11.25">
      <c r="B1374" s="32"/>
      <c r="D1374" s="148" t="s">
        <v>169</v>
      </c>
      <c r="F1374" s="149" t="s">
        <v>1731</v>
      </c>
      <c r="I1374" s="146"/>
      <c r="L1374" s="32"/>
      <c r="M1374" s="147"/>
      <c r="T1374" s="53"/>
      <c r="AT1374" s="17" t="s">
        <v>169</v>
      </c>
      <c r="AU1374" s="17" t="s">
        <v>83</v>
      </c>
    </row>
    <row r="1375" spans="2:65" s="11" customFormat="1" ht="22.9" customHeight="1">
      <c r="B1375" s="119"/>
      <c r="D1375" s="120" t="s">
        <v>72</v>
      </c>
      <c r="E1375" s="129" t="s">
        <v>1732</v>
      </c>
      <c r="F1375" s="129" t="s">
        <v>1733</v>
      </c>
      <c r="I1375" s="122"/>
      <c r="J1375" s="130">
        <f>BK1375</f>
        <v>0</v>
      </c>
      <c r="L1375" s="119"/>
      <c r="M1375" s="124"/>
      <c r="P1375" s="125">
        <f>SUM(P1376:P1474)</f>
        <v>0</v>
      </c>
      <c r="R1375" s="125">
        <f>SUM(R1376:R1474)</f>
        <v>1.484661505</v>
      </c>
      <c r="T1375" s="126">
        <f>SUM(T1376:T1474)</f>
        <v>0</v>
      </c>
      <c r="AR1375" s="120" t="s">
        <v>83</v>
      </c>
      <c r="AT1375" s="127" t="s">
        <v>72</v>
      </c>
      <c r="AU1375" s="127" t="s">
        <v>81</v>
      </c>
      <c r="AY1375" s="120" t="s">
        <v>158</v>
      </c>
      <c r="BK1375" s="128">
        <f>SUM(BK1376:BK1474)</f>
        <v>0</v>
      </c>
    </row>
    <row r="1376" spans="2:65" s="1" customFormat="1" ht="16.5" customHeight="1">
      <c r="B1376" s="32"/>
      <c r="C1376" s="131" t="s">
        <v>1734</v>
      </c>
      <c r="D1376" s="131" t="s">
        <v>160</v>
      </c>
      <c r="E1376" s="132" t="s">
        <v>1735</v>
      </c>
      <c r="F1376" s="133" t="s">
        <v>1736</v>
      </c>
      <c r="G1376" s="134" t="s">
        <v>163</v>
      </c>
      <c r="H1376" s="135">
        <v>378.75</v>
      </c>
      <c r="I1376" s="136"/>
      <c r="J1376" s="137">
        <f>ROUND(I1376*H1376,2)</f>
        <v>0</v>
      </c>
      <c r="K1376" s="133" t="s">
        <v>164</v>
      </c>
      <c r="L1376" s="32"/>
      <c r="M1376" s="138" t="s">
        <v>21</v>
      </c>
      <c r="N1376" s="139" t="s">
        <v>44</v>
      </c>
      <c r="P1376" s="140">
        <f>O1376*H1376</f>
        <v>0</v>
      </c>
      <c r="Q1376" s="140">
        <v>0</v>
      </c>
      <c r="R1376" s="140">
        <f>Q1376*H1376</f>
        <v>0</v>
      </c>
      <c r="S1376" s="140">
        <v>0</v>
      </c>
      <c r="T1376" s="141">
        <f>S1376*H1376</f>
        <v>0</v>
      </c>
      <c r="AR1376" s="142" t="s">
        <v>281</v>
      </c>
      <c r="AT1376" s="142" t="s">
        <v>160</v>
      </c>
      <c r="AU1376" s="142" t="s">
        <v>83</v>
      </c>
      <c r="AY1376" s="17" t="s">
        <v>158</v>
      </c>
      <c r="BE1376" s="143">
        <f>IF(N1376="základní",J1376,0)</f>
        <v>0</v>
      </c>
      <c r="BF1376" s="143">
        <f>IF(N1376="snížená",J1376,0)</f>
        <v>0</v>
      </c>
      <c r="BG1376" s="143">
        <f>IF(N1376="zákl. přenesená",J1376,0)</f>
        <v>0</v>
      </c>
      <c r="BH1376" s="143">
        <f>IF(N1376="sníž. přenesená",J1376,0)</f>
        <v>0</v>
      </c>
      <c r="BI1376" s="143">
        <f>IF(N1376="nulová",J1376,0)</f>
        <v>0</v>
      </c>
      <c r="BJ1376" s="17" t="s">
        <v>81</v>
      </c>
      <c r="BK1376" s="143">
        <f>ROUND(I1376*H1376,2)</f>
        <v>0</v>
      </c>
      <c r="BL1376" s="17" t="s">
        <v>281</v>
      </c>
      <c r="BM1376" s="142" t="s">
        <v>1737</v>
      </c>
    </row>
    <row r="1377" spans="2:65" s="1" customFormat="1" ht="11.25">
      <c r="B1377" s="32"/>
      <c r="D1377" s="144" t="s">
        <v>167</v>
      </c>
      <c r="F1377" s="145" t="s">
        <v>1738</v>
      </c>
      <c r="I1377" s="146"/>
      <c r="L1377" s="32"/>
      <c r="M1377" s="147"/>
      <c r="T1377" s="53"/>
      <c r="AT1377" s="17" t="s">
        <v>167</v>
      </c>
      <c r="AU1377" s="17" t="s">
        <v>83</v>
      </c>
    </row>
    <row r="1378" spans="2:65" s="1" customFormat="1" ht="11.25">
      <c r="B1378" s="32"/>
      <c r="D1378" s="148" t="s">
        <v>169</v>
      </c>
      <c r="F1378" s="149" t="s">
        <v>1739</v>
      </c>
      <c r="I1378" s="146"/>
      <c r="L1378" s="32"/>
      <c r="M1378" s="147"/>
      <c r="T1378" s="53"/>
      <c r="AT1378" s="17" t="s">
        <v>169</v>
      </c>
      <c r="AU1378" s="17" t="s">
        <v>83</v>
      </c>
    </row>
    <row r="1379" spans="2:65" s="12" customFormat="1" ht="11.25">
      <c r="B1379" s="150"/>
      <c r="D1379" s="144" t="s">
        <v>171</v>
      </c>
      <c r="E1379" s="151" t="s">
        <v>21</v>
      </c>
      <c r="F1379" s="152" t="s">
        <v>1112</v>
      </c>
      <c r="H1379" s="151" t="s">
        <v>21</v>
      </c>
      <c r="I1379" s="153"/>
      <c r="L1379" s="150"/>
      <c r="M1379" s="154"/>
      <c r="T1379" s="155"/>
      <c r="AT1379" s="151" t="s">
        <v>171</v>
      </c>
      <c r="AU1379" s="151" t="s">
        <v>83</v>
      </c>
      <c r="AV1379" s="12" t="s">
        <v>81</v>
      </c>
      <c r="AW1379" s="12" t="s">
        <v>34</v>
      </c>
      <c r="AX1379" s="12" t="s">
        <v>73</v>
      </c>
      <c r="AY1379" s="151" t="s">
        <v>158</v>
      </c>
    </row>
    <row r="1380" spans="2:65" s="13" customFormat="1" ht="11.25">
      <c r="B1380" s="156"/>
      <c r="D1380" s="144" t="s">
        <v>171</v>
      </c>
      <c r="E1380" s="157" t="s">
        <v>21</v>
      </c>
      <c r="F1380" s="158" t="s">
        <v>1740</v>
      </c>
      <c r="H1380" s="159">
        <v>24.3</v>
      </c>
      <c r="I1380" s="160"/>
      <c r="L1380" s="156"/>
      <c r="M1380" s="161"/>
      <c r="T1380" s="162"/>
      <c r="AT1380" s="157" t="s">
        <v>171</v>
      </c>
      <c r="AU1380" s="157" t="s">
        <v>83</v>
      </c>
      <c r="AV1380" s="13" t="s">
        <v>83</v>
      </c>
      <c r="AW1380" s="13" t="s">
        <v>34</v>
      </c>
      <c r="AX1380" s="13" t="s">
        <v>73</v>
      </c>
      <c r="AY1380" s="157" t="s">
        <v>158</v>
      </c>
    </row>
    <row r="1381" spans="2:65" s="12" customFormat="1" ht="11.25">
      <c r="B1381" s="150"/>
      <c r="D1381" s="144" t="s">
        <v>171</v>
      </c>
      <c r="E1381" s="151" t="s">
        <v>21</v>
      </c>
      <c r="F1381" s="152" t="s">
        <v>1114</v>
      </c>
      <c r="H1381" s="151" t="s">
        <v>21</v>
      </c>
      <c r="I1381" s="153"/>
      <c r="L1381" s="150"/>
      <c r="M1381" s="154"/>
      <c r="T1381" s="155"/>
      <c r="AT1381" s="151" t="s">
        <v>171</v>
      </c>
      <c r="AU1381" s="151" t="s">
        <v>83</v>
      </c>
      <c r="AV1381" s="12" t="s">
        <v>81</v>
      </c>
      <c r="AW1381" s="12" t="s">
        <v>34</v>
      </c>
      <c r="AX1381" s="12" t="s">
        <v>73</v>
      </c>
      <c r="AY1381" s="151" t="s">
        <v>158</v>
      </c>
    </row>
    <row r="1382" spans="2:65" s="13" customFormat="1" ht="11.25">
      <c r="B1382" s="156"/>
      <c r="D1382" s="144" t="s">
        <v>171</v>
      </c>
      <c r="E1382" s="157" t="s">
        <v>21</v>
      </c>
      <c r="F1382" s="158" t="s">
        <v>1741</v>
      </c>
      <c r="H1382" s="159">
        <v>354.45</v>
      </c>
      <c r="I1382" s="160"/>
      <c r="L1382" s="156"/>
      <c r="M1382" s="161"/>
      <c r="T1382" s="162"/>
      <c r="AT1382" s="157" t="s">
        <v>171</v>
      </c>
      <c r="AU1382" s="157" t="s">
        <v>83</v>
      </c>
      <c r="AV1382" s="13" t="s">
        <v>83</v>
      </c>
      <c r="AW1382" s="13" t="s">
        <v>34</v>
      </c>
      <c r="AX1382" s="13" t="s">
        <v>73</v>
      </c>
      <c r="AY1382" s="157" t="s">
        <v>158</v>
      </c>
    </row>
    <row r="1383" spans="2:65" s="14" customFormat="1" ht="11.25">
      <c r="B1383" s="163"/>
      <c r="D1383" s="144" t="s">
        <v>171</v>
      </c>
      <c r="E1383" s="164" t="s">
        <v>21</v>
      </c>
      <c r="F1383" s="165" t="s">
        <v>215</v>
      </c>
      <c r="H1383" s="166">
        <v>378.75</v>
      </c>
      <c r="I1383" s="167"/>
      <c r="L1383" s="163"/>
      <c r="M1383" s="168"/>
      <c r="T1383" s="169"/>
      <c r="AT1383" s="164" t="s">
        <v>171</v>
      </c>
      <c r="AU1383" s="164" t="s">
        <v>83</v>
      </c>
      <c r="AV1383" s="14" t="s">
        <v>165</v>
      </c>
      <c r="AW1383" s="14" t="s">
        <v>34</v>
      </c>
      <c r="AX1383" s="14" t="s">
        <v>81</v>
      </c>
      <c r="AY1383" s="164" t="s">
        <v>158</v>
      </c>
    </row>
    <row r="1384" spans="2:65" s="1" customFormat="1" ht="16.5" customHeight="1">
      <c r="B1384" s="32"/>
      <c r="C1384" s="170" t="s">
        <v>1742</v>
      </c>
      <c r="D1384" s="170" t="s">
        <v>264</v>
      </c>
      <c r="E1384" s="171" t="s">
        <v>1743</v>
      </c>
      <c r="F1384" s="172" t="s">
        <v>1744</v>
      </c>
      <c r="G1384" s="173" t="s">
        <v>163</v>
      </c>
      <c r="H1384" s="174">
        <v>128.77500000000001</v>
      </c>
      <c r="I1384" s="175"/>
      <c r="J1384" s="176">
        <f>ROUND(I1384*H1384,2)</f>
        <v>0</v>
      </c>
      <c r="K1384" s="172" t="s">
        <v>164</v>
      </c>
      <c r="L1384" s="177"/>
      <c r="M1384" s="178" t="s">
        <v>21</v>
      </c>
      <c r="N1384" s="179" t="s">
        <v>44</v>
      </c>
      <c r="P1384" s="140">
        <f>O1384*H1384</f>
        <v>0</v>
      </c>
      <c r="Q1384" s="140">
        <v>2.5000000000000001E-3</v>
      </c>
      <c r="R1384" s="140">
        <f>Q1384*H1384</f>
        <v>0.32193750000000004</v>
      </c>
      <c r="S1384" s="140">
        <v>0</v>
      </c>
      <c r="T1384" s="141">
        <f>S1384*H1384</f>
        <v>0</v>
      </c>
      <c r="AR1384" s="142" t="s">
        <v>424</v>
      </c>
      <c r="AT1384" s="142" t="s">
        <v>264</v>
      </c>
      <c r="AU1384" s="142" t="s">
        <v>83</v>
      </c>
      <c r="AY1384" s="17" t="s">
        <v>158</v>
      </c>
      <c r="BE1384" s="143">
        <f>IF(N1384="základní",J1384,0)</f>
        <v>0</v>
      </c>
      <c r="BF1384" s="143">
        <f>IF(N1384="snížená",J1384,0)</f>
        <v>0</v>
      </c>
      <c r="BG1384" s="143">
        <f>IF(N1384="zákl. přenesená",J1384,0)</f>
        <v>0</v>
      </c>
      <c r="BH1384" s="143">
        <f>IF(N1384="sníž. přenesená",J1384,0)</f>
        <v>0</v>
      </c>
      <c r="BI1384" s="143">
        <f>IF(N1384="nulová",J1384,0)</f>
        <v>0</v>
      </c>
      <c r="BJ1384" s="17" t="s">
        <v>81</v>
      </c>
      <c r="BK1384" s="143">
        <f>ROUND(I1384*H1384,2)</f>
        <v>0</v>
      </c>
      <c r="BL1384" s="17" t="s">
        <v>281</v>
      </c>
      <c r="BM1384" s="142" t="s">
        <v>1745</v>
      </c>
    </row>
    <row r="1385" spans="2:65" s="1" customFormat="1" ht="11.25">
      <c r="B1385" s="32"/>
      <c r="D1385" s="144" t="s">
        <v>167</v>
      </c>
      <c r="F1385" s="145" t="s">
        <v>1744</v>
      </c>
      <c r="I1385" s="146"/>
      <c r="L1385" s="32"/>
      <c r="M1385" s="147"/>
      <c r="T1385" s="53"/>
      <c r="AT1385" s="17" t="s">
        <v>167</v>
      </c>
      <c r="AU1385" s="17" t="s">
        <v>83</v>
      </c>
    </row>
    <row r="1386" spans="2:65" s="12" customFormat="1" ht="11.25">
      <c r="B1386" s="150"/>
      <c r="D1386" s="144" t="s">
        <v>171</v>
      </c>
      <c r="E1386" s="151" t="s">
        <v>21</v>
      </c>
      <c r="F1386" s="152" t="s">
        <v>1112</v>
      </c>
      <c r="H1386" s="151" t="s">
        <v>21</v>
      </c>
      <c r="I1386" s="153"/>
      <c r="L1386" s="150"/>
      <c r="M1386" s="154"/>
      <c r="T1386" s="155"/>
      <c r="AT1386" s="151" t="s">
        <v>171</v>
      </c>
      <c r="AU1386" s="151" t="s">
        <v>83</v>
      </c>
      <c r="AV1386" s="12" t="s">
        <v>81</v>
      </c>
      <c r="AW1386" s="12" t="s">
        <v>34</v>
      </c>
      <c r="AX1386" s="12" t="s">
        <v>73</v>
      </c>
      <c r="AY1386" s="151" t="s">
        <v>158</v>
      </c>
    </row>
    <row r="1387" spans="2:65" s="13" customFormat="1" ht="11.25">
      <c r="B1387" s="156"/>
      <c r="D1387" s="144" t="s">
        <v>171</v>
      </c>
      <c r="E1387" s="157" t="s">
        <v>21</v>
      </c>
      <c r="F1387" s="158" t="s">
        <v>1746</v>
      </c>
      <c r="H1387" s="159">
        <v>8.2620000000000005</v>
      </c>
      <c r="I1387" s="160"/>
      <c r="L1387" s="156"/>
      <c r="M1387" s="161"/>
      <c r="T1387" s="162"/>
      <c r="AT1387" s="157" t="s">
        <v>171</v>
      </c>
      <c r="AU1387" s="157" t="s">
        <v>83</v>
      </c>
      <c r="AV1387" s="13" t="s">
        <v>83</v>
      </c>
      <c r="AW1387" s="13" t="s">
        <v>34</v>
      </c>
      <c r="AX1387" s="13" t="s">
        <v>73</v>
      </c>
      <c r="AY1387" s="157" t="s">
        <v>158</v>
      </c>
    </row>
    <row r="1388" spans="2:65" s="12" customFormat="1" ht="11.25">
      <c r="B1388" s="150"/>
      <c r="D1388" s="144" t="s">
        <v>171</v>
      </c>
      <c r="E1388" s="151" t="s">
        <v>21</v>
      </c>
      <c r="F1388" s="152" t="s">
        <v>1114</v>
      </c>
      <c r="H1388" s="151" t="s">
        <v>21</v>
      </c>
      <c r="I1388" s="153"/>
      <c r="L1388" s="150"/>
      <c r="M1388" s="154"/>
      <c r="T1388" s="155"/>
      <c r="AT1388" s="151" t="s">
        <v>171</v>
      </c>
      <c r="AU1388" s="151" t="s">
        <v>83</v>
      </c>
      <c r="AV1388" s="12" t="s">
        <v>81</v>
      </c>
      <c r="AW1388" s="12" t="s">
        <v>34</v>
      </c>
      <c r="AX1388" s="12" t="s">
        <v>73</v>
      </c>
      <c r="AY1388" s="151" t="s">
        <v>158</v>
      </c>
    </row>
    <row r="1389" spans="2:65" s="13" customFormat="1" ht="11.25">
      <c r="B1389" s="156"/>
      <c r="D1389" s="144" t="s">
        <v>171</v>
      </c>
      <c r="E1389" s="157" t="s">
        <v>21</v>
      </c>
      <c r="F1389" s="158" t="s">
        <v>1747</v>
      </c>
      <c r="H1389" s="159">
        <v>120.51300000000001</v>
      </c>
      <c r="I1389" s="160"/>
      <c r="L1389" s="156"/>
      <c r="M1389" s="161"/>
      <c r="T1389" s="162"/>
      <c r="AT1389" s="157" t="s">
        <v>171</v>
      </c>
      <c r="AU1389" s="157" t="s">
        <v>83</v>
      </c>
      <c r="AV1389" s="13" t="s">
        <v>83</v>
      </c>
      <c r="AW1389" s="13" t="s">
        <v>34</v>
      </c>
      <c r="AX1389" s="13" t="s">
        <v>73</v>
      </c>
      <c r="AY1389" s="157" t="s">
        <v>158</v>
      </c>
    </row>
    <row r="1390" spans="2:65" s="14" customFormat="1" ht="11.25">
      <c r="B1390" s="163"/>
      <c r="D1390" s="144" t="s">
        <v>171</v>
      </c>
      <c r="E1390" s="164" t="s">
        <v>21</v>
      </c>
      <c r="F1390" s="165" t="s">
        <v>215</v>
      </c>
      <c r="H1390" s="166">
        <v>128.77500000000001</v>
      </c>
      <c r="I1390" s="167"/>
      <c r="L1390" s="163"/>
      <c r="M1390" s="168"/>
      <c r="T1390" s="169"/>
      <c r="AT1390" s="164" t="s">
        <v>171</v>
      </c>
      <c r="AU1390" s="164" t="s">
        <v>83</v>
      </c>
      <c r="AV1390" s="14" t="s">
        <v>165</v>
      </c>
      <c r="AW1390" s="14" t="s">
        <v>34</v>
      </c>
      <c r="AX1390" s="14" t="s">
        <v>81</v>
      </c>
      <c r="AY1390" s="164" t="s">
        <v>158</v>
      </c>
    </row>
    <row r="1391" spans="2:65" s="1" customFormat="1" ht="16.5" customHeight="1">
      <c r="B1391" s="32"/>
      <c r="C1391" s="170" t="s">
        <v>1748</v>
      </c>
      <c r="D1391" s="170" t="s">
        <v>264</v>
      </c>
      <c r="E1391" s="171" t="s">
        <v>1749</v>
      </c>
      <c r="F1391" s="172" t="s">
        <v>1750</v>
      </c>
      <c r="G1391" s="173" t="s">
        <v>163</v>
      </c>
      <c r="H1391" s="174">
        <v>257.55</v>
      </c>
      <c r="I1391" s="175"/>
      <c r="J1391" s="176">
        <f>ROUND(I1391*H1391,2)</f>
        <v>0</v>
      </c>
      <c r="K1391" s="172" t="s">
        <v>164</v>
      </c>
      <c r="L1391" s="177"/>
      <c r="M1391" s="178" t="s">
        <v>21</v>
      </c>
      <c r="N1391" s="179" t="s">
        <v>44</v>
      </c>
      <c r="P1391" s="140">
        <f>O1391*H1391</f>
        <v>0</v>
      </c>
      <c r="Q1391" s="140">
        <v>1.4E-3</v>
      </c>
      <c r="R1391" s="140">
        <f>Q1391*H1391</f>
        <v>0.36057</v>
      </c>
      <c r="S1391" s="140">
        <v>0</v>
      </c>
      <c r="T1391" s="141">
        <f>S1391*H1391</f>
        <v>0</v>
      </c>
      <c r="AR1391" s="142" t="s">
        <v>424</v>
      </c>
      <c r="AT1391" s="142" t="s">
        <v>264</v>
      </c>
      <c r="AU1391" s="142" t="s">
        <v>83</v>
      </c>
      <c r="AY1391" s="17" t="s">
        <v>158</v>
      </c>
      <c r="BE1391" s="143">
        <f>IF(N1391="základní",J1391,0)</f>
        <v>0</v>
      </c>
      <c r="BF1391" s="143">
        <f>IF(N1391="snížená",J1391,0)</f>
        <v>0</v>
      </c>
      <c r="BG1391" s="143">
        <f>IF(N1391="zákl. přenesená",J1391,0)</f>
        <v>0</v>
      </c>
      <c r="BH1391" s="143">
        <f>IF(N1391="sníž. přenesená",J1391,0)</f>
        <v>0</v>
      </c>
      <c r="BI1391" s="143">
        <f>IF(N1391="nulová",J1391,0)</f>
        <v>0</v>
      </c>
      <c r="BJ1391" s="17" t="s">
        <v>81</v>
      </c>
      <c r="BK1391" s="143">
        <f>ROUND(I1391*H1391,2)</f>
        <v>0</v>
      </c>
      <c r="BL1391" s="17" t="s">
        <v>281</v>
      </c>
      <c r="BM1391" s="142" t="s">
        <v>1751</v>
      </c>
    </row>
    <row r="1392" spans="2:65" s="1" customFormat="1" ht="11.25">
      <c r="B1392" s="32"/>
      <c r="D1392" s="144" t="s">
        <v>167</v>
      </c>
      <c r="F1392" s="145" t="s">
        <v>1750</v>
      </c>
      <c r="I1392" s="146"/>
      <c r="L1392" s="32"/>
      <c r="M1392" s="147"/>
      <c r="T1392" s="53"/>
      <c r="AT1392" s="17" t="s">
        <v>167</v>
      </c>
      <c r="AU1392" s="17" t="s">
        <v>83</v>
      </c>
    </row>
    <row r="1393" spans="2:65" s="12" customFormat="1" ht="11.25">
      <c r="B1393" s="150"/>
      <c r="D1393" s="144" t="s">
        <v>171</v>
      </c>
      <c r="E1393" s="151" t="s">
        <v>21</v>
      </c>
      <c r="F1393" s="152" t="s">
        <v>1112</v>
      </c>
      <c r="H1393" s="151" t="s">
        <v>21</v>
      </c>
      <c r="I1393" s="153"/>
      <c r="L1393" s="150"/>
      <c r="M1393" s="154"/>
      <c r="T1393" s="155"/>
      <c r="AT1393" s="151" t="s">
        <v>171</v>
      </c>
      <c r="AU1393" s="151" t="s">
        <v>83</v>
      </c>
      <c r="AV1393" s="12" t="s">
        <v>81</v>
      </c>
      <c r="AW1393" s="12" t="s">
        <v>34</v>
      </c>
      <c r="AX1393" s="12" t="s">
        <v>73</v>
      </c>
      <c r="AY1393" s="151" t="s">
        <v>158</v>
      </c>
    </row>
    <row r="1394" spans="2:65" s="13" customFormat="1" ht="11.25">
      <c r="B1394" s="156"/>
      <c r="D1394" s="144" t="s">
        <v>171</v>
      </c>
      <c r="E1394" s="157" t="s">
        <v>21</v>
      </c>
      <c r="F1394" s="158" t="s">
        <v>1752</v>
      </c>
      <c r="H1394" s="159">
        <v>16.524000000000001</v>
      </c>
      <c r="I1394" s="160"/>
      <c r="L1394" s="156"/>
      <c r="M1394" s="161"/>
      <c r="T1394" s="162"/>
      <c r="AT1394" s="157" t="s">
        <v>171</v>
      </c>
      <c r="AU1394" s="157" t="s">
        <v>83</v>
      </c>
      <c r="AV1394" s="13" t="s">
        <v>83</v>
      </c>
      <c r="AW1394" s="13" t="s">
        <v>34</v>
      </c>
      <c r="AX1394" s="13" t="s">
        <v>73</v>
      </c>
      <c r="AY1394" s="157" t="s">
        <v>158</v>
      </c>
    </row>
    <row r="1395" spans="2:65" s="12" customFormat="1" ht="11.25">
      <c r="B1395" s="150"/>
      <c r="D1395" s="144" t="s">
        <v>171</v>
      </c>
      <c r="E1395" s="151" t="s">
        <v>21</v>
      </c>
      <c r="F1395" s="152" t="s">
        <v>1114</v>
      </c>
      <c r="H1395" s="151" t="s">
        <v>21</v>
      </c>
      <c r="I1395" s="153"/>
      <c r="L1395" s="150"/>
      <c r="M1395" s="154"/>
      <c r="T1395" s="155"/>
      <c r="AT1395" s="151" t="s">
        <v>171</v>
      </c>
      <c r="AU1395" s="151" t="s">
        <v>83</v>
      </c>
      <c r="AV1395" s="12" t="s">
        <v>81</v>
      </c>
      <c r="AW1395" s="12" t="s">
        <v>34</v>
      </c>
      <c r="AX1395" s="12" t="s">
        <v>73</v>
      </c>
      <c r="AY1395" s="151" t="s">
        <v>158</v>
      </c>
    </row>
    <row r="1396" spans="2:65" s="13" customFormat="1" ht="11.25">
      <c r="B1396" s="156"/>
      <c r="D1396" s="144" t="s">
        <v>171</v>
      </c>
      <c r="E1396" s="157" t="s">
        <v>21</v>
      </c>
      <c r="F1396" s="158" t="s">
        <v>1753</v>
      </c>
      <c r="H1396" s="159">
        <v>241.02600000000001</v>
      </c>
      <c r="I1396" s="160"/>
      <c r="L1396" s="156"/>
      <c r="M1396" s="161"/>
      <c r="T1396" s="162"/>
      <c r="AT1396" s="157" t="s">
        <v>171</v>
      </c>
      <c r="AU1396" s="157" t="s">
        <v>83</v>
      </c>
      <c r="AV1396" s="13" t="s">
        <v>83</v>
      </c>
      <c r="AW1396" s="13" t="s">
        <v>34</v>
      </c>
      <c r="AX1396" s="13" t="s">
        <v>73</v>
      </c>
      <c r="AY1396" s="157" t="s">
        <v>158</v>
      </c>
    </row>
    <row r="1397" spans="2:65" s="14" customFormat="1" ht="11.25">
      <c r="B1397" s="163"/>
      <c r="D1397" s="144" t="s">
        <v>171</v>
      </c>
      <c r="E1397" s="164" t="s">
        <v>21</v>
      </c>
      <c r="F1397" s="165" t="s">
        <v>215</v>
      </c>
      <c r="H1397" s="166">
        <v>257.55</v>
      </c>
      <c r="I1397" s="167"/>
      <c r="L1397" s="163"/>
      <c r="M1397" s="168"/>
      <c r="T1397" s="169"/>
      <c r="AT1397" s="164" t="s">
        <v>171</v>
      </c>
      <c r="AU1397" s="164" t="s">
        <v>83</v>
      </c>
      <c r="AV1397" s="14" t="s">
        <v>165</v>
      </c>
      <c r="AW1397" s="14" t="s">
        <v>34</v>
      </c>
      <c r="AX1397" s="14" t="s">
        <v>81</v>
      </c>
      <c r="AY1397" s="164" t="s">
        <v>158</v>
      </c>
    </row>
    <row r="1398" spans="2:65" s="1" customFormat="1" ht="16.5" customHeight="1">
      <c r="B1398" s="32"/>
      <c r="C1398" s="131" t="s">
        <v>1754</v>
      </c>
      <c r="D1398" s="131" t="s">
        <v>160</v>
      </c>
      <c r="E1398" s="132" t="s">
        <v>1755</v>
      </c>
      <c r="F1398" s="133" t="s">
        <v>1756</v>
      </c>
      <c r="G1398" s="134" t="s">
        <v>163</v>
      </c>
      <c r="H1398" s="135">
        <v>37.286999999999999</v>
      </c>
      <c r="I1398" s="136"/>
      <c r="J1398" s="137">
        <f>ROUND(I1398*H1398,2)</f>
        <v>0</v>
      </c>
      <c r="K1398" s="133" t="s">
        <v>164</v>
      </c>
      <c r="L1398" s="32"/>
      <c r="M1398" s="138" t="s">
        <v>21</v>
      </c>
      <c r="N1398" s="139" t="s">
        <v>44</v>
      </c>
      <c r="P1398" s="140">
        <f>O1398*H1398</f>
        <v>0</v>
      </c>
      <c r="Q1398" s="140">
        <v>6.0000000000000001E-3</v>
      </c>
      <c r="R1398" s="140">
        <f>Q1398*H1398</f>
        <v>0.223722</v>
      </c>
      <c r="S1398" s="140">
        <v>0</v>
      </c>
      <c r="T1398" s="141">
        <f>S1398*H1398</f>
        <v>0</v>
      </c>
      <c r="AR1398" s="142" t="s">
        <v>281</v>
      </c>
      <c r="AT1398" s="142" t="s">
        <v>160</v>
      </c>
      <c r="AU1398" s="142" t="s">
        <v>83</v>
      </c>
      <c r="AY1398" s="17" t="s">
        <v>158</v>
      </c>
      <c r="BE1398" s="143">
        <f>IF(N1398="základní",J1398,0)</f>
        <v>0</v>
      </c>
      <c r="BF1398" s="143">
        <f>IF(N1398="snížená",J1398,0)</f>
        <v>0</v>
      </c>
      <c r="BG1398" s="143">
        <f>IF(N1398="zákl. přenesená",J1398,0)</f>
        <v>0</v>
      </c>
      <c r="BH1398" s="143">
        <f>IF(N1398="sníž. přenesená",J1398,0)</f>
        <v>0</v>
      </c>
      <c r="BI1398" s="143">
        <f>IF(N1398="nulová",J1398,0)</f>
        <v>0</v>
      </c>
      <c r="BJ1398" s="17" t="s">
        <v>81</v>
      </c>
      <c r="BK1398" s="143">
        <f>ROUND(I1398*H1398,2)</f>
        <v>0</v>
      </c>
      <c r="BL1398" s="17" t="s">
        <v>281</v>
      </c>
      <c r="BM1398" s="142" t="s">
        <v>1757</v>
      </c>
    </row>
    <row r="1399" spans="2:65" s="1" customFormat="1" ht="11.25">
      <c r="B1399" s="32"/>
      <c r="D1399" s="144" t="s">
        <v>167</v>
      </c>
      <c r="F1399" s="145" t="s">
        <v>1758</v>
      </c>
      <c r="I1399" s="146"/>
      <c r="L1399" s="32"/>
      <c r="M1399" s="147"/>
      <c r="T1399" s="53"/>
      <c r="AT1399" s="17" t="s">
        <v>167</v>
      </c>
      <c r="AU1399" s="17" t="s">
        <v>83</v>
      </c>
    </row>
    <row r="1400" spans="2:65" s="1" customFormat="1" ht="11.25">
      <c r="B1400" s="32"/>
      <c r="D1400" s="148" t="s">
        <v>169</v>
      </c>
      <c r="F1400" s="149" t="s">
        <v>1759</v>
      </c>
      <c r="I1400" s="146"/>
      <c r="L1400" s="32"/>
      <c r="M1400" s="147"/>
      <c r="T1400" s="53"/>
      <c r="AT1400" s="17" t="s">
        <v>169</v>
      </c>
      <c r="AU1400" s="17" t="s">
        <v>83</v>
      </c>
    </row>
    <row r="1401" spans="2:65" s="12" customFormat="1" ht="11.25">
      <c r="B1401" s="150"/>
      <c r="D1401" s="144" t="s">
        <v>171</v>
      </c>
      <c r="E1401" s="151" t="s">
        <v>21</v>
      </c>
      <c r="F1401" s="152" t="s">
        <v>500</v>
      </c>
      <c r="H1401" s="151" t="s">
        <v>21</v>
      </c>
      <c r="I1401" s="153"/>
      <c r="L1401" s="150"/>
      <c r="M1401" s="154"/>
      <c r="T1401" s="155"/>
      <c r="AT1401" s="151" t="s">
        <v>171</v>
      </c>
      <c r="AU1401" s="151" t="s">
        <v>83</v>
      </c>
      <c r="AV1401" s="12" t="s">
        <v>81</v>
      </c>
      <c r="AW1401" s="12" t="s">
        <v>34</v>
      </c>
      <c r="AX1401" s="12" t="s">
        <v>73</v>
      </c>
      <c r="AY1401" s="151" t="s">
        <v>158</v>
      </c>
    </row>
    <row r="1402" spans="2:65" s="13" customFormat="1" ht="11.25">
      <c r="B1402" s="156"/>
      <c r="D1402" s="144" t="s">
        <v>171</v>
      </c>
      <c r="E1402" s="157" t="s">
        <v>21</v>
      </c>
      <c r="F1402" s="158" t="s">
        <v>1760</v>
      </c>
      <c r="H1402" s="159">
        <v>2.8</v>
      </c>
      <c r="I1402" s="160"/>
      <c r="L1402" s="156"/>
      <c r="M1402" s="161"/>
      <c r="T1402" s="162"/>
      <c r="AT1402" s="157" t="s">
        <v>171</v>
      </c>
      <c r="AU1402" s="157" t="s">
        <v>83</v>
      </c>
      <c r="AV1402" s="13" t="s">
        <v>83</v>
      </c>
      <c r="AW1402" s="13" t="s">
        <v>34</v>
      </c>
      <c r="AX1402" s="13" t="s">
        <v>73</v>
      </c>
      <c r="AY1402" s="157" t="s">
        <v>158</v>
      </c>
    </row>
    <row r="1403" spans="2:65" s="12" customFormat="1" ht="11.25">
      <c r="B1403" s="150"/>
      <c r="D1403" s="144" t="s">
        <v>171</v>
      </c>
      <c r="E1403" s="151" t="s">
        <v>21</v>
      </c>
      <c r="F1403" s="152" t="s">
        <v>502</v>
      </c>
      <c r="H1403" s="151" t="s">
        <v>21</v>
      </c>
      <c r="I1403" s="153"/>
      <c r="L1403" s="150"/>
      <c r="M1403" s="154"/>
      <c r="T1403" s="155"/>
      <c r="AT1403" s="151" t="s">
        <v>171</v>
      </c>
      <c r="AU1403" s="151" t="s">
        <v>83</v>
      </c>
      <c r="AV1403" s="12" t="s">
        <v>81</v>
      </c>
      <c r="AW1403" s="12" t="s">
        <v>34</v>
      </c>
      <c r="AX1403" s="12" t="s">
        <v>73</v>
      </c>
      <c r="AY1403" s="151" t="s">
        <v>158</v>
      </c>
    </row>
    <row r="1404" spans="2:65" s="13" customFormat="1" ht="11.25">
      <c r="B1404" s="156"/>
      <c r="D1404" s="144" t="s">
        <v>171</v>
      </c>
      <c r="E1404" s="157" t="s">
        <v>21</v>
      </c>
      <c r="F1404" s="158" t="s">
        <v>1761</v>
      </c>
      <c r="H1404" s="159">
        <v>0.72</v>
      </c>
      <c r="I1404" s="160"/>
      <c r="L1404" s="156"/>
      <c r="M1404" s="161"/>
      <c r="T1404" s="162"/>
      <c r="AT1404" s="157" t="s">
        <v>171</v>
      </c>
      <c r="AU1404" s="157" t="s">
        <v>83</v>
      </c>
      <c r="AV1404" s="13" t="s">
        <v>83</v>
      </c>
      <c r="AW1404" s="13" t="s">
        <v>34</v>
      </c>
      <c r="AX1404" s="13" t="s">
        <v>73</v>
      </c>
      <c r="AY1404" s="157" t="s">
        <v>158</v>
      </c>
    </row>
    <row r="1405" spans="2:65" s="12" customFormat="1" ht="11.25">
      <c r="B1405" s="150"/>
      <c r="D1405" s="144" t="s">
        <v>171</v>
      </c>
      <c r="E1405" s="151" t="s">
        <v>21</v>
      </c>
      <c r="F1405" s="152" t="s">
        <v>506</v>
      </c>
      <c r="H1405" s="151" t="s">
        <v>21</v>
      </c>
      <c r="I1405" s="153"/>
      <c r="L1405" s="150"/>
      <c r="M1405" s="154"/>
      <c r="T1405" s="155"/>
      <c r="AT1405" s="151" t="s">
        <v>171</v>
      </c>
      <c r="AU1405" s="151" t="s">
        <v>83</v>
      </c>
      <c r="AV1405" s="12" t="s">
        <v>81</v>
      </c>
      <c r="AW1405" s="12" t="s">
        <v>34</v>
      </c>
      <c r="AX1405" s="12" t="s">
        <v>73</v>
      </c>
      <c r="AY1405" s="151" t="s">
        <v>158</v>
      </c>
    </row>
    <row r="1406" spans="2:65" s="13" customFormat="1" ht="11.25">
      <c r="B1406" s="156"/>
      <c r="D1406" s="144" t="s">
        <v>171</v>
      </c>
      <c r="E1406" s="157" t="s">
        <v>21</v>
      </c>
      <c r="F1406" s="158" t="s">
        <v>1762</v>
      </c>
      <c r="H1406" s="159">
        <v>0.73599999999999999</v>
      </c>
      <c r="I1406" s="160"/>
      <c r="L1406" s="156"/>
      <c r="M1406" s="161"/>
      <c r="T1406" s="162"/>
      <c r="AT1406" s="157" t="s">
        <v>171</v>
      </c>
      <c r="AU1406" s="157" t="s">
        <v>83</v>
      </c>
      <c r="AV1406" s="13" t="s">
        <v>83</v>
      </c>
      <c r="AW1406" s="13" t="s">
        <v>34</v>
      </c>
      <c r="AX1406" s="13" t="s">
        <v>73</v>
      </c>
      <c r="AY1406" s="157" t="s">
        <v>158</v>
      </c>
    </row>
    <row r="1407" spans="2:65" s="12" customFormat="1" ht="11.25">
      <c r="B1407" s="150"/>
      <c r="D1407" s="144" t="s">
        <v>171</v>
      </c>
      <c r="E1407" s="151" t="s">
        <v>21</v>
      </c>
      <c r="F1407" s="152" t="s">
        <v>510</v>
      </c>
      <c r="H1407" s="151" t="s">
        <v>21</v>
      </c>
      <c r="I1407" s="153"/>
      <c r="L1407" s="150"/>
      <c r="M1407" s="154"/>
      <c r="T1407" s="155"/>
      <c r="AT1407" s="151" t="s">
        <v>171</v>
      </c>
      <c r="AU1407" s="151" t="s">
        <v>83</v>
      </c>
      <c r="AV1407" s="12" t="s">
        <v>81</v>
      </c>
      <c r="AW1407" s="12" t="s">
        <v>34</v>
      </c>
      <c r="AX1407" s="12" t="s">
        <v>73</v>
      </c>
      <c r="AY1407" s="151" t="s">
        <v>158</v>
      </c>
    </row>
    <row r="1408" spans="2:65" s="13" customFormat="1" ht="11.25">
      <c r="B1408" s="156"/>
      <c r="D1408" s="144" t="s">
        <v>171</v>
      </c>
      <c r="E1408" s="157" t="s">
        <v>21</v>
      </c>
      <c r="F1408" s="158" t="s">
        <v>684</v>
      </c>
      <c r="H1408" s="159">
        <v>0.27600000000000002</v>
      </c>
      <c r="I1408" s="160"/>
      <c r="L1408" s="156"/>
      <c r="M1408" s="161"/>
      <c r="T1408" s="162"/>
      <c r="AT1408" s="157" t="s">
        <v>171</v>
      </c>
      <c r="AU1408" s="157" t="s">
        <v>83</v>
      </c>
      <c r="AV1408" s="13" t="s">
        <v>83</v>
      </c>
      <c r="AW1408" s="13" t="s">
        <v>34</v>
      </c>
      <c r="AX1408" s="13" t="s">
        <v>73</v>
      </c>
      <c r="AY1408" s="157" t="s">
        <v>158</v>
      </c>
    </row>
    <row r="1409" spans="2:65" s="12" customFormat="1" ht="11.25">
      <c r="B1409" s="150"/>
      <c r="D1409" s="144" t="s">
        <v>171</v>
      </c>
      <c r="E1409" s="151" t="s">
        <v>21</v>
      </c>
      <c r="F1409" s="152" t="s">
        <v>1763</v>
      </c>
      <c r="H1409" s="151" t="s">
        <v>21</v>
      </c>
      <c r="I1409" s="153"/>
      <c r="L1409" s="150"/>
      <c r="M1409" s="154"/>
      <c r="T1409" s="155"/>
      <c r="AT1409" s="151" t="s">
        <v>171</v>
      </c>
      <c r="AU1409" s="151" t="s">
        <v>83</v>
      </c>
      <c r="AV1409" s="12" t="s">
        <v>81</v>
      </c>
      <c r="AW1409" s="12" t="s">
        <v>34</v>
      </c>
      <c r="AX1409" s="12" t="s">
        <v>73</v>
      </c>
      <c r="AY1409" s="151" t="s">
        <v>158</v>
      </c>
    </row>
    <row r="1410" spans="2:65" s="13" customFormat="1" ht="11.25">
      <c r="B1410" s="156"/>
      <c r="D1410" s="144" t="s">
        <v>171</v>
      </c>
      <c r="E1410" s="157" t="s">
        <v>21</v>
      </c>
      <c r="F1410" s="158" t="s">
        <v>910</v>
      </c>
      <c r="H1410" s="159">
        <v>15.702999999999999</v>
      </c>
      <c r="I1410" s="160"/>
      <c r="L1410" s="156"/>
      <c r="M1410" s="161"/>
      <c r="T1410" s="162"/>
      <c r="AT1410" s="157" t="s">
        <v>171</v>
      </c>
      <c r="AU1410" s="157" t="s">
        <v>83</v>
      </c>
      <c r="AV1410" s="13" t="s">
        <v>83</v>
      </c>
      <c r="AW1410" s="13" t="s">
        <v>34</v>
      </c>
      <c r="AX1410" s="13" t="s">
        <v>73</v>
      </c>
      <c r="AY1410" s="157" t="s">
        <v>158</v>
      </c>
    </row>
    <row r="1411" spans="2:65" s="12" customFormat="1" ht="11.25">
      <c r="B1411" s="150"/>
      <c r="D1411" s="144" t="s">
        <v>171</v>
      </c>
      <c r="E1411" s="151" t="s">
        <v>21</v>
      </c>
      <c r="F1411" s="152" t="s">
        <v>804</v>
      </c>
      <c r="H1411" s="151" t="s">
        <v>21</v>
      </c>
      <c r="I1411" s="153"/>
      <c r="L1411" s="150"/>
      <c r="M1411" s="154"/>
      <c r="T1411" s="155"/>
      <c r="AT1411" s="151" t="s">
        <v>171</v>
      </c>
      <c r="AU1411" s="151" t="s">
        <v>83</v>
      </c>
      <c r="AV1411" s="12" t="s">
        <v>81</v>
      </c>
      <c r="AW1411" s="12" t="s">
        <v>34</v>
      </c>
      <c r="AX1411" s="12" t="s">
        <v>73</v>
      </c>
      <c r="AY1411" s="151" t="s">
        <v>158</v>
      </c>
    </row>
    <row r="1412" spans="2:65" s="13" customFormat="1" ht="11.25">
      <c r="B1412" s="156"/>
      <c r="D1412" s="144" t="s">
        <v>171</v>
      </c>
      <c r="E1412" s="157" t="s">
        <v>21</v>
      </c>
      <c r="F1412" s="158" t="s">
        <v>1764</v>
      </c>
      <c r="H1412" s="159">
        <v>17.052</v>
      </c>
      <c r="I1412" s="160"/>
      <c r="L1412" s="156"/>
      <c r="M1412" s="161"/>
      <c r="T1412" s="162"/>
      <c r="AT1412" s="157" t="s">
        <v>171</v>
      </c>
      <c r="AU1412" s="157" t="s">
        <v>83</v>
      </c>
      <c r="AV1412" s="13" t="s">
        <v>83</v>
      </c>
      <c r="AW1412" s="13" t="s">
        <v>34</v>
      </c>
      <c r="AX1412" s="13" t="s">
        <v>73</v>
      </c>
      <c r="AY1412" s="157" t="s">
        <v>158</v>
      </c>
    </row>
    <row r="1413" spans="2:65" s="14" customFormat="1" ht="11.25">
      <c r="B1413" s="163"/>
      <c r="D1413" s="144" t="s">
        <v>171</v>
      </c>
      <c r="E1413" s="164" t="s">
        <v>21</v>
      </c>
      <c r="F1413" s="165" t="s">
        <v>215</v>
      </c>
      <c r="H1413" s="166">
        <v>37.286999999999999</v>
      </c>
      <c r="I1413" s="167"/>
      <c r="L1413" s="163"/>
      <c r="M1413" s="168"/>
      <c r="T1413" s="169"/>
      <c r="AT1413" s="164" t="s">
        <v>171</v>
      </c>
      <c r="AU1413" s="164" t="s">
        <v>83</v>
      </c>
      <c r="AV1413" s="14" t="s">
        <v>165</v>
      </c>
      <c r="AW1413" s="14" t="s">
        <v>34</v>
      </c>
      <c r="AX1413" s="14" t="s">
        <v>81</v>
      </c>
      <c r="AY1413" s="164" t="s">
        <v>158</v>
      </c>
    </row>
    <row r="1414" spans="2:65" s="1" customFormat="1" ht="16.5" customHeight="1">
      <c r="B1414" s="32"/>
      <c r="C1414" s="170" t="s">
        <v>1765</v>
      </c>
      <c r="D1414" s="170" t="s">
        <v>264</v>
      </c>
      <c r="E1414" s="171" t="s">
        <v>1766</v>
      </c>
      <c r="F1414" s="172" t="s">
        <v>1767</v>
      </c>
      <c r="G1414" s="173" t="s">
        <v>163</v>
      </c>
      <c r="H1414" s="174">
        <v>2.8559999999999999</v>
      </c>
      <c r="I1414" s="175"/>
      <c r="J1414" s="176">
        <f>ROUND(I1414*H1414,2)</f>
        <v>0</v>
      </c>
      <c r="K1414" s="172" t="s">
        <v>164</v>
      </c>
      <c r="L1414" s="177"/>
      <c r="M1414" s="178" t="s">
        <v>21</v>
      </c>
      <c r="N1414" s="179" t="s">
        <v>44</v>
      </c>
      <c r="P1414" s="140">
        <f>O1414*H1414</f>
        <v>0</v>
      </c>
      <c r="Q1414" s="140">
        <v>2.7000000000000001E-3</v>
      </c>
      <c r="R1414" s="140">
        <f>Q1414*H1414</f>
        <v>7.7111999999999997E-3</v>
      </c>
      <c r="S1414" s="140">
        <v>0</v>
      </c>
      <c r="T1414" s="141">
        <f>S1414*H1414</f>
        <v>0</v>
      </c>
      <c r="AR1414" s="142" t="s">
        <v>424</v>
      </c>
      <c r="AT1414" s="142" t="s">
        <v>264</v>
      </c>
      <c r="AU1414" s="142" t="s">
        <v>83</v>
      </c>
      <c r="AY1414" s="17" t="s">
        <v>158</v>
      </c>
      <c r="BE1414" s="143">
        <f>IF(N1414="základní",J1414,0)</f>
        <v>0</v>
      </c>
      <c r="BF1414" s="143">
        <f>IF(N1414="snížená",J1414,0)</f>
        <v>0</v>
      </c>
      <c r="BG1414" s="143">
        <f>IF(N1414="zákl. přenesená",J1414,0)</f>
        <v>0</v>
      </c>
      <c r="BH1414" s="143">
        <f>IF(N1414="sníž. přenesená",J1414,0)</f>
        <v>0</v>
      </c>
      <c r="BI1414" s="143">
        <f>IF(N1414="nulová",J1414,0)</f>
        <v>0</v>
      </c>
      <c r="BJ1414" s="17" t="s">
        <v>81</v>
      </c>
      <c r="BK1414" s="143">
        <f>ROUND(I1414*H1414,2)</f>
        <v>0</v>
      </c>
      <c r="BL1414" s="17" t="s">
        <v>281</v>
      </c>
      <c r="BM1414" s="142" t="s">
        <v>1768</v>
      </c>
    </row>
    <row r="1415" spans="2:65" s="1" customFormat="1" ht="11.25">
      <c r="B1415" s="32"/>
      <c r="D1415" s="144" t="s">
        <v>167</v>
      </c>
      <c r="F1415" s="145" t="s">
        <v>1767</v>
      </c>
      <c r="I1415" s="146"/>
      <c r="L1415" s="32"/>
      <c r="M1415" s="147"/>
      <c r="T1415" s="53"/>
      <c r="AT1415" s="17" t="s">
        <v>167</v>
      </c>
      <c r="AU1415" s="17" t="s">
        <v>83</v>
      </c>
    </row>
    <row r="1416" spans="2:65" s="12" customFormat="1" ht="11.25">
      <c r="B1416" s="150"/>
      <c r="D1416" s="144" t="s">
        <v>171</v>
      </c>
      <c r="E1416" s="151" t="s">
        <v>21</v>
      </c>
      <c r="F1416" s="152" t="s">
        <v>500</v>
      </c>
      <c r="H1416" s="151" t="s">
        <v>21</v>
      </c>
      <c r="I1416" s="153"/>
      <c r="L1416" s="150"/>
      <c r="M1416" s="154"/>
      <c r="T1416" s="155"/>
      <c r="AT1416" s="151" t="s">
        <v>171</v>
      </c>
      <c r="AU1416" s="151" t="s">
        <v>83</v>
      </c>
      <c r="AV1416" s="12" t="s">
        <v>81</v>
      </c>
      <c r="AW1416" s="12" t="s">
        <v>34</v>
      </c>
      <c r="AX1416" s="12" t="s">
        <v>73</v>
      </c>
      <c r="AY1416" s="151" t="s">
        <v>158</v>
      </c>
    </row>
    <row r="1417" spans="2:65" s="13" customFormat="1" ht="11.25">
      <c r="B1417" s="156"/>
      <c r="D1417" s="144" t="s">
        <v>171</v>
      </c>
      <c r="E1417" s="157" t="s">
        <v>21</v>
      </c>
      <c r="F1417" s="158" t="s">
        <v>1769</v>
      </c>
      <c r="H1417" s="159">
        <v>2.8559999999999999</v>
      </c>
      <c r="I1417" s="160"/>
      <c r="L1417" s="156"/>
      <c r="M1417" s="161"/>
      <c r="T1417" s="162"/>
      <c r="AT1417" s="157" t="s">
        <v>171</v>
      </c>
      <c r="AU1417" s="157" t="s">
        <v>83</v>
      </c>
      <c r="AV1417" s="13" t="s">
        <v>83</v>
      </c>
      <c r="AW1417" s="13" t="s">
        <v>34</v>
      </c>
      <c r="AX1417" s="13" t="s">
        <v>81</v>
      </c>
      <c r="AY1417" s="157" t="s">
        <v>158</v>
      </c>
    </row>
    <row r="1418" spans="2:65" s="1" customFormat="1" ht="16.5" customHeight="1">
      <c r="B1418" s="32"/>
      <c r="C1418" s="170" t="s">
        <v>1770</v>
      </c>
      <c r="D1418" s="170" t="s">
        <v>264</v>
      </c>
      <c r="E1418" s="171" t="s">
        <v>1771</v>
      </c>
      <c r="F1418" s="172" t="s">
        <v>1772</v>
      </c>
      <c r="G1418" s="173" t="s">
        <v>163</v>
      </c>
      <c r="H1418" s="174">
        <v>1.7669999999999999</v>
      </c>
      <c r="I1418" s="175"/>
      <c r="J1418" s="176">
        <f>ROUND(I1418*H1418,2)</f>
        <v>0</v>
      </c>
      <c r="K1418" s="172" t="s">
        <v>164</v>
      </c>
      <c r="L1418" s="177"/>
      <c r="M1418" s="178" t="s">
        <v>21</v>
      </c>
      <c r="N1418" s="179" t="s">
        <v>44</v>
      </c>
      <c r="P1418" s="140">
        <f>O1418*H1418</f>
        <v>0</v>
      </c>
      <c r="Q1418" s="140">
        <v>3.5999999999999999E-3</v>
      </c>
      <c r="R1418" s="140">
        <f>Q1418*H1418</f>
        <v>6.3611999999999991E-3</v>
      </c>
      <c r="S1418" s="140">
        <v>0</v>
      </c>
      <c r="T1418" s="141">
        <f>S1418*H1418</f>
        <v>0</v>
      </c>
      <c r="AR1418" s="142" t="s">
        <v>424</v>
      </c>
      <c r="AT1418" s="142" t="s">
        <v>264</v>
      </c>
      <c r="AU1418" s="142" t="s">
        <v>83</v>
      </c>
      <c r="AY1418" s="17" t="s">
        <v>158</v>
      </c>
      <c r="BE1418" s="143">
        <f>IF(N1418="základní",J1418,0)</f>
        <v>0</v>
      </c>
      <c r="BF1418" s="143">
        <f>IF(N1418="snížená",J1418,0)</f>
        <v>0</v>
      </c>
      <c r="BG1418" s="143">
        <f>IF(N1418="zákl. přenesená",J1418,0)</f>
        <v>0</v>
      </c>
      <c r="BH1418" s="143">
        <f>IF(N1418="sníž. přenesená",J1418,0)</f>
        <v>0</v>
      </c>
      <c r="BI1418" s="143">
        <f>IF(N1418="nulová",J1418,0)</f>
        <v>0</v>
      </c>
      <c r="BJ1418" s="17" t="s">
        <v>81</v>
      </c>
      <c r="BK1418" s="143">
        <f>ROUND(I1418*H1418,2)</f>
        <v>0</v>
      </c>
      <c r="BL1418" s="17" t="s">
        <v>281</v>
      </c>
      <c r="BM1418" s="142" t="s">
        <v>1773</v>
      </c>
    </row>
    <row r="1419" spans="2:65" s="1" customFormat="1" ht="11.25">
      <c r="B1419" s="32"/>
      <c r="D1419" s="144" t="s">
        <v>167</v>
      </c>
      <c r="F1419" s="145" t="s">
        <v>1772</v>
      </c>
      <c r="I1419" s="146"/>
      <c r="L1419" s="32"/>
      <c r="M1419" s="147"/>
      <c r="T1419" s="53"/>
      <c r="AT1419" s="17" t="s">
        <v>167</v>
      </c>
      <c r="AU1419" s="17" t="s">
        <v>83</v>
      </c>
    </row>
    <row r="1420" spans="2:65" s="12" customFormat="1" ht="11.25">
      <c r="B1420" s="150"/>
      <c r="D1420" s="144" t="s">
        <v>171</v>
      </c>
      <c r="E1420" s="151" t="s">
        <v>21</v>
      </c>
      <c r="F1420" s="152" t="s">
        <v>502</v>
      </c>
      <c r="H1420" s="151" t="s">
        <v>21</v>
      </c>
      <c r="I1420" s="153"/>
      <c r="L1420" s="150"/>
      <c r="M1420" s="154"/>
      <c r="T1420" s="155"/>
      <c r="AT1420" s="151" t="s">
        <v>171</v>
      </c>
      <c r="AU1420" s="151" t="s">
        <v>83</v>
      </c>
      <c r="AV1420" s="12" t="s">
        <v>81</v>
      </c>
      <c r="AW1420" s="12" t="s">
        <v>34</v>
      </c>
      <c r="AX1420" s="12" t="s">
        <v>73</v>
      </c>
      <c r="AY1420" s="151" t="s">
        <v>158</v>
      </c>
    </row>
    <row r="1421" spans="2:65" s="13" customFormat="1" ht="11.25">
      <c r="B1421" s="156"/>
      <c r="D1421" s="144" t="s">
        <v>171</v>
      </c>
      <c r="E1421" s="157" t="s">
        <v>21</v>
      </c>
      <c r="F1421" s="158" t="s">
        <v>1774</v>
      </c>
      <c r="H1421" s="159">
        <v>0.73399999999999999</v>
      </c>
      <c r="I1421" s="160"/>
      <c r="L1421" s="156"/>
      <c r="M1421" s="161"/>
      <c r="T1421" s="162"/>
      <c r="AT1421" s="157" t="s">
        <v>171</v>
      </c>
      <c r="AU1421" s="157" t="s">
        <v>83</v>
      </c>
      <c r="AV1421" s="13" t="s">
        <v>83</v>
      </c>
      <c r="AW1421" s="13" t="s">
        <v>34</v>
      </c>
      <c r="AX1421" s="13" t="s">
        <v>73</v>
      </c>
      <c r="AY1421" s="157" t="s">
        <v>158</v>
      </c>
    </row>
    <row r="1422" spans="2:65" s="12" customFormat="1" ht="11.25">
      <c r="B1422" s="150"/>
      <c r="D1422" s="144" t="s">
        <v>171</v>
      </c>
      <c r="E1422" s="151" t="s">
        <v>21</v>
      </c>
      <c r="F1422" s="152" t="s">
        <v>506</v>
      </c>
      <c r="H1422" s="151" t="s">
        <v>21</v>
      </c>
      <c r="I1422" s="153"/>
      <c r="L1422" s="150"/>
      <c r="M1422" s="154"/>
      <c r="T1422" s="155"/>
      <c r="AT1422" s="151" t="s">
        <v>171</v>
      </c>
      <c r="AU1422" s="151" t="s">
        <v>83</v>
      </c>
      <c r="AV1422" s="12" t="s">
        <v>81</v>
      </c>
      <c r="AW1422" s="12" t="s">
        <v>34</v>
      </c>
      <c r="AX1422" s="12" t="s">
        <v>73</v>
      </c>
      <c r="AY1422" s="151" t="s">
        <v>158</v>
      </c>
    </row>
    <row r="1423" spans="2:65" s="13" customFormat="1" ht="11.25">
      <c r="B1423" s="156"/>
      <c r="D1423" s="144" t="s">
        <v>171</v>
      </c>
      <c r="E1423" s="157" t="s">
        <v>21</v>
      </c>
      <c r="F1423" s="158" t="s">
        <v>1775</v>
      </c>
      <c r="H1423" s="159">
        <v>0.751</v>
      </c>
      <c r="I1423" s="160"/>
      <c r="L1423" s="156"/>
      <c r="M1423" s="161"/>
      <c r="T1423" s="162"/>
      <c r="AT1423" s="157" t="s">
        <v>171</v>
      </c>
      <c r="AU1423" s="157" t="s">
        <v>83</v>
      </c>
      <c r="AV1423" s="13" t="s">
        <v>83</v>
      </c>
      <c r="AW1423" s="13" t="s">
        <v>34</v>
      </c>
      <c r="AX1423" s="13" t="s">
        <v>73</v>
      </c>
      <c r="AY1423" s="157" t="s">
        <v>158</v>
      </c>
    </row>
    <row r="1424" spans="2:65" s="12" customFormat="1" ht="11.25">
      <c r="B1424" s="150"/>
      <c r="D1424" s="144" t="s">
        <v>171</v>
      </c>
      <c r="E1424" s="151" t="s">
        <v>21</v>
      </c>
      <c r="F1424" s="152" t="s">
        <v>510</v>
      </c>
      <c r="H1424" s="151" t="s">
        <v>21</v>
      </c>
      <c r="I1424" s="153"/>
      <c r="L1424" s="150"/>
      <c r="M1424" s="154"/>
      <c r="T1424" s="155"/>
      <c r="AT1424" s="151" t="s">
        <v>171</v>
      </c>
      <c r="AU1424" s="151" t="s">
        <v>83</v>
      </c>
      <c r="AV1424" s="12" t="s">
        <v>81</v>
      </c>
      <c r="AW1424" s="12" t="s">
        <v>34</v>
      </c>
      <c r="AX1424" s="12" t="s">
        <v>73</v>
      </c>
      <c r="AY1424" s="151" t="s">
        <v>158</v>
      </c>
    </row>
    <row r="1425" spans="2:65" s="13" customFormat="1" ht="11.25">
      <c r="B1425" s="156"/>
      <c r="D1425" s="144" t="s">
        <v>171</v>
      </c>
      <c r="E1425" s="157" t="s">
        <v>21</v>
      </c>
      <c r="F1425" s="158" t="s">
        <v>1776</v>
      </c>
      <c r="H1425" s="159">
        <v>0.28199999999999997</v>
      </c>
      <c r="I1425" s="160"/>
      <c r="L1425" s="156"/>
      <c r="M1425" s="161"/>
      <c r="T1425" s="162"/>
      <c r="AT1425" s="157" t="s">
        <v>171</v>
      </c>
      <c r="AU1425" s="157" t="s">
        <v>83</v>
      </c>
      <c r="AV1425" s="13" t="s">
        <v>83</v>
      </c>
      <c r="AW1425" s="13" t="s">
        <v>34</v>
      </c>
      <c r="AX1425" s="13" t="s">
        <v>73</v>
      </c>
      <c r="AY1425" s="157" t="s">
        <v>158</v>
      </c>
    </row>
    <row r="1426" spans="2:65" s="14" customFormat="1" ht="11.25">
      <c r="B1426" s="163"/>
      <c r="D1426" s="144" t="s">
        <v>171</v>
      </c>
      <c r="E1426" s="164" t="s">
        <v>21</v>
      </c>
      <c r="F1426" s="165" t="s">
        <v>215</v>
      </c>
      <c r="H1426" s="166">
        <v>1.7669999999999999</v>
      </c>
      <c r="I1426" s="167"/>
      <c r="L1426" s="163"/>
      <c r="M1426" s="168"/>
      <c r="T1426" s="169"/>
      <c r="AT1426" s="164" t="s">
        <v>171</v>
      </c>
      <c r="AU1426" s="164" t="s">
        <v>83</v>
      </c>
      <c r="AV1426" s="14" t="s">
        <v>165</v>
      </c>
      <c r="AW1426" s="14" t="s">
        <v>34</v>
      </c>
      <c r="AX1426" s="14" t="s">
        <v>81</v>
      </c>
      <c r="AY1426" s="164" t="s">
        <v>158</v>
      </c>
    </row>
    <row r="1427" spans="2:65" s="1" customFormat="1" ht="16.5" customHeight="1">
      <c r="B1427" s="32"/>
      <c r="C1427" s="170" t="s">
        <v>1777</v>
      </c>
      <c r="D1427" s="170" t="s">
        <v>264</v>
      </c>
      <c r="E1427" s="171" t="s">
        <v>1778</v>
      </c>
      <c r="F1427" s="172" t="s">
        <v>1779</v>
      </c>
      <c r="G1427" s="173" t="s">
        <v>163</v>
      </c>
      <c r="H1427" s="174">
        <v>16.016999999999999</v>
      </c>
      <c r="I1427" s="175"/>
      <c r="J1427" s="176">
        <f>ROUND(I1427*H1427,2)</f>
        <v>0</v>
      </c>
      <c r="K1427" s="172" t="s">
        <v>164</v>
      </c>
      <c r="L1427" s="177"/>
      <c r="M1427" s="178" t="s">
        <v>21</v>
      </c>
      <c r="N1427" s="179" t="s">
        <v>44</v>
      </c>
      <c r="P1427" s="140">
        <f>O1427*H1427</f>
        <v>0</v>
      </c>
      <c r="Q1427" s="140">
        <v>1.4E-3</v>
      </c>
      <c r="R1427" s="140">
        <f>Q1427*H1427</f>
        <v>2.2423800000000001E-2</v>
      </c>
      <c r="S1427" s="140">
        <v>0</v>
      </c>
      <c r="T1427" s="141">
        <f>S1427*H1427</f>
        <v>0</v>
      </c>
      <c r="AR1427" s="142" t="s">
        <v>424</v>
      </c>
      <c r="AT1427" s="142" t="s">
        <v>264</v>
      </c>
      <c r="AU1427" s="142" t="s">
        <v>83</v>
      </c>
      <c r="AY1427" s="17" t="s">
        <v>158</v>
      </c>
      <c r="BE1427" s="143">
        <f>IF(N1427="základní",J1427,0)</f>
        <v>0</v>
      </c>
      <c r="BF1427" s="143">
        <f>IF(N1427="snížená",J1427,0)</f>
        <v>0</v>
      </c>
      <c r="BG1427" s="143">
        <f>IF(N1427="zákl. přenesená",J1427,0)</f>
        <v>0</v>
      </c>
      <c r="BH1427" s="143">
        <f>IF(N1427="sníž. přenesená",J1427,0)</f>
        <v>0</v>
      </c>
      <c r="BI1427" s="143">
        <f>IF(N1427="nulová",J1427,0)</f>
        <v>0</v>
      </c>
      <c r="BJ1427" s="17" t="s">
        <v>81</v>
      </c>
      <c r="BK1427" s="143">
        <f>ROUND(I1427*H1427,2)</f>
        <v>0</v>
      </c>
      <c r="BL1427" s="17" t="s">
        <v>281</v>
      </c>
      <c r="BM1427" s="142" t="s">
        <v>1780</v>
      </c>
    </row>
    <row r="1428" spans="2:65" s="1" customFormat="1" ht="11.25">
      <c r="B1428" s="32"/>
      <c r="D1428" s="144" t="s">
        <v>167</v>
      </c>
      <c r="F1428" s="145" t="s">
        <v>1779</v>
      </c>
      <c r="I1428" s="146"/>
      <c r="L1428" s="32"/>
      <c r="M1428" s="147"/>
      <c r="T1428" s="53"/>
      <c r="AT1428" s="17" t="s">
        <v>167</v>
      </c>
      <c r="AU1428" s="17" t="s">
        <v>83</v>
      </c>
    </row>
    <row r="1429" spans="2:65" s="12" customFormat="1" ht="11.25">
      <c r="B1429" s="150"/>
      <c r="D1429" s="144" t="s">
        <v>171</v>
      </c>
      <c r="E1429" s="151" t="s">
        <v>21</v>
      </c>
      <c r="F1429" s="152" t="s">
        <v>1763</v>
      </c>
      <c r="H1429" s="151" t="s">
        <v>21</v>
      </c>
      <c r="I1429" s="153"/>
      <c r="L1429" s="150"/>
      <c r="M1429" s="154"/>
      <c r="T1429" s="155"/>
      <c r="AT1429" s="151" t="s">
        <v>171</v>
      </c>
      <c r="AU1429" s="151" t="s">
        <v>83</v>
      </c>
      <c r="AV1429" s="12" t="s">
        <v>81</v>
      </c>
      <c r="AW1429" s="12" t="s">
        <v>34</v>
      </c>
      <c r="AX1429" s="12" t="s">
        <v>73</v>
      </c>
      <c r="AY1429" s="151" t="s">
        <v>158</v>
      </c>
    </row>
    <row r="1430" spans="2:65" s="13" customFormat="1" ht="11.25">
      <c r="B1430" s="156"/>
      <c r="D1430" s="144" t="s">
        <v>171</v>
      </c>
      <c r="E1430" s="157" t="s">
        <v>21</v>
      </c>
      <c r="F1430" s="158" t="s">
        <v>1781</v>
      </c>
      <c r="H1430" s="159">
        <v>16.016999999999999</v>
      </c>
      <c r="I1430" s="160"/>
      <c r="L1430" s="156"/>
      <c r="M1430" s="161"/>
      <c r="T1430" s="162"/>
      <c r="AT1430" s="157" t="s">
        <v>171</v>
      </c>
      <c r="AU1430" s="157" t="s">
        <v>83</v>
      </c>
      <c r="AV1430" s="13" t="s">
        <v>83</v>
      </c>
      <c r="AW1430" s="13" t="s">
        <v>34</v>
      </c>
      <c r="AX1430" s="13" t="s">
        <v>81</v>
      </c>
      <c r="AY1430" s="157" t="s">
        <v>158</v>
      </c>
    </row>
    <row r="1431" spans="2:65" s="1" customFormat="1" ht="16.5" customHeight="1">
      <c r="B1431" s="32"/>
      <c r="C1431" s="170" t="s">
        <v>1782</v>
      </c>
      <c r="D1431" s="170" t="s">
        <v>264</v>
      </c>
      <c r="E1431" s="171" t="s">
        <v>1783</v>
      </c>
      <c r="F1431" s="172" t="s">
        <v>1784</v>
      </c>
      <c r="G1431" s="173" t="s">
        <v>163</v>
      </c>
      <c r="H1431" s="174">
        <v>17.393000000000001</v>
      </c>
      <c r="I1431" s="175"/>
      <c r="J1431" s="176">
        <f>ROUND(I1431*H1431,2)</f>
        <v>0</v>
      </c>
      <c r="K1431" s="172" t="s">
        <v>164</v>
      </c>
      <c r="L1431" s="177"/>
      <c r="M1431" s="178" t="s">
        <v>21</v>
      </c>
      <c r="N1431" s="179" t="s">
        <v>44</v>
      </c>
      <c r="P1431" s="140">
        <f>O1431*H1431</f>
        <v>0</v>
      </c>
      <c r="Q1431" s="140">
        <v>4.1999999999999997E-3</v>
      </c>
      <c r="R1431" s="140">
        <f>Q1431*H1431</f>
        <v>7.3050599999999993E-2</v>
      </c>
      <c r="S1431" s="140">
        <v>0</v>
      </c>
      <c r="T1431" s="141">
        <f>S1431*H1431</f>
        <v>0</v>
      </c>
      <c r="AR1431" s="142" t="s">
        <v>424</v>
      </c>
      <c r="AT1431" s="142" t="s">
        <v>264</v>
      </c>
      <c r="AU1431" s="142" t="s">
        <v>83</v>
      </c>
      <c r="AY1431" s="17" t="s">
        <v>158</v>
      </c>
      <c r="BE1431" s="143">
        <f>IF(N1431="základní",J1431,0)</f>
        <v>0</v>
      </c>
      <c r="BF1431" s="143">
        <f>IF(N1431="snížená",J1431,0)</f>
        <v>0</v>
      </c>
      <c r="BG1431" s="143">
        <f>IF(N1431="zákl. přenesená",J1431,0)</f>
        <v>0</v>
      </c>
      <c r="BH1431" s="143">
        <f>IF(N1431="sníž. přenesená",J1431,0)</f>
        <v>0</v>
      </c>
      <c r="BI1431" s="143">
        <f>IF(N1431="nulová",J1431,0)</f>
        <v>0</v>
      </c>
      <c r="BJ1431" s="17" t="s">
        <v>81</v>
      </c>
      <c r="BK1431" s="143">
        <f>ROUND(I1431*H1431,2)</f>
        <v>0</v>
      </c>
      <c r="BL1431" s="17" t="s">
        <v>281</v>
      </c>
      <c r="BM1431" s="142" t="s">
        <v>1785</v>
      </c>
    </row>
    <row r="1432" spans="2:65" s="1" customFormat="1" ht="11.25">
      <c r="B1432" s="32"/>
      <c r="D1432" s="144" t="s">
        <v>167</v>
      </c>
      <c r="F1432" s="145" t="s">
        <v>1784</v>
      </c>
      <c r="I1432" s="146"/>
      <c r="L1432" s="32"/>
      <c r="M1432" s="147"/>
      <c r="T1432" s="53"/>
      <c r="AT1432" s="17" t="s">
        <v>167</v>
      </c>
      <c r="AU1432" s="17" t="s">
        <v>83</v>
      </c>
    </row>
    <row r="1433" spans="2:65" s="12" customFormat="1" ht="11.25">
      <c r="B1433" s="150"/>
      <c r="D1433" s="144" t="s">
        <v>171</v>
      </c>
      <c r="E1433" s="151" t="s">
        <v>21</v>
      </c>
      <c r="F1433" s="152" t="s">
        <v>804</v>
      </c>
      <c r="H1433" s="151" t="s">
        <v>21</v>
      </c>
      <c r="I1433" s="153"/>
      <c r="L1433" s="150"/>
      <c r="M1433" s="154"/>
      <c r="T1433" s="155"/>
      <c r="AT1433" s="151" t="s">
        <v>171</v>
      </c>
      <c r="AU1433" s="151" t="s">
        <v>83</v>
      </c>
      <c r="AV1433" s="12" t="s">
        <v>81</v>
      </c>
      <c r="AW1433" s="12" t="s">
        <v>34</v>
      </c>
      <c r="AX1433" s="12" t="s">
        <v>73</v>
      </c>
      <c r="AY1433" s="151" t="s">
        <v>158</v>
      </c>
    </row>
    <row r="1434" spans="2:65" s="13" customFormat="1" ht="11.25">
      <c r="B1434" s="156"/>
      <c r="D1434" s="144" t="s">
        <v>171</v>
      </c>
      <c r="E1434" s="157" t="s">
        <v>21</v>
      </c>
      <c r="F1434" s="158" t="s">
        <v>1786</v>
      </c>
      <c r="H1434" s="159">
        <v>17.393000000000001</v>
      </c>
      <c r="I1434" s="160"/>
      <c r="L1434" s="156"/>
      <c r="M1434" s="161"/>
      <c r="T1434" s="162"/>
      <c r="AT1434" s="157" t="s">
        <v>171</v>
      </c>
      <c r="AU1434" s="157" t="s">
        <v>83</v>
      </c>
      <c r="AV1434" s="13" t="s">
        <v>83</v>
      </c>
      <c r="AW1434" s="13" t="s">
        <v>34</v>
      </c>
      <c r="AX1434" s="13" t="s">
        <v>81</v>
      </c>
      <c r="AY1434" s="157" t="s">
        <v>158</v>
      </c>
    </row>
    <row r="1435" spans="2:65" s="1" customFormat="1" ht="21.75" customHeight="1">
      <c r="B1435" s="32"/>
      <c r="C1435" s="131" t="s">
        <v>1787</v>
      </c>
      <c r="D1435" s="131" t="s">
        <v>160</v>
      </c>
      <c r="E1435" s="132" t="s">
        <v>1788</v>
      </c>
      <c r="F1435" s="133" t="s">
        <v>1789</v>
      </c>
      <c r="G1435" s="134" t="s">
        <v>163</v>
      </c>
      <c r="H1435" s="135">
        <v>47.6</v>
      </c>
      <c r="I1435" s="136"/>
      <c r="J1435" s="137">
        <f>ROUND(I1435*H1435,2)</f>
        <v>0</v>
      </c>
      <c r="K1435" s="133" t="s">
        <v>164</v>
      </c>
      <c r="L1435" s="32"/>
      <c r="M1435" s="138" t="s">
        <v>21</v>
      </c>
      <c r="N1435" s="139" t="s">
        <v>44</v>
      </c>
      <c r="P1435" s="140">
        <f>O1435*H1435</f>
        <v>0</v>
      </c>
      <c r="Q1435" s="140">
        <v>1.1590000000000001E-3</v>
      </c>
      <c r="R1435" s="140">
        <f>Q1435*H1435</f>
        <v>5.5168400000000006E-2</v>
      </c>
      <c r="S1435" s="140">
        <v>0</v>
      </c>
      <c r="T1435" s="141">
        <f>S1435*H1435</f>
        <v>0</v>
      </c>
      <c r="AR1435" s="142" t="s">
        <v>281</v>
      </c>
      <c r="AT1435" s="142" t="s">
        <v>160</v>
      </c>
      <c r="AU1435" s="142" t="s">
        <v>83</v>
      </c>
      <c r="AY1435" s="17" t="s">
        <v>158</v>
      </c>
      <c r="BE1435" s="143">
        <f>IF(N1435="základní",J1435,0)</f>
        <v>0</v>
      </c>
      <c r="BF1435" s="143">
        <f>IF(N1435="snížená",J1435,0)</f>
        <v>0</v>
      </c>
      <c r="BG1435" s="143">
        <f>IF(N1435="zákl. přenesená",J1435,0)</f>
        <v>0</v>
      </c>
      <c r="BH1435" s="143">
        <f>IF(N1435="sníž. přenesená",J1435,0)</f>
        <v>0</v>
      </c>
      <c r="BI1435" s="143">
        <f>IF(N1435="nulová",J1435,0)</f>
        <v>0</v>
      </c>
      <c r="BJ1435" s="17" t="s">
        <v>81</v>
      </c>
      <c r="BK1435" s="143">
        <f>ROUND(I1435*H1435,2)</f>
        <v>0</v>
      </c>
      <c r="BL1435" s="17" t="s">
        <v>281</v>
      </c>
      <c r="BM1435" s="142" t="s">
        <v>1790</v>
      </c>
    </row>
    <row r="1436" spans="2:65" s="1" customFormat="1" ht="19.5">
      <c r="B1436" s="32"/>
      <c r="D1436" s="144" t="s">
        <v>167</v>
      </c>
      <c r="F1436" s="145" t="s">
        <v>1791</v>
      </c>
      <c r="I1436" s="146"/>
      <c r="L1436" s="32"/>
      <c r="M1436" s="147"/>
      <c r="T1436" s="53"/>
      <c r="AT1436" s="17" t="s">
        <v>167</v>
      </c>
      <c r="AU1436" s="17" t="s">
        <v>83</v>
      </c>
    </row>
    <row r="1437" spans="2:65" s="1" customFormat="1" ht="11.25">
      <c r="B1437" s="32"/>
      <c r="D1437" s="148" t="s">
        <v>169</v>
      </c>
      <c r="F1437" s="149" t="s">
        <v>1792</v>
      </c>
      <c r="I1437" s="146"/>
      <c r="L1437" s="32"/>
      <c r="M1437" s="147"/>
      <c r="T1437" s="53"/>
      <c r="AT1437" s="17" t="s">
        <v>169</v>
      </c>
      <c r="AU1437" s="17" t="s">
        <v>83</v>
      </c>
    </row>
    <row r="1438" spans="2:65" s="12" customFormat="1" ht="11.25">
      <c r="B1438" s="150"/>
      <c r="D1438" s="144" t="s">
        <v>171</v>
      </c>
      <c r="E1438" s="151" t="s">
        <v>21</v>
      </c>
      <c r="F1438" s="152" t="s">
        <v>1634</v>
      </c>
      <c r="H1438" s="151" t="s">
        <v>21</v>
      </c>
      <c r="I1438" s="153"/>
      <c r="L1438" s="150"/>
      <c r="M1438" s="154"/>
      <c r="T1438" s="155"/>
      <c r="AT1438" s="151" t="s">
        <v>171</v>
      </c>
      <c r="AU1438" s="151" t="s">
        <v>83</v>
      </c>
      <c r="AV1438" s="12" t="s">
        <v>81</v>
      </c>
      <c r="AW1438" s="12" t="s">
        <v>34</v>
      </c>
      <c r="AX1438" s="12" t="s">
        <v>73</v>
      </c>
      <c r="AY1438" s="151" t="s">
        <v>158</v>
      </c>
    </row>
    <row r="1439" spans="2:65" s="13" customFormat="1" ht="11.25">
      <c r="B1439" s="156"/>
      <c r="D1439" s="144" t="s">
        <v>171</v>
      </c>
      <c r="E1439" s="157" t="s">
        <v>21</v>
      </c>
      <c r="F1439" s="158" t="s">
        <v>1635</v>
      </c>
      <c r="H1439" s="159">
        <v>47.6</v>
      </c>
      <c r="I1439" s="160"/>
      <c r="L1439" s="156"/>
      <c r="M1439" s="161"/>
      <c r="T1439" s="162"/>
      <c r="AT1439" s="157" t="s">
        <v>171</v>
      </c>
      <c r="AU1439" s="157" t="s">
        <v>83</v>
      </c>
      <c r="AV1439" s="13" t="s">
        <v>83</v>
      </c>
      <c r="AW1439" s="13" t="s">
        <v>34</v>
      </c>
      <c r="AX1439" s="13" t="s">
        <v>81</v>
      </c>
      <c r="AY1439" s="157" t="s">
        <v>158</v>
      </c>
    </row>
    <row r="1440" spans="2:65" s="1" customFormat="1" ht="16.5" customHeight="1">
      <c r="B1440" s="32"/>
      <c r="C1440" s="170" t="s">
        <v>1793</v>
      </c>
      <c r="D1440" s="170" t="s">
        <v>264</v>
      </c>
      <c r="E1440" s="171" t="s">
        <v>1794</v>
      </c>
      <c r="F1440" s="172" t="s">
        <v>1795</v>
      </c>
      <c r="G1440" s="173" t="s">
        <v>163</v>
      </c>
      <c r="H1440" s="174">
        <v>48.552</v>
      </c>
      <c r="I1440" s="175"/>
      <c r="J1440" s="176">
        <f>ROUND(I1440*H1440,2)</f>
        <v>0</v>
      </c>
      <c r="K1440" s="172" t="s">
        <v>164</v>
      </c>
      <c r="L1440" s="177"/>
      <c r="M1440" s="178" t="s">
        <v>21</v>
      </c>
      <c r="N1440" s="179" t="s">
        <v>44</v>
      </c>
      <c r="P1440" s="140">
        <f>O1440*H1440</f>
        <v>0</v>
      </c>
      <c r="Q1440" s="140">
        <v>3.5000000000000001E-3</v>
      </c>
      <c r="R1440" s="140">
        <f>Q1440*H1440</f>
        <v>0.169932</v>
      </c>
      <c r="S1440" s="140">
        <v>0</v>
      </c>
      <c r="T1440" s="141">
        <f>S1440*H1440</f>
        <v>0</v>
      </c>
      <c r="AR1440" s="142" t="s">
        <v>424</v>
      </c>
      <c r="AT1440" s="142" t="s">
        <v>264</v>
      </c>
      <c r="AU1440" s="142" t="s">
        <v>83</v>
      </c>
      <c r="AY1440" s="17" t="s">
        <v>158</v>
      </c>
      <c r="BE1440" s="143">
        <f>IF(N1440="základní",J1440,0)</f>
        <v>0</v>
      </c>
      <c r="BF1440" s="143">
        <f>IF(N1440="snížená",J1440,0)</f>
        <v>0</v>
      </c>
      <c r="BG1440" s="143">
        <f>IF(N1440="zákl. přenesená",J1440,0)</f>
        <v>0</v>
      </c>
      <c r="BH1440" s="143">
        <f>IF(N1440="sníž. přenesená",J1440,0)</f>
        <v>0</v>
      </c>
      <c r="BI1440" s="143">
        <f>IF(N1440="nulová",J1440,0)</f>
        <v>0</v>
      </c>
      <c r="BJ1440" s="17" t="s">
        <v>81</v>
      </c>
      <c r="BK1440" s="143">
        <f>ROUND(I1440*H1440,2)</f>
        <v>0</v>
      </c>
      <c r="BL1440" s="17" t="s">
        <v>281</v>
      </c>
      <c r="BM1440" s="142" t="s">
        <v>1796</v>
      </c>
    </row>
    <row r="1441" spans="2:65" s="1" customFormat="1" ht="11.25">
      <c r="B1441" s="32"/>
      <c r="D1441" s="144" t="s">
        <v>167</v>
      </c>
      <c r="F1441" s="145" t="s">
        <v>1795</v>
      </c>
      <c r="I1441" s="146"/>
      <c r="L1441" s="32"/>
      <c r="M1441" s="147"/>
      <c r="T1441" s="53"/>
      <c r="AT1441" s="17" t="s">
        <v>167</v>
      </c>
      <c r="AU1441" s="17" t="s">
        <v>83</v>
      </c>
    </row>
    <row r="1442" spans="2:65" s="13" customFormat="1" ht="11.25">
      <c r="B1442" s="156"/>
      <c r="D1442" s="144" t="s">
        <v>171</v>
      </c>
      <c r="E1442" s="157" t="s">
        <v>21</v>
      </c>
      <c r="F1442" s="158" t="s">
        <v>1797</v>
      </c>
      <c r="H1442" s="159">
        <v>48.552</v>
      </c>
      <c r="I1442" s="160"/>
      <c r="L1442" s="156"/>
      <c r="M1442" s="161"/>
      <c r="T1442" s="162"/>
      <c r="AT1442" s="157" t="s">
        <v>171</v>
      </c>
      <c r="AU1442" s="157" t="s">
        <v>83</v>
      </c>
      <c r="AV1442" s="13" t="s">
        <v>83</v>
      </c>
      <c r="AW1442" s="13" t="s">
        <v>34</v>
      </c>
      <c r="AX1442" s="13" t="s">
        <v>81</v>
      </c>
      <c r="AY1442" s="157" t="s">
        <v>158</v>
      </c>
    </row>
    <row r="1443" spans="2:65" s="1" customFormat="1" ht="16.5" customHeight="1">
      <c r="B1443" s="32"/>
      <c r="C1443" s="131" t="s">
        <v>1798</v>
      </c>
      <c r="D1443" s="131" t="s">
        <v>160</v>
      </c>
      <c r="E1443" s="132" t="s">
        <v>1799</v>
      </c>
      <c r="F1443" s="133" t="s">
        <v>1800</v>
      </c>
      <c r="G1443" s="134" t="s">
        <v>184</v>
      </c>
      <c r="H1443" s="135">
        <v>64.295000000000002</v>
      </c>
      <c r="I1443" s="136"/>
      <c r="J1443" s="137">
        <f>ROUND(I1443*H1443,2)</f>
        <v>0</v>
      </c>
      <c r="K1443" s="133" t="s">
        <v>164</v>
      </c>
      <c r="L1443" s="32"/>
      <c r="M1443" s="138" t="s">
        <v>21</v>
      </c>
      <c r="N1443" s="139" t="s">
        <v>44</v>
      </c>
      <c r="P1443" s="140">
        <f>O1443*H1443</f>
        <v>0</v>
      </c>
      <c r="Q1443" s="140">
        <v>0</v>
      </c>
      <c r="R1443" s="140">
        <f>Q1443*H1443</f>
        <v>0</v>
      </c>
      <c r="S1443" s="140">
        <v>0</v>
      </c>
      <c r="T1443" s="141">
        <f>S1443*H1443</f>
        <v>0</v>
      </c>
      <c r="AR1443" s="142" t="s">
        <v>281</v>
      </c>
      <c r="AT1443" s="142" t="s">
        <v>160</v>
      </c>
      <c r="AU1443" s="142" t="s">
        <v>83</v>
      </c>
      <c r="AY1443" s="17" t="s">
        <v>158</v>
      </c>
      <c r="BE1443" s="143">
        <f>IF(N1443="základní",J1443,0)</f>
        <v>0</v>
      </c>
      <c r="BF1443" s="143">
        <f>IF(N1443="snížená",J1443,0)</f>
        <v>0</v>
      </c>
      <c r="BG1443" s="143">
        <f>IF(N1443="zákl. přenesená",J1443,0)</f>
        <v>0</v>
      </c>
      <c r="BH1443" s="143">
        <f>IF(N1443="sníž. přenesená",J1443,0)</f>
        <v>0</v>
      </c>
      <c r="BI1443" s="143">
        <f>IF(N1443="nulová",J1443,0)</f>
        <v>0</v>
      </c>
      <c r="BJ1443" s="17" t="s">
        <v>81</v>
      </c>
      <c r="BK1443" s="143">
        <f>ROUND(I1443*H1443,2)</f>
        <v>0</v>
      </c>
      <c r="BL1443" s="17" t="s">
        <v>281</v>
      </c>
      <c r="BM1443" s="142" t="s">
        <v>1801</v>
      </c>
    </row>
    <row r="1444" spans="2:65" s="1" customFormat="1" ht="11.25">
      <c r="B1444" s="32"/>
      <c r="D1444" s="144" t="s">
        <v>167</v>
      </c>
      <c r="F1444" s="145" t="s">
        <v>1802</v>
      </c>
      <c r="I1444" s="146"/>
      <c r="L1444" s="32"/>
      <c r="M1444" s="147"/>
      <c r="T1444" s="53"/>
      <c r="AT1444" s="17" t="s">
        <v>167</v>
      </c>
      <c r="AU1444" s="17" t="s">
        <v>83</v>
      </c>
    </row>
    <row r="1445" spans="2:65" s="1" customFormat="1" ht="11.25">
      <c r="B1445" s="32"/>
      <c r="D1445" s="148" t="s">
        <v>169</v>
      </c>
      <c r="F1445" s="149" t="s">
        <v>1803</v>
      </c>
      <c r="I1445" s="146"/>
      <c r="L1445" s="32"/>
      <c r="M1445" s="147"/>
      <c r="T1445" s="53"/>
      <c r="AT1445" s="17" t="s">
        <v>169</v>
      </c>
      <c r="AU1445" s="17" t="s">
        <v>83</v>
      </c>
    </row>
    <row r="1446" spans="2:65" s="12" customFormat="1" ht="11.25">
      <c r="B1446" s="150"/>
      <c r="D1446" s="144" t="s">
        <v>171</v>
      </c>
      <c r="E1446" s="151" t="s">
        <v>21</v>
      </c>
      <c r="F1446" s="152" t="s">
        <v>1634</v>
      </c>
      <c r="H1446" s="151" t="s">
        <v>21</v>
      </c>
      <c r="I1446" s="153"/>
      <c r="L1446" s="150"/>
      <c r="M1446" s="154"/>
      <c r="T1446" s="155"/>
      <c r="AT1446" s="151" t="s">
        <v>171</v>
      </c>
      <c r="AU1446" s="151" t="s">
        <v>83</v>
      </c>
      <c r="AV1446" s="12" t="s">
        <v>81</v>
      </c>
      <c r="AW1446" s="12" t="s">
        <v>34</v>
      </c>
      <c r="AX1446" s="12" t="s">
        <v>73</v>
      </c>
      <c r="AY1446" s="151" t="s">
        <v>158</v>
      </c>
    </row>
    <row r="1447" spans="2:65" s="13" customFormat="1" ht="11.25">
      <c r="B1447" s="156"/>
      <c r="D1447" s="144" t="s">
        <v>171</v>
      </c>
      <c r="E1447" s="157" t="s">
        <v>21</v>
      </c>
      <c r="F1447" s="158" t="s">
        <v>1804</v>
      </c>
      <c r="H1447" s="159">
        <v>40.47</v>
      </c>
      <c r="I1447" s="160"/>
      <c r="L1447" s="156"/>
      <c r="M1447" s="161"/>
      <c r="T1447" s="162"/>
      <c r="AT1447" s="157" t="s">
        <v>171</v>
      </c>
      <c r="AU1447" s="157" t="s">
        <v>83</v>
      </c>
      <c r="AV1447" s="13" t="s">
        <v>83</v>
      </c>
      <c r="AW1447" s="13" t="s">
        <v>34</v>
      </c>
      <c r="AX1447" s="13" t="s">
        <v>73</v>
      </c>
      <c r="AY1447" s="157" t="s">
        <v>158</v>
      </c>
    </row>
    <row r="1448" spans="2:65" s="13" customFormat="1" ht="11.25">
      <c r="B1448" s="156"/>
      <c r="D1448" s="144" t="s">
        <v>171</v>
      </c>
      <c r="E1448" s="157" t="s">
        <v>21</v>
      </c>
      <c r="F1448" s="158" t="s">
        <v>1805</v>
      </c>
      <c r="H1448" s="159">
        <v>23.824999999999999</v>
      </c>
      <c r="I1448" s="160"/>
      <c r="L1448" s="156"/>
      <c r="M1448" s="161"/>
      <c r="T1448" s="162"/>
      <c r="AT1448" s="157" t="s">
        <v>171</v>
      </c>
      <c r="AU1448" s="157" t="s">
        <v>83</v>
      </c>
      <c r="AV1448" s="13" t="s">
        <v>83</v>
      </c>
      <c r="AW1448" s="13" t="s">
        <v>34</v>
      </c>
      <c r="AX1448" s="13" t="s">
        <v>73</v>
      </c>
      <c r="AY1448" s="157" t="s">
        <v>158</v>
      </c>
    </row>
    <row r="1449" spans="2:65" s="14" customFormat="1" ht="11.25">
      <c r="B1449" s="163"/>
      <c r="D1449" s="144" t="s">
        <v>171</v>
      </c>
      <c r="E1449" s="164" t="s">
        <v>21</v>
      </c>
      <c r="F1449" s="165" t="s">
        <v>215</v>
      </c>
      <c r="H1449" s="166">
        <v>64.295000000000002</v>
      </c>
      <c r="I1449" s="167"/>
      <c r="L1449" s="163"/>
      <c r="M1449" s="168"/>
      <c r="T1449" s="169"/>
      <c r="AT1449" s="164" t="s">
        <v>171</v>
      </c>
      <c r="AU1449" s="164" t="s">
        <v>83</v>
      </c>
      <c r="AV1449" s="14" t="s">
        <v>165</v>
      </c>
      <c r="AW1449" s="14" t="s">
        <v>34</v>
      </c>
      <c r="AX1449" s="14" t="s">
        <v>81</v>
      </c>
      <c r="AY1449" s="164" t="s">
        <v>158</v>
      </c>
    </row>
    <row r="1450" spans="2:65" s="1" customFormat="1" ht="16.5" customHeight="1">
      <c r="B1450" s="32"/>
      <c r="C1450" s="170" t="s">
        <v>1806</v>
      </c>
      <c r="D1450" s="170" t="s">
        <v>264</v>
      </c>
      <c r="E1450" s="171" t="s">
        <v>1807</v>
      </c>
      <c r="F1450" s="172" t="s">
        <v>1808</v>
      </c>
      <c r="G1450" s="173" t="s">
        <v>184</v>
      </c>
      <c r="H1450" s="174">
        <v>65.581000000000003</v>
      </c>
      <c r="I1450" s="175"/>
      <c r="J1450" s="176">
        <f>ROUND(I1450*H1450,2)</f>
        <v>0</v>
      </c>
      <c r="K1450" s="172" t="s">
        <v>164</v>
      </c>
      <c r="L1450" s="177"/>
      <c r="M1450" s="178" t="s">
        <v>21</v>
      </c>
      <c r="N1450" s="179" t="s">
        <v>44</v>
      </c>
      <c r="P1450" s="140">
        <f>O1450*H1450</f>
        <v>0</v>
      </c>
      <c r="Q1450" s="140">
        <v>3.8000000000000002E-4</v>
      </c>
      <c r="R1450" s="140">
        <f>Q1450*H1450</f>
        <v>2.4920780000000003E-2</v>
      </c>
      <c r="S1450" s="140">
        <v>0</v>
      </c>
      <c r="T1450" s="141">
        <f>S1450*H1450</f>
        <v>0</v>
      </c>
      <c r="AR1450" s="142" t="s">
        <v>424</v>
      </c>
      <c r="AT1450" s="142" t="s">
        <v>264</v>
      </c>
      <c r="AU1450" s="142" t="s">
        <v>83</v>
      </c>
      <c r="AY1450" s="17" t="s">
        <v>158</v>
      </c>
      <c r="BE1450" s="143">
        <f>IF(N1450="základní",J1450,0)</f>
        <v>0</v>
      </c>
      <c r="BF1450" s="143">
        <f>IF(N1450="snížená",J1450,0)</f>
        <v>0</v>
      </c>
      <c r="BG1450" s="143">
        <f>IF(N1450="zákl. přenesená",J1450,0)</f>
        <v>0</v>
      </c>
      <c r="BH1450" s="143">
        <f>IF(N1450="sníž. přenesená",J1450,0)</f>
        <v>0</v>
      </c>
      <c r="BI1450" s="143">
        <f>IF(N1450="nulová",J1450,0)</f>
        <v>0</v>
      </c>
      <c r="BJ1450" s="17" t="s">
        <v>81</v>
      </c>
      <c r="BK1450" s="143">
        <f>ROUND(I1450*H1450,2)</f>
        <v>0</v>
      </c>
      <c r="BL1450" s="17" t="s">
        <v>281</v>
      </c>
      <c r="BM1450" s="142" t="s">
        <v>1809</v>
      </c>
    </row>
    <row r="1451" spans="2:65" s="1" customFormat="1" ht="11.25">
      <c r="B1451" s="32"/>
      <c r="D1451" s="144" t="s">
        <v>167</v>
      </c>
      <c r="F1451" s="145" t="s">
        <v>1808</v>
      </c>
      <c r="I1451" s="146"/>
      <c r="L1451" s="32"/>
      <c r="M1451" s="147"/>
      <c r="T1451" s="53"/>
      <c r="AT1451" s="17" t="s">
        <v>167</v>
      </c>
      <c r="AU1451" s="17" t="s">
        <v>83</v>
      </c>
    </row>
    <row r="1452" spans="2:65" s="13" customFormat="1" ht="11.25">
      <c r="B1452" s="156"/>
      <c r="D1452" s="144" t="s">
        <v>171</v>
      </c>
      <c r="E1452" s="157" t="s">
        <v>21</v>
      </c>
      <c r="F1452" s="158" t="s">
        <v>1810</v>
      </c>
      <c r="H1452" s="159">
        <v>65.581000000000003</v>
      </c>
      <c r="I1452" s="160"/>
      <c r="L1452" s="156"/>
      <c r="M1452" s="161"/>
      <c r="T1452" s="162"/>
      <c r="AT1452" s="157" t="s">
        <v>171</v>
      </c>
      <c r="AU1452" s="157" t="s">
        <v>83</v>
      </c>
      <c r="AV1452" s="13" t="s">
        <v>83</v>
      </c>
      <c r="AW1452" s="13" t="s">
        <v>34</v>
      </c>
      <c r="AX1452" s="13" t="s">
        <v>81</v>
      </c>
      <c r="AY1452" s="157" t="s">
        <v>158</v>
      </c>
    </row>
    <row r="1453" spans="2:65" s="1" customFormat="1" ht="16.5" customHeight="1">
      <c r="B1453" s="32"/>
      <c r="C1453" s="131" t="s">
        <v>1811</v>
      </c>
      <c r="D1453" s="131" t="s">
        <v>160</v>
      </c>
      <c r="E1453" s="132" t="s">
        <v>1812</v>
      </c>
      <c r="F1453" s="133" t="s">
        <v>1813</v>
      </c>
      <c r="G1453" s="134" t="s">
        <v>163</v>
      </c>
      <c r="H1453" s="135">
        <v>47.6</v>
      </c>
      <c r="I1453" s="136"/>
      <c r="J1453" s="137">
        <f>ROUND(I1453*H1453,2)</f>
        <v>0</v>
      </c>
      <c r="K1453" s="133" t="s">
        <v>164</v>
      </c>
      <c r="L1453" s="32"/>
      <c r="M1453" s="138" t="s">
        <v>21</v>
      </c>
      <c r="N1453" s="139" t="s">
        <v>44</v>
      </c>
      <c r="P1453" s="140">
        <f>O1453*H1453</f>
        <v>0</v>
      </c>
      <c r="Q1453" s="140">
        <v>1.1590000000000001E-3</v>
      </c>
      <c r="R1453" s="140">
        <f>Q1453*H1453</f>
        <v>5.5168400000000006E-2</v>
      </c>
      <c r="S1453" s="140">
        <v>0</v>
      </c>
      <c r="T1453" s="141">
        <f>S1453*H1453</f>
        <v>0</v>
      </c>
      <c r="AR1453" s="142" t="s">
        <v>281</v>
      </c>
      <c r="AT1453" s="142" t="s">
        <v>160</v>
      </c>
      <c r="AU1453" s="142" t="s">
        <v>83</v>
      </c>
      <c r="AY1453" s="17" t="s">
        <v>158</v>
      </c>
      <c r="BE1453" s="143">
        <f>IF(N1453="základní",J1453,0)</f>
        <v>0</v>
      </c>
      <c r="BF1453" s="143">
        <f>IF(N1453="snížená",J1453,0)</f>
        <v>0</v>
      </c>
      <c r="BG1453" s="143">
        <f>IF(N1453="zákl. přenesená",J1453,0)</f>
        <v>0</v>
      </c>
      <c r="BH1453" s="143">
        <f>IF(N1453="sníž. přenesená",J1453,0)</f>
        <v>0</v>
      </c>
      <c r="BI1453" s="143">
        <f>IF(N1453="nulová",J1453,0)</f>
        <v>0</v>
      </c>
      <c r="BJ1453" s="17" t="s">
        <v>81</v>
      </c>
      <c r="BK1453" s="143">
        <f>ROUND(I1453*H1453,2)</f>
        <v>0</v>
      </c>
      <c r="BL1453" s="17" t="s">
        <v>281</v>
      </c>
      <c r="BM1453" s="142" t="s">
        <v>1814</v>
      </c>
    </row>
    <row r="1454" spans="2:65" s="1" customFormat="1" ht="11.25">
      <c r="B1454" s="32"/>
      <c r="D1454" s="144" t="s">
        <v>167</v>
      </c>
      <c r="F1454" s="145" t="s">
        <v>1815</v>
      </c>
      <c r="I1454" s="146"/>
      <c r="L1454" s="32"/>
      <c r="M1454" s="147"/>
      <c r="T1454" s="53"/>
      <c r="AT1454" s="17" t="s">
        <v>167</v>
      </c>
      <c r="AU1454" s="17" t="s">
        <v>83</v>
      </c>
    </row>
    <row r="1455" spans="2:65" s="1" customFormat="1" ht="11.25">
      <c r="B1455" s="32"/>
      <c r="D1455" s="148" t="s">
        <v>169</v>
      </c>
      <c r="F1455" s="149" t="s">
        <v>1816</v>
      </c>
      <c r="I1455" s="146"/>
      <c r="L1455" s="32"/>
      <c r="M1455" s="147"/>
      <c r="T1455" s="53"/>
      <c r="AT1455" s="17" t="s">
        <v>169</v>
      </c>
      <c r="AU1455" s="17" t="s">
        <v>83</v>
      </c>
    </row>
    <row r="1456" spans="2:65" s="12" customFormat="1" ht="11.25">
      <c r="B1456" s="150"/>
      <c r="D1456" s="144" t="s">
        <v>171</v>
      </c>
      <c r="E1456" s="151" t="s">
        <v>21</v>
      </c>
      <c r="F1456" s="152" t="s">
        <v>1634</v>
      </c>
      <c r="H1456" s="151" t="s">
        <v>21</v>
      </c>
      <c r="I1456" s="153"/>
      <c r="L1456" s="150"/>
      <c r="M1456" s="154"/>
      <c r="T1456" s="155"/>
      <c r="AT1456" s="151" t="s">
        <v>171</v>
      </c>
      <c r="AU1456" s="151" t="s">
        <v>83</v>
      </c>
      <c r="AV1456" s="12" t="s">
        <v>81</v>
      </c>
      <c r="AW1456" s="12" t="s">
        <v>34</v>
      </c>
      <c r="AX1456" s="12" t="s">
        <v>73</v>
      </c>
      <c r="AY1456" s="151" t="s">
        <v>158</v>
      </c>
    </row>
    <row r="1457" spans="2:65" s="13" customFormat="1" ht="11.25">
      <c r="B1457" s="156"/>
      <c r="D1457" s="144" t="s">
        <v>171</v>
      </c>
      <c r="E1457" s="157" t="s">
        <v>21</v>
      </c>
      <c r="F1457" s="158" t="s">
        <v>1635</v>
      </c>
      <c r="H1457" s="159">
        <v>47.6</v>
      </c>
      <c r="I1457" s="160"/>
      <c r="L1457" s="156"/>
      <c r="M1457" s="161"/>
      <c r="T1457" s="162"/>
      <c r="AT1457" s="157" t="s">
        <v>171</v>
      </c>
      <c r="AU1457" s="157" t="s">
        <v>83</v>
      </c>
      <c r="AV1457" s="13" t="s">
        <v>83</v>
      </c>
      <c r="AW1457" s="13" t="s">
        <v>34</v>
      </c>
      <c r="AX1457" s="13" t="s">
        <v>81</v>
      </c>
      <c r="AY1457" s="157" t="s">
        <v>158</v>
      </c>
    </row>
    <row r="1458" spans="2:65" s="1" customFormat="1" ht="16.5" customHeight="1">
      <c r="B1458" s="32"/>
      <c r="C1458" s="170" t="s">
        <v>1817</v>
      </c>
      <c r="D1458" s="170" t="s">
        <v>264</v>
      </c>
      <c r="E1458" s="171" t="s">
        <v>1818</v>
      </c>
      <c r="F1458" s="172" t="s">
        <v>1819</v>
      </c>
      <c r="G1458" s="173" t="s">
        <v>198</v>
      </c>
      <c r="H1458" s="174">
        <v>5.3410000000000002</v>
      </c>
      <c r="I1458" s="175"/>
      <c r="J1458" s="176">
        <f>ROUND(I1458*H1458,2)</f>
        <v>0</v>
      </c>
      <c r="K1458" s="172" t="s">
        <v>164</v>
      </c>
      <c r="L1458" s="177"/>
      <c r="M1458" s="178" t="s">
        <v>21</v>
      </c>
      <c r="N1458" s="179" t="s">
        <v>44</v>
      </c>
      <c r="P1458" s="140">
        <f>O1458*H1458</f>
        <v>0</v>
      </c>
      <c r="Q1458" s="140">
        <v>0.02</v>
      </c>
      <c r="R1458" s="140">
        <f>Q1458*H1458</f>
        <v>0.10682000000000001</v>
      </c>
      <c r="S1458" s="140">
        <v>0</v>
      </c>
      <c r="T1458" s="141">
        <f>S1458*H1458</f>
        <v>0</v>
      </c>
      <c r="AR1458" s="142" t="s">
        <v>424</v>
      </c>
      <c r="AT1458" s="142" t="s">
        <v>264</v>
      </c>
      <c r="AU1458" s="142" t="s">
        <v>83</v>
      </c>
      <c r="AY1458" s="17" t="s">
        <v>158</v>
      </c>
      <c r="BE1458" s="143">
        <f>IF(N1458="základní",J1458,0)</f>
        <v>0</v>
      </c>
      <c r="BF1458" s="143">
        <f>IF(N1458="snížená",J1458,0)</f>
        <v>0</v>
      </c>
      <c r="BG1458" s="143">
        <f>IF(N1458="zákl. přenesená",J1458,0)</f>
        <v>0</v>
      </c>
      <c r="BH1458" s="143">
        <f>IF(N1458="sníž. přenesená",J1458,0)</f>
        <v>0</v>
      </c>
      <c r="BI1458" s="143">
        <f>IF(N1458="nulová",J1458,0)</f>
        <v>0</v>
      </c>
      <c r="BJ1458" s="17" t="s">
        <v>81</v>
      </c>
      <c r="BK1458" s="143">
        <f>ROUND(I1458*H1458,2)</f>
        <v>0</v>
      </c>
      <c r="BL1458" s="17" t="s">
        <v>281</v>
      </c>
      <c r="BM1458" s="142" t="s">
        <v>1820</v>
      </c>
    </row>
    <row r="1459" spans="2:65" s="1" customFormat="1" ht="11.25">
      <c r="B1459" s="32"/>
      <c r="D1459" s="144" t="s">
        <v>167</v>
      </c>
      <c r="F1459" s="145" t="s">
        <v>1819</v>
      </c>
      <c r="I1459" s="146"/>
      <c r="L1459" s="32"/>
      <c r="M1459" s="147"/>
      <c r="T1459" s="53"/>
      <c r="AT1459" s="17" t="s">
        <v>167</v>
      </c>
      <c r="AU1459" s="17" t="s">
        <v>83</v>
      </c>
    </row>
    <row r="1460" spans="2:65" s="13" customFormat="1" ht="11.25">
      <c r="B1460" s="156"/>
      <c r="D1460" s="144" t="s">
        <v>171</v>
      </c>
      <c r="E1460" s="157" t="s">
        <v>21</v>
      </c>
      <c r="F1460" s="158" t="s">
        <v>1821</v>
      </c>
      <c r="H1460" s="159">
        <v>5.3410000000000002</v>
      </c>
      <c r="I1460" s="160"/>
      <c r="L1460" s="156"/>
      <c r="M1460" s="161"/>
      <c r="T1460" s="162"/>
      <c r="AT1460" s="157" t="s">
        <v>171</v>
      </c>
      <c r="AU1460" s="157" t="s">
        <v>83</v>
      </c>
      <c r="AV1460" s="13" t="s">
        <v>83</v>
      </c>
      <c r="AW1460" s="13" t="s">
        <v>34</v>
      </c>
      <c r="AX1460" s="13" t="s">
        <v>81</v>
      </c>
      <c r="AY1460" s="157" t="s">
        <v>158</v>
      </c>
    </row>
    <row r="1461" spans="2:65" s="1" customFormat="1" ht="16.5" customHeight="1">
      <c r="B1461" s="32"/>
      <c r="C1461" s="131" t="s">
        <v>1822</v>
      </c>
      <c r="D1461" s="131" t="s">
        <v>160</v>
      </c>
      <c r="E1461" s="132" t="s">
        <v>1823</v>
      </c>
      <c r="F1461" s="133" t="s">
        <v>1824</v>
      </c>
      <c r="G1461" s="134" t="s">
        <v>163</v>
      </c>
      <c r="H1461" s="135">
        <v>126.25</v>
      </c>
      <c r="I1461" s="136"/>
      <c r="J1461" s="137">
        <f>ROUND(I1461*H1461,2)</f>
        <v>0</v>
      </c>
      <c r="K1461" s="133" t="s">
        <v>164</v>
      </c>
      <c r="L1461" s="32"/>
      <c r="M1461" s="138" t="s">
        <v>21</v>
      </c>
      <c r="N1461" s="139" t="s">
        <v>44</v>
      </c>
      <c r="P1461" s="140">
        <f>O1461*H1461</f>
        <v>0</v>
      </c>
      <c r="Q1461" s="140">
        <v>1.0499999999999999E-5</v>
      </c>
      <c r="R1461" s="140">
        <f>Q1461*H1461</f>
        <v>1.325625E-3</v>
      </c>
      <c r="S1461" s="140">
        <v>0</v>
      </c>
      <c r="T1461" s="141">
        <f>S1461*H1461</f>
        <v>0</v>
      </c>
      <c r="AR1461" s="142" t="s">
        <v>281</v>
      </c>
      <c r="AT1461" s="142" t="s">
        <v>160</v>
      </c>
      <c r="AU1461" s="142" t="s">
        <v>83</v>
      </c>
      <c r="AY1461" s="17" t="s">
        <v>158</v>
      </c>
      <c r="BE1461" s="143">
        <f>IF(N1461="základní",J1461,0)</f>
        <v>0</v>
      </c>
      <c r="BF1461" s="143">
        <f>IF(N1461="snížená",J1461,0)</f>
        <v>0</v>
      </c>
      <c r="BG1461" s="143">
        <f>IF(N1461="zákl. přenesená",J1461,0)</f>
        <v>0</v>
      </c>
      <c r="BH1461" s="143">
        <f>IF(N1461="sníž. přenesená",J1461,0)</f>
        <v>0</v>
      </c>
      <c r="BI1461" s="143">
        <f>IF(N1461="nulová",J1461,0)</f>
        <v>0</v>
      </c>
      <c r="BJ1461" s="17" t="s">
        <v>81</v>
      </c>
      <c r="BK1461" s="143">
        <f>ROUND(I1461*H1461,2)</f>
        <v>0</v>
      </c>
      <c r="BL1461" s="17" t="s">
        <v>281</v>
      </c>
      <c r="BM1461" s="142" t="s">
        <v>1825</v>
      </c>
    </row>
    <row r="1462" spans="2:65" s="1" customFormat="1" ht="19.5">
      <c r="B1462" s="32"/>
      <c r="D1462" s="144" t="s">
        <v>167</v>
      </c>
      <c r="F1462" s="145" t="s">
        <v>1826</v>
      </c>
      <c r="I1462" s="146"/>
      <c r="L1462" s="32"/>
      <c r="M1462" s="147"/>
      <c r="T1462" s="53"/>
      <c r="AT1462" s="17" t="s">
        <v>167</v>
      </c>
      <c r="AU1462" s="17" t="s">
        <v>83</v>
      </c>
    </row>
    <row r="1463" spans="2:65" s="1" customFormat="1" ht="11.25">
      <c r="B1463" s="32"/>
      <c r="D1463" s="148" t="s">
        <v>169</v>
      </c>
      <c r="F1463" s="149" t="s">
        <v>1827</v>
      </c>
      <c r="I1463" s="146"/>
      <c r="L1463" s="32"/>
      <c r="M1463" s="147"/>
      <c r="T1463" s="53"/>
      <c r="AT1463" s="17" t="s">
        <v>169</v>
      </c>
      <c r="AU1463" s="17" t="s">
        <v>83</v>
      </c>
    </row>
    <row r="1464" spans="2:65" s="12" customFormat="1" ht="11.25">
      <c r="B1464" s="150"/>
      <c r="D1464" s="144" t="s">
        <v>171</v>
      </c>
      <c r="E1464" s="151" t="s">
        <v>21</v>
      </c>
      <c r="F1464" s="152" t="s">
        <v>1112</v>
      </c>
      <c r="H1464" s="151" t="s">
        <v>21</v>
      </c>
      <c r="I1464" s="153"/>
      <c r="L1464" s="150"/>
      <c r="M1464" s="154"/>
      <c r="T1464" s="155"/>
      <c r="AT1464" s="151" t="s">
        <v>171</v>
      </c>
      <c r="AU1464" s="151" t="s">
        <v>83</v>
      </c>
      <c r="AV1464" s="12" t="s">
        <v>81</v>
      </c>
      <c r="AW1464" s="12" t="s">
        <v>34</v>
      </c>
      <c r="AX1464" s="12" t="s">
        <v>73</v>
      </c>
      <c r="AY1464" s="151" t="s">
        <v>158</v>
      </c>
    </row>
    <row r="1465" spans="2:65" s="13" customFormat="1" ht="11.25">
      <c r="B1465" s="156"/>
      <c r="D1465" s="144" t="s">
        <v>171</v>
      </c>
      <c r="E1465" s="157" t="s">
        <v>21</v>
      </c>
      <c r="F1465" s="158" t="s">
        <v>1156</v>
      </c>
      <c r="H1465" s="159">
        <v>8.1</v>
      </c>
      <c r="I1465" s="160"/>
      <c r="L1465" s="156"/>
      <c r="M1465" s="161"/>
      <c r="T1465" s="162"/>
      <c r="AT1465" s="157" t="s">
        <v>171</v>
      </c>
      <c r="AU1465" s="157" t="s">
        <v>83</v>
      </c>
      <c r="AV1465" s="13" t="s">
        <v>83</v>
      </c>
      <c r="AW1465" s="13" t="s">
        <v>34</v>
      </c>
      <c r="AX1465" s="13" t="s">
        <v>73</v>
      </c>
      <c r="AY1465" s="157" t="s">
        <v>158</v>
      </c>
    </row>
    <row r="1466" spans="2:65" s="12" customFormat="1" ht="11.25">
      <c r="B1466" s="150"/>
      <c r="D1466" s="144" t="s">
        <v>171</v>
      </c>
      <c r="E1466" s="151" t="s">
        <v>21</v>
      </c>
      <c r="F1466" s="152" t="s">
        <v>1114</v>
      </c>
      <c r="H1466" s="151" t="s">
        <v>21</v>
      </c>
      <c r="I1466" s="153"/>
      <c r="L1466" s="150"/>
      <c r="M1466" s="154"/>
      <c r="T1466" s="155"/>
      <c r="AT1466" s="151" t="s">
        <v>171</v>
      </c>
      <c r="AU1466" s="151" t="s">
        <v>83</v>
      </c>
      <c r="AV1466" s="12" t="s">
        <v>81</v>
      </c>
      <c r="AW1466" s="12" t="s">
        <v>34</v>
      </c>
      <c r="AX1466" s="12" t="s">
        <v>73</v>
      </c>
      <c r="AY1466" s="151" t="s">
        <v>158</v>
      </c>
    </row>
    <row r="1467" spans="2:65" s="13" customFormat="1" ht="11.25">
      <c r="B1467" s="156"/>
      <c r="D1467" s="144" t="s">
        <v>171</v>
      </c>
      <c r="E1467" s="157" t="s">
        <v>21</v>
      </c>
      <c r="F1467" s="158" t="s">
        <v>1157</v>
      </c>
      <c r="H1467" s="159">
        <v>118.15</v>
      </c>
      <c r="I1467" s="160"/>
      <c r="L1467" s="156"/>
      <c r="M1467" s="161"/>
      <c r="T1467" s="162"/>
      <c r="AT1467" s="157" t="s">
        <v>171</v>
      </c>
      <c r="AU1467" s="157" t="s">
        <v>83</v>
      </c>
      <c r="AV1467" s="13" t="s">
        <v>83</v>
      </c>
      <c r="AW1467" s="13" t="s">
        <v>34</v>
      </c>
      <c r="AX1467" s="13" t="s">
        <v>73</v>
      </c>
      <c r="AY1467" s="157" t="s">
        <v>158</v>
      </c>
    </row>
    <row r="1468" spans="2:65" s="14" customFormat="1" ht="11.25">
      <c r="B1468" s="163"/>
      <c r="D1468" s="144" t="s">
        <v>171</v>
      </c>
      <c r="E1468" s="164" t="s">
        <v>21</v>
      </c>
      <c r="F1468" s="165" t="s">
        <v>215</v>
      </c>
      <c r="H1468" s="166">
        <v>126.25</v>
      </c>
      <c r="I1468" s="167"/>
      <c r="L1468" s="163"/>
      <c r="M1468" s="168"/>
      <c r="T1468" s="169"/>
      <c r="AT1468" s="164" t="s">
        <v>171</v>
      </c>
      <c r="AU1468" s="164" t="s">
        <v>83</v>
      </c>
      <c r="AV1468" s="14" t="s">
        <v>165</v>
      </c>
      <c r="AW1468" s="14" t="s">
        <v>34</v>
      </c>
      <c r="AX1468" s="14" t="s">
        <v>81</v>
      </c>
      <c r="AY1468" s="164" t="s">
        <v>158</v>
      </c>
    </row>
    <row r="1469" spans="2:65" s="1" customFormat="1" ht="16.5" customHeight="1">
      <c r="B1469" s="32"/>
      <c r="C1469" s="170" t="s">
        <v>1828</v>
      </c>
      <c r="D1469" s="170" t="s">
        <v>264</v>
      </c>
      <c r="E1469" s="171" t="s">
        <v>1829</v>
      </c>
      <c r="F1469" s="172" t="s">
        <v>1830</v>
      </c>
      <c r="G1469" s="173" t="s">
        <v>163</v>
      </c>
      <c r="H1469" s="174">
        <v>138.875</v>
      </c>
      <c r="I1469" s="175"/>
      <c r="J1469" s="176">
        <f>ROUND(I1469*H1469,2)</f>
        <v>0</v>
      </c>
      <c r="K1469" s="172" t="s">
        <v>164</v>
      </c>
      <c r="L1469" s="177"/>
      <c r="M1469" s="178" t="s">
        <v>21</v>
      </c>
      <c r="N1469" s="179" t="s">
        <v>44</v>
      </c>
      <c r="P1469" s="140">
        <f>O1469*H1469</f>
        <v>0</v>
      </c>
      <c r="Q1469" s="140">
        <v>4.0000000000000002E-4</v>
      </c>
      <c r="R1469" s="140">
        <f>Q1469*H1469</f>
        <v>5.5550000000000002E-2</v>
      </c>
      <c r="S1469" s="140">
        <v>0</v>
      </c>
      <c r="T1469" s="141">
        <f>S1469*H1469</f>
        <v>0</v>
      </c>
      <c r="AR1469" s="142" t="s">
        <v>424</v>
      </c>
      <c r="AT1469" s="142" t="s">
        <v>264</v>
      </c>
      <c r="AU1469" s="142" t="s">
        <v>83</v>
      </c>
      <c r="AY1469" s="17" t="s">
        <v>158</v>
      </c>
      <c r="BE1469" s="143">
        <f>IF(N1469="základní",J1469,0)</f>
        <v>0</v>
      </c>
      <c r="BF1469" s="143">
        <f>IF(N1469="snížená",J1469,0)</f>
        <v>0</v>
      </c>
      <c r="BG1469" s="143">
        <f>IF(N1469="zákl. přenesená",J1469,0)</f>
        <v>0</v>
      </c>
      <c r="BH1469" s="143">
        <f>IF(N1469="sníž. přenesená",J1469,0)</f>
        <v>0</v>
      </c>
      <c r="BI1469" s="143">
        <f>IF(N1469="nulová",J1469,0)</f>
        <v>0</v>
      </c>
      <c r="BJ1469" s="17" t="s">
        <v>81</v>
      </c>
      <c r="BK1469" s="143">
        <f>ROUND(I1469*H1469,2)</f>
        <v>0</v>
      </c>
      <c r="BL1469" s="17" t="s">
        <v>281</v>
      </c>
      <c r="BM1469" s="142" t="s">
        <v>1831</v>
      </c>
    </row>
    <row r="1470" spans="2:65" s="1" customFormat="1" ht="11.25">
      <c r="B1470" s="32"/>
      <c r="D1470" s="144" t="s">
        <v>167</v>
      </c>
      <c r="F1470" s="145" t="s">
        <v>1830</v>
      </c>
      <c r="I1470" s="146"/>
      <c r="L1470" s="32"/>
      <c r="M1470" s="147"/>
      <c r="T1470" s="53"/>
      <c r="AT1470" s="17" t="s">
        <v>167</v>
      </c>
      <c r="AU1470" s="17" t="s">
        <v>83</v>
      </c>
    </row>
    <row r="1471" spans="2:65" s="13" customFormat="1" ht="11.25">
      <c r="B1471" s="156"/>
      <c r="D1471" s="144" t="s">
        <v>171</v>
      </c>
      <c r="E1471" s="157" t="s">
        <v>21</v>
      </c>
      <c r="F1471" s="158" t="s">
        <v>1832</v>
      </c>
      <c r="H1471" s="159">
        <v>138.875</v>
      </c>
      <c r="I1471" s="160"/>
      <c r="L1471" s="156"/>
      <c r="M1471" s="161"/>
      <c r="T1471" s="162"/>
      <c r="AT1471" s="157" t="s">
        <v>171</v>
      </c>
      <c r="AU1471" s="157" t="s">
        <v>83</v>
      </c>
      <c r="AV1471" s="13" t="s">
        <v>83</v>
      </c>
      <c r="AW1471" s="13" t="s">
        <v>34</v>
      </c>
      <c r="AX1471" s="13" t="s">
        <v>81</v>
      </c>
      <c r="AY1471" s="157" t="s">
        <v>158</v>
      </c>
    </row>
    <row r="1472" spans="2:65" s="1" customFormat="1" ht="16.5" customHeight="1">
      <c r="B1472" s="32"/>
      <c r="C1472" s="131" t="s">
        <v>1833</v>
      </c>
      <c r="D1472" s="131" t="s">
        <v>160</v>
      </c>
      <c r="E1472" s="132" t="s">
        <v>1834</v>
      </c>
      <c r="F1472" s="133" t="s">
        <v>1835</v>
      </c>
      <c r="G1472" s="134" t="s">
        <v>1622</v>
      </c>
      <c r="H1472" s="181"/>
      <c r="I1472" s="136"/>
      <c r="J1472" s="137">
        <f>ROUND(I1472*H1472,2)</f>
        <v>0</v>
      </c>
      <c r="K1472" s="133" t="s">
        <v>164</v>
      </c>
      <c r="L1472" s="32"/>
      <c r="M1472" s="138" t="s">
        <v>21</v>
      </c>
      <c r="N1472" s="139" t="s">
        <v>44</v>
      </c>
      <c r="P1472" s="140">
        <f>O1472*H1472</f>
        <v>0</v>
      </c>
      <c r="Q1472" s="140">
        <v>0</v>
      </c>
      <c r="R1472" s="140">
        <f>Q1472*H1472</f>
        <v>0</v>
      </c>
      <c r="S1472" s="140">
        <v>0</v>
      </c>
      <c r="T1472" s="141">
        <f>S1472*H1472</f>
        <v>0</v>
      </c>
      <c r="AR1472" s="142" t="s">
        <v>281</v>
      </c>
      <c r="AT1472" s="142" t="s">
        <v>160</v>
      </c>
      <c r="AU1472" s="142" t="s">
        <v>83</v>
      </c>
      <c r="AY1472" s="17" t="s">
        <v>158</v>
      </c>
      <c r="BE1472" s="143">
        <f>IF(N1472="základní",J1472,0)</f>
        <v>0</v>
      </c>
      <c r="BF1472" s="143">
        <f>IF(N1472="snížená",J1472,0)</f>
        <v>0</v>
      </c>
      <c r="BG1472" s="143">
        <f>IF(N1472="zákl. přenesená",J1472,0)</f>
        <v>0</v>
      </c>
      <c r="BH1472" s="143">
        <f>IF(N1472="sníž. přenesená",J1472,0)</f>
        <v>0</v>
      </c>
      <c r="BI1472" s="143">
        <f>IF(N1472="nulová",J1472,0)</f>
        <v>0</v>
      </c>
      <c r="BJ1472" s="17" t="s">
        <v>81</v>
      </c>
      <c r="BK1472" s="143">
        <f>ROUND(I1472*H1472,2)</f>
        <v>0</v>
      </c>
      <c r="BL1472" s="17" t="s">
        <v>281</v>
      </c>
      <c r="BM1472" s="142" t="s">
        <v>1836</v>
      </c>
    </row>
    <row r="1473" spans="2:65" s="1" customFormat="1" ht="19.5">
      <c r="B1473" s="32"/>
      <c r="D1473" s="144" t="s">
        <v>167</v>
      </c>
      <c r="F1473" s="145" t="s">
        <v>1837</v>
      </c>
      <c r="I1473" s="146"/>
      <c r="L1473" s="32"/>
      <c r="M1473" s="147"/>
      <c r="T1473" s="53"/>
      <c r="AT1473" s="17" t="s">
        <v>167</v>
      </c>
      <c r="AU1473" s="17" t="s">
        <v>83</v>
      </c>
    </row>
    <row r="1474" spans="2:65" s="1" customFormat="1" ht="11.25">
      <c r="B1474" s="32"/>
      <c r="D1474" s="148" t="s">
        <v>169</v>
      </c>
      <c r="F1474" s="149" t="s">
        <v>1838</v>
      </c>
      <c r="I1474" s="146"/>
      <c r="L1474" s="32"/>
      <c r="M1474" s="147"/>
      <c r="T1474" s="53"/>
      <c r="AT1474" s="17" t="s">
        <v>169</v>
      </c>
      <c r="AU1474" s="17" t="s">
        <v>83</v>
      </c>
    </row>
    <row r="1475" spans="2:65" s="11" customFormat="1" ht="22.9" customHeight="1">
      <c r="B1475" s="119"/>
      <c r="D1475" s="120" t="s">
        <v>72</v>
      </c>
      <c r="E1475" s="129" t="s">
        <v>1839</v>
      </c>
      <c r="F1475" s="129" t="s">
        <v>1840</v>
      </c>
      <c r="I1475" s="122"/>
      <c r="J1475" s="130">
        <f>BK1475</f>
        <v>0</v>
      </c>
      <c r="L1475" s="119"/>
      <c r="M1475" s="124"/>
      <c r="P1475" s="125">
        <f>SUM(P1476:P1499)</f>
        <v>0</v>
      </c>
      <c r="R1475" s="125">
        <f>SUM(R1476:R1499)</f>
        <v>0.35717450000000001</v>
      </c>
      <c r="T1475" s="126">
        <f>SUM(T1476:T1499)</f>
        <v>0</v>
      </c>
      <c r="AR1475" s="120" t="s">
        <v>83</v>
      </c>
      <c r="AT1475" s="127" t="s">
        <v>72</v>
      </c>
      <c r="AU1475" s="127" t="s">
        <v>81</v>
      </c>
      <c r="AY1475" s="120" t="s">
        <v>158</v>
      </c>
      <c r="BK1475" s="128">
        <f>SUM(BK1476:BK1499)</f>
        <v>0</v>
      </c>
    </row>
    <row r="1476" spans="2:65" s="1" customFormat="1" ht="16.5" customHeight="1">
      <c r="B1476" s="32"/>
      <c r="C1476" s="131" t="s">
        <v>1841</v>
      </c>
      <c r="D1476" s="131" t="s">
        <v>160</v>
      </c>
      <c r="E1476" s="132" t="s">
        <v>1842</v>
      </c>
      <c r="F1476" s="133" t="s">
        <v>1843</v>
      </c>
      <c r="G1476" s="134" t="s">
        <v>163</v>
      </c>
      <c r="H1476" s="135">
        <v>13.077999999999999</v>
      </c>
      <c r="I1476" s="136"/>
      <c r="J1476" s="137">
        <f>ROUND(I1476*H1476,2)</f>
        <v>0</v>
      </c>
      <c r="K1476" s="133" t="s">
        <v>164</v>
      </c>
      <c r="L1476" s="32"/>
      <c r="M1476" s="138" t="s">
        <v>21</v>
      </c>
      <c r="N1476" s="139" t="s">
        <v>44</v>
      </c>
      <c r="P1476" s="140">
        <f>O1476*H1476</f>
        <v>0</v>
      </c>
      <c r="Q1476" s="140">
        <v>0</v>
      </c>
      <c r="R1476" s="140">
        <f>Q1476*H1476</f>
        <v>0</v>
      </c>
      <c r="S1476" s="140">
        <v>0</v>
      </c>
      <c r="T1476" s="141">
        <f>S1476*H1476</f>
        <v>0</v>
      </c>
      <c r="AR1476" s="142" t="s">
        <v>281</v>
      </c>
      <c r="AT1476" s="142" t="s">
        <v>160</v>
      </c>
      <c r="AU1476" s="142" t="s">
        <v>83</v>
      </c>
      <c r="AY1476" s="17" t="s">
        <v>158</v>
      </c>
      <c r="BE1476" s="143">
        <f>IF(N1476="základní",J1476,0)</f>
        <v>0</v>
      </c>
      <c r="BF1476" s="143">
        <f>IF(N1476="snížená",J1476,0)</f>
        <v>0</v>
      </c>
      <c r="BG1476" s="143">
        <f>IF(N1476="zákl. přenesená",J1476,0)</f>
        <v>0</v>
      </c>
      <c r="BH1476" s="143">
        <f>IF(N1476="sníž. přenesená",J1476,0)</f>
        <v>0</v>
      </c>
      <c r="BI1476" s="143">
        <f>IF(N1476="nulová",J1476,0)</f>
        <v>0</v>
      </c>
      <c r="BJ1476" s="17" t="s">
        <v>81</v>
      </c>
      <c r="BK1476" s="143">
        <f>ROUND(I1476*H1476,2)</f>
        <v>0</v>
      </c>
      <c r="BL1476" s="17" t="s">
        <v>281</v>
      </c>
      <c r="BM1476" s="142" t="s">
        <v>1844</v>
      </c>
    </row>
    <row r="1477" spans="2:65" s="1" customFormat="1" ht="19.5">
      <c r="B1477" s="32"/>
      <c r="D1477" s="144" t="s">
        <v>167</v>
      </c>
      <c r="F1477" s="145" t="s">
        <v>1845</v>
      </c>
      <c r="I1477" s="146"/>
      <c r="L1477" s="32"/>
      <c r="M1477" s="147"/>
      <c r="T1477" s="53"/>
      <c r="AT1477" s="17" t="s">
        <v>167</v>
      </c>
      <c r="AU1477" s="17" t="s">
        <v>83</v>
      </c>
    </row>
    <row r="1478" spans="2:65" s="1" customFormat="1" ht="11.25">
      <c r="B1478" s="32"/>
      <c r="D1478" s="148" t="s">
        <v>169</v>
      </c>
      <c r="F1478" s="149" t="s">
        <v>1846</v>
      </c>
      <c r="I1478" s="146"/>
      <c r="L1478" s="32"/>
      <c r="M1478" s="147"/>
      <c r="T1478" s="53"/>
      <c r="AT1478" s="17" t="s">
        <v>169</v>
      </c>
      <c r="AU1478" s="17" t="s">
        <v>83</v>
      </c>
    </row>
    <row r="1479" spans="2:65" s="12" customFormat="1" ht="11.25">
      <c r="B1479" s="150"/>
      <c r="D1479" s="144" t="s">
        <v>171</v>
      </c>
      <c r="E1479" s="151" t="s">
        <v>21</v>
      </c>
      <c r="F1479" s="152" t="s">
        <v>1847</v>
      </c>
      <c r="H1479" s="151" t="s">
        <v>21</v>
      </c>
      <c r="I1479" s="153"/>
      <c r="L1479" s="150"/>
      <c r="M1479" s="154"/>
      <c r="T1479" s="155"/>
      <c r="AT1479" s="151" t="s">
        <v>171</v>
      </c>
      <c r="AU1479" s="151" t="s">
        <v>83</v>
      </c>
      <c r="AV1479" s="12" t="s">
        <v>81</v>
      </c>
      <c r="AW1479" s="12" t="s">
        <v>34</v>
      </c>
      <c r="AX1479" s="12" t="s">
        <v>73</v>
      </c>
      <c r="AY1479" s="151" t="s">
        <v>158</v>
      </c>
    </row>
    <row r="1480" spans="2:65" s="13" customFormat="1" ht="11.25">
      <c r="B1480" s="156"/>
      <c r="D1480" s="144" t="s">
        <v>171</v>
      </c>
      <c r="E1480" s="157" t="s">
        <v>21</v>
      </c>
      <c r="F1480" s="158" t="s">
        <v>1848</v>
      </c>
      <c r="H1480" s="159">
        <v>9.9</v>
      </c>
      <c r="I1480" s="160"/>
      <c r="L1480" s="156"/>
      <c r="M1480" s="161"/>
      <c r="T1480" s="162"/>
      <c r="AT1480" s="157" t="s">
        <v>171</v>
      </c>
      <c r="AU1480" s="157" t="s">
        <v>83</v>
      </c>
      <c r="AV1480" s="13" t="s">
        <v>83</v>
      </c>
      <c r="AW1480" s="13" t="s">
        <v>34</v>
      </c>
      <c r="AX1480" s="13" t="s">
        <v>73</v>
      </c>
      <c r="AY1480" s="157" t="s">
        <v>158</v>
      </c>
    </row>
    <row r="1481" spans="2:65" s="12" customFormat="1" ht="11.25">
      <c r="B1481" s="150"/>
      <c r="D1481" s="144" t="s">
        <v>171</v>
      </c>
      <c r="E1481" s="151" t="s">
        <v>21</v>
      </c>
      <c r="F1481" s="152" t="s">
        <v>1849</v>
      </c>
      <c r="H1481" s="151" t="s">
        <v>21</v>
      </c>
      <c r="I1481" s="153"/>
      <c r="L1481" s="150"/>
      <c r="M1481" s="154"/>
      <c r="T1481" s="155"/>
      <c r="AT1481" s="151" t="s">
        <v>171</v>
      </c>
      <c r="AU1481" s="151" t="s">
        <v>83</v>
      </c>
      <c r="AV1481" s="12" t="s">
        <v>81</v>
      </c>
      <c r="AW1481" s="12" t="s">
        <v>34</v>
      </c>
      <c r="AX1481" s="12" t="s">
        <v>73</v>
      </c>
      <c r="AY1481" s="151" t="s">
        <v>158</v>
      </c>
    </row>
    <row r="1482" spans="2:65" s="13" customFormat="1" ht="11.25">
      <c r="B1482" s="156"/>
      <c r="D1482" s="144" t="s">
        <v>171</v>
      </c>
      <c r="E1482" s="157" t="s">
        <v>21</v>
      </c>
      <c r="F1482" s="158" t="s">
        <v>1850</v>
      </c>
      <c r="H1482" s="159">
        <v>2.7280000000000002</v>
      </c>
      <c r="I1482" s="160"/>
      <c r="L1482" s="156"/>
      <c r="M1482" s="161"/>
      <c r="T1482" s="162"/>
      <c r="AT1482" s="157" t="s">
        <v>171</v>
      </c>
      <c r="AU1482" s="157" t="s">
        <v>83</v>
      </c>
      <c r="AV1482" s="13" t="s">
        <v>83</v>
      </c>
      <c r="AW1482" s="13" t="s">
        <v>34</v>
      </c>
      <c r="AX1482" s="13" t="s">
        <v>73</v>
      </c>
      <c r="AY1482" s="157" t="s">
        <v>158</v>
      </c>
    </row>
    <row r="1483" spans="2:65" s="12" customFormat="1" ht="11.25">
      <c r="B1483" s="150"/>
      <c r="D1483" s="144" t="s">
        <v>171</v>
      </c>
      <c r="E1483" s="151" t="s">
        <v>21</v>
      </c>
      <c r="F1483" s="152" t="s">
        <v>1851</v>
      </c>
      <c r="H1483" s="151" t="s">
        <v>21</v>
      </c>
      <c r="I1483" s="153"/>
      <c r="L1483" s="150"/>
      <c r="M1483" s="154"/>
      <c r="T1483" s="155"/>
      <c r="AT1483" s="151" t="s">
        <v>171</v>
      </c>
      <c r="AU1483" s="151" t="s">
        <v>83</v>
      </c>
      <c r="AV1483" s="12" t="s">
        <v>81</v>
      </c>
      <c r="AW1483" s="12" t="s">
        <v>34</v>
      </c>
      <c r="AX1483" s="12" t="s">
        <v>73</v>
      </c>
      <c r="AY1483" s="151" t="s">
        <v>158</v>
      </c>
    </row>
    <row r="1484" spans="2:65" s="13" customFormat="1" ht="11.25">
      <c r="B1484" s="156"/>
      <c r="D1484" s="144" t="s">
        <v>171</v>
      </c>
      <c r="E1484" s="157" t="s">
        <v>21</v>
      </c>
      <c r="F1484" s="158" t="s">
        <v>1852</v>
      </c>
      <c r="H1484" s="159">
        <v>0.45</v>
      </c>
      <c r="I1484" s="160"/>
      <c r="L1484" s="156"/>
      <c r="M1484" s="161"/>
      <c r="T1484" s="162"/>
      <c r="AT1484" s="157" t="s">
        <v>171</v>
      </c>
      <c r="AU1484" s="157" t="s">
        <v>83</v>
      </c>
      <c r="AV1484" s="13" t="s">
        <v>83</v>
      </c>
      <c r="AW1484" s="13" t="s">
        <v>34</v>
      </c>
      <c r="AX1484" s="13" t="s">
        <v>73</v>
      </c>
      <c r="AY1484" s="157" t="s">
        <v>158</v>
      </c>
    </row>
    <row r="1485" spans="2:65" s="14" customFormat="1" ht="11.25">
      <c r="B1485" s="163"/>
      <c r="D1485" s="144" t="s">
        <v>171</v>
      </c>
      <c r="E1485" s="164" t="s">
        <v>21</v>
      </c>
      <c r="F1485" s="165" t="s">
        <v>215</v>
      </c>
      <c r="H1485" s="166">
        <v>13.077999999999999</v>
      </c>
      <c r="I1485" s="167"/>
      <c r="L1485" s="163"/>
      <c r="M1485" s="168"/>
      <c r="T1485" s="169"/>
      <c r="AT1485" s="164" t="s">
        <v>171</v>
      </c>
      <c r="AU1485" s="164" t="s">
        <v>83</v>
      </c>
      <c r="AV1485" s="14" t="s">
        <v>165</v>
      </c>
      <c r="AW1485" s="14" t="s">
        <v>34</v>
      </c>
      <c r="AX1485" s="14" t="s">
        <v>81</v>
      </c>
      <c r="AY1485" s="164" t="s">
        <v>158</v>
      </c>
    </row>
    <row r="1486" spans="2:65" s="1" customFormat="1" ht="16.5" customHeight="1">
      <c r="B1486" s="32"/>
      <c r="C1486" s="170" t="s">
        <v>1853</v>
      </c>
      <c r="D1486" s="170" t="s">
        <v>264</v>
      </c>
      <c r="E1486" s="171" t="s">
        <v>1854</v>
      </c>
      <c r="F1486" s="172" t="s">
        <v>1855</v>
      </c>
      <c r="G1486" s="173" t="s">
        <v>163</v>
      </c>
      <c r="H1486" s="174">
        <v>13.601000000000001</v>
      </c>
      <c r="I1486" s="175"/>
      <c r="J1486" s="176">
        <f>ROUND(I1486*H1486,2)</f>
        <v>0</v>
      </c>
      <c r="K1486" s="172" t="s">
        <v>164</v>
      </c>
      <c r="L1486" s="177"/>
      <c r="M1486" s="178" t="s">
        <v>21</v>
      </c>
      <c r="N1486" s="179" t="s">
        <v>44</v>
      </c>
      <c r="P1486" s="140">
        <f>O1486*H1486</f>
        <v>0</v>
      </c>
      <c r="Q1486" s="140">
        <v>1.4500000000000001E-2</v>
      </c>
      <c r="R1486" s="140">
        <f>Q1486*H1486</f>
        <v>0.19721450000000001</v>
      </c>
      <c r="S1486" s="140">
        <v>0</v>
      </c>
      <c r="T1486" s="141">
        <f>S1486*H1486</f>
        <v>0</v>
      </c>
      <c r="AR1486" s="142" t="s">
        <v>424</v>
      </c>
      <c r="AT1486" s="142" t="s">
        <v>264</v>
      </c>
      <c r="AU1486" s="142" t="s">
        <v>83</v>
      </c>
      <c r="AY1486" s="17" t="s">
        <v>158</v>
      </c>
      <c r="BE1486" s="143">
        <f>IF(N1486="základní",J1486,0)</f>
        <v>0</v>
      </c>
      <c r="BF1486" s="143">
        <f>IF(N1486="snížená",J1486,0)</f>
        <v>0</v>
      </c>
      <c r="BG1486" s="143">
        <f>IF(N1486="zákl. přenesená",J1486,0)</f>
        <v>0</v>
      </c>
      <c r="BH1486" s="143">
        <f>IF(N1486="sníž. přenesená",J1486,0)</f>
        <v>0</v>
      </c>
      <c r="BI1486" s="143">
        <f>IF(N1486="nulová",J1486,0)</f>
        <v>0</v>
      </c>
      <c r="BJ1486" s="17" t="s">
        <v>81</v>
      </c>
      <c r="BK1486" s="143">
        <f>ROUND(I1486*H1486,2)</f>
        <v>0</v>
      </c>
      <c r="BL1486" s="17" t="s">
        <v>281</v>
      </c>
      <c r="BM1486" s="142" t="s">
        <v>1856</v>
      </c>
    </row>
    <row r="1487" spans="2:65" s="1" customFormat="1" ht="11.25">
      <c r="B1487" s="32"/>
      <c r="D1487" s="144" t="s">
        <v>167</v>
      </c>
      <c r="F1487" s="145" t="s">
        <v>1855</v>
      </c>
      <c r="I1487" s="146"/>
      <c r="L1487" s="32"/>
      <c r="M1487" s="147"/>
      <c r="T1487" s="53"/>
      <c r="AT1487" s="17" t="s">
        <v>167</v>
      </c>
      <c r="AU1487" s="17" t="s">
        <v>83</v>
      </c>
    </row>
    <row r="1488" spans="2:65" s="13" customFormat="1" ht="11.25">
      <c r="B1488" s="156"/>
      <c r="D1488" s="144" t="s">
        <v>171</v>
      </c>
      <c r="E1488" s="157" t="s">
        <v>21</v>
      </c>
      <c r="F1488" s="158" t="s">
        <v>1857</v>
      </c>
      <c r="H1488" s="159">
        <v>13.601000000000001</v>
      </c>
      <c r="I1488" s="160"/>
      <c r="L1488" s="156"/>
      <c r="M1488" s="161"/>
      <c r="T1488" s="162"/>
      <c r="AT1488" s="157" t="s">
        <v>171</v>
      </c>
      <c r="AU1488" s="157" t="s">
        <v>83</v>
      </c>
      <c r="AV1488" s="13" t="s">
        <v>83</v>
      </c>
      <c r="AW1488" s="13" t="s">
        <v>34</v>
      </c>
      <c r="AX1488" s="13" t="s">
        <v>81</v>
      </c>
      <c r="AY1488" s="157" t="s">
        <v>158</v>
      </c>
    </row>
    <row r="1489" spans="2:65" s="1" customFormat="1" ht="16.5" customHeight="1">
      <c r="B1489" s="32"/>
      <c r="C1489" s="131" t="s">
        <v>1858</v>
      </c>
      <c r="D1489" s="131" t="s">
        <v>160</v>
      </c>
      <c r="E1489" s="132" t="s">
        <v>1859</v>
      </c>
      <c r="F1489" s="133" t="s">
        <v>1860</v>
      </c>
      <c r="G1489" s="134" t="s">
        <v>163</v>
      </c>
      <c r="H1489" s="135">
        <v>10.254</v>
      </c>
      <c r="I1489" s="136"/>
      <c r="J1489" s="137">
        <f>ROUND(I1489*H1489,2)</f>
        <v>0</v>
      </c>
      <c r="K1489" s="133" t="s">
        <v>164</v>
      </c>
      <c r="L1489" s="32"/>
      <c r="M1489" s="138" t="s">
        <v>21</v>
      </c>
      <c r="N1489" s="139" t="s">
        <v>44</v>
      </c>
      <c r="P1489" s="140">
        <f>O1489*H1489</f>
        <v>0</v>
      </c>
      <c r="Q1489" s="140">
        <v>0</v>
      </c>
      <c r="R1489" s="140">
        <f>Q1489*H1489</f>
        <v>0</v>
      </c>
      <c r="S1489" s="140">
        <v>0</v>
      </c>
      <c r="T1489" s="141">
        <f>S1489*H1489</f>
        <v>0</v>
      </c>
      <c r="AR1489" s="142" t="s">
        <v>281</v>
      </c>
      <c r="AT1489" s="142" t="s">
        <v>160</v>
      </c>
      <c r="AU1489" s="142" t="s">
        <v>83</v>
      </c>
      <c r="AY1489" s="17" t="s">
        <v>158</v>
      </c>
      <c r="BE1489" s="143">
        <f>IF(N1489="základní",J1489,0)</f>
        <v>0</v>
      </c>
      <c r="BF1489" s="143">
        <f>IF(N1489="snížená",J1489,0)</f>
        <v>0</v>
      </c>
      <c r="BG1489" s="143">
        <f>IF(N1489="zákl. přenesená",J1489,0)</f>
        <v>0</v>
      </c>
      <c r="BH1489" s="143">
        <f>IF(N1489="sníž. přenesená",J1489,0)</f>
        <v>0</v>
      </c>
      <c r="BI1489" s="143">
        <f>IF(N1489="nulová",J1489,0)</f>
        <v>0</v>
      </c>
      <c r="BJ1489" s="17" t="s">
        <v>81</v>
      </c>
      <c r="BK1489" s="143">
        <f>ROUND(I1489*H1489,2)</f>
        <v>0</v>
      </c>
      <c r="BL1489" s="17" t="s">
        <v>281</v>
      </c>
      <c r="BM1489" s="142" t="s">
        <v>1861</v>
      </c>
    </row>
    <row r="1490" spans="2:65" s="1" customFormat="1" ht="19.5">
      <c r="B1490" s="32"/>
      <c r="D1490" s="144" t="s">
        <v>167</v>
      </c>
      <c r="F1490" s="145" t="s">
        <v>1862</v>
      </c>
      <c r="I1490" s="146"/>
      <c r="L1490" s="32"/>
      <c r="M1490" s="147"/>
      <c r="T1490" s="53"/>
      <c r="AT1490" s="17" t="s">
        <v>167</v>
      </c>
      <c r="AU1490" s="17" t="s">
        <v>83</v>
      </c>
    </row>
    <row r="1491" spans="2:65" s="1" customFormat="1" ht="11.25">
      <c r="B1491" s="32"/>
      <c r="D1491" s="148" t="s">
        <v>169</v>
      </c>
      <c r="F1491" s="149" t="s">
        <v>1863</v>
      </c>
      <c r="I1491" s="146"/>
      <c r="L1491" s="32"/>
      <c r="M1491" s="147"/>
      <c r="T1491" s="53"/>
      <c r="AT1491" s="17" t="s">
        <v>169</v>
      </c>
      <c r="AU1491" s="17" t="s">
        <v>83</v>
      </c>
    </row>
    <row r="1492" spans="2:65" s="12" customFormat="1" ht="11.25">
      <c r="B1492" s="150"/>
      <c r="D1492" s="144" t="s">
        <v>171</v>
      </c>
      <c r="E1492" s="151" t="s">
        <v>21</v>
      </c>
      <c r="F1492" s="152" t="s">
        <v>1864</v>
      </c>
      <c r="H1492" s="151" t="s">
        <v>21</v>
      </c>
      <c r="I1492" s="153"/>
      <c r="L1492" s="150"/>
      <c r="M1492" s="154"/>
      <c r="T1492" s="155"/>
      <c r="AT1492" s="151" t="s">
        <v>171</v>
      </c>
      <c r="AU1492" s="151" t="s">
        <v>83</v>
      </c>
      <c r="AV1492" s="12" t="s">
        <v>81</v>
      </c>
      <c r="AW1492" s="12" t="s">
        <v>34</v>
      </c>
      <c r="AX1492" s="12" t="s">
        <v>73</v>
      </c>
      <c r="AY1492" s="151" t="s">
        <v>158</v>
      </c>
    </row>
    <row r="1493" spans="2:65" s="13" customFormat="1" ht="11.25">
      <c r="B1493" s="156"/>
      <c r="D1493" s="144" t="s">
        <v>171</v>
      </c>
      <c r="E1493" s="157" t="s">
        <v>21</v>
      </c>
      <c r="F1493" s="158" t="s">
        <v>1865</v>
      </c>
      <c r="H1493" s="159">
        <v>10.254</v>
      </c>
      <c r="I1493" s="160"/>
      <c r="L1493" s="156"/>
      <c r="M1493" s="161"/>
      <c r="T1493" s="162"/>
      <c r="AT1493" s="157" t="s">
        <v>171</v>
      </c>
      <c r="AU1493" s="157" t="s">
        <v>83</v>
      </c>
      <c r="AV1493" s="13" t="s">
        <v>83</v>
      </c>
      <c r="AW1493" s="13" t="s">
        <v>34</v>
      </c>
      <c r="AX1493" s="13" t="s">
        <v>81</v>
      </c>
      <c r="AY1493" s="157" t="s">
        <v>158</v>
      </c>
    </row>
    <row r="1494" spans="2:65" s="1" customFormat="1" ht="16.5" customHeight="1">
      <c r="B1494" s="32"/>
      <c r="C1494" s="170" t="s">
        <v>1866</v>
      </c>
      <c r="D1494" s="170" t="s">
        <v>264</v>
      </c>
      <c r="E1494" s="171" t="s">
        <v>1867</v>
      </c>
      <c r="F1494" s="172" t="s">
        <v>1868</v>
      </c>
      <c r="G1494" s="173" t="s">
        <v>163</v>
      </c>
      <c r="H1494" s="174">
        <v>10.664</v>
      </c>
      <c r="I1494" s="175"/>
      <c r="J1494" s="176">
        <f>ROUND(I1494*H1494,2)</f>
        <v>0</v>
      </c>
      <c r="K1494" s="172" t="s">
        <v>164</v>
      </c>
      <c r="L1494" s="177"/>
      <c r="M1494" s="178" t="s">
        <v>21</v>
      </c>
      <c r="N1494" s="179" t="s">
        <v>44</v>
      </c>
      <c r="P1494" s="140">
        <f>O1494*H1494</f>
        <v>0</v>
      </c>
      <c r="Q1494" s="140">
        <v>1.4999999999999999E-2</v>
      </c>
      <c r="R1494" s="140">
        <f>Q1494*H1494</f>
        <v>0.15995999999999999</v>
      </c>
      <c r="S1494" s="140">
        <v>0</v>
      </c>
      <c r="T1494" s="141">
        <f>S1494*H1494</f>
        <v>0</v>
      </c>
      <c r="AR1494" s="142" t="s">
        <v>424</v>
      </c>
      <c r="AT1494" s="142" t="s">
        <v>264</v>
      </c>
      <c r="AU1494" s="142" t="s">
        <v>83</v>
      </c>
      <c r="AY1494" s="17" t="s">
        <v>158</v>
      </c>
      <c r="BE1494" s="143">
        <f>IF(N1494="základní",J1494,0)</f>
        <v>0</v>
      </c>
      <c r="BF1494" s="143">
        <f>IF(N1494="snížená",J1494,0)</f>
        <v>0</v>
      </c>
      <c r="BG1494" s="143">
        <f>IF(N1494="zákl. přenesená",J1494,0)</f>
        <v>0</v>
      </c>
      <c r="BH1494" s="143">
        <f>IF(N1494="sníž. přenesená",J1494,0)</f>
        <v>0</v>
      </c>
      <c r="BI1494" s="143">
        <f>IF(N1494="nulová",J1494,0)</f>
        <v>0</v>
      </c>
      <c r="BJ1494" s="17" t="s">
        <v>81</v>
      </c>
      <c r="BK1494" s="143">
        <f>ROUND(I1494*H1494,2)</f>
        <v>0</v>
      </c>
      <c r="BL1494" s="17" t="s">
        <v>281</v>
      </c>
      <c r="BM1494" s="142" t="s">
        <v>1869</v>
      </c>
    </row>
    <row r="1495" spans="2:65" s="1" customFormat="1" ht="11.25">
      <c r="B1495" s="32"/>
      <c r="D1495" s="144" t="s">
        <v>167</v>
      </c>
      <c r="F1495" s="145" t="s">
        <v>1868</v>
      </c>
      <c r="I1495" s="146"/>
      <c r="L1495" s="32"/>
      <c r="M1495" s="147"/>
      <c r="T1495" s="53"/>
      <c r="AT1495" s="17" t="s">
        <v>167</v>
      </c>
      <c r="AU1495" s="17" t="s">
        <v>83</v>
      </c>
    </row>
    <row r="1496" spans="2:65" s="13" customFormat="1" ht="11.25">
      <c r="B1496" s="156"/>
      <c r="D1496" s="144" t="s">
        <v>171</v>
      </c>
      <c r="E1496" s="157" t="s">
        <v>21</v>
      </c>
      <c r="F1496" s="158" t="s">
        <v>1870</v>
      </c>
      <c r="H1496" s="159">
        <v>10.664</v>
      </c>
      <c r="I1496" s="160"/>
      <c r="L1496" s="156"/>
      <c r="M1496" s="161"/>
      <c r="T1496" s="162"/>
      <c r="AT1496" s="157" t="s">
        <v>171</v>
      </c>
      <c r="AU1496" s="157" t="s">
        <v>83</v>
      </c>
      <c r="AV1496" s="13" t="s">
        <v>83</v>
      </c>
      <c r="AW1496" s="13" t="s">
        <v>34</v>
      </c>
      <c r="AX1496" s="13" t="s">
        <v>81</v>
      </c>
      <c r="AY1496" s="157" t="s">
        <v>158</v>
      </c>
    </row>
    <row r="1497" spans="2:65" s="1" customFormat="1" ht="16.5" customHeight="1">
      <c r="B1497" s="32"/>
      <c r="C1497" s="131" t="s">
        <v>1871</v>
      </c>
      <c r="D1497" s="131" t="s">
        <v>160</v>
      </c>
      <c r="E1497" s="132" t="s">
        <v>1872</v>
      </c>
      <c r="F1497" s="133" t="s">
        <v>1873</v>
      </c>
      <c r="G1497" s="134" t="s">
        <v>1622</v>
      </c>
      <c r="H1497" s="181"/>
      <c r="I1497" s="136"/>
      <c r="J1497" s="137">
        <f>ROUND(I1497*H1497,2)</f>
        <v>0</v>
      </c>
      <c r="K1497" s="133" t="s">
        <v>164</v>
      </c>
      <c r="L1497" s="32"/>
      <c r="M1497" s="138" t="s">
        <v>21</v>
      </c>
      <c r="N1497" s="139" t="s">
        <v>44</v>
      </c>
      <c r="P1497" s="140">
        <f>O1497*H1497</f>
        <v>0</v>
      </c>
      <c r="Q1497" s="140">
        <v>0</v>
      </c>
      <c r="R1497" s="140">
        <f>Q1497*H1497</f>
        <v>0</v>
      </c>
      <c r="S1497" s="140">
        <v>0</v>
      </c>
      <c r="T1497" s="141">
        <f>S1497*H1497</f>
        <v>0</v>
      </c>
      <c r="AR1497" s="142" t="s">
        <v>281</v>
      </c>
      <c r="AT1497" s="142" t="s">
        <v>160</v>
      </c>
      <c r="AU1497" s="142" t="s">
        <v>83</v>
      </c>
      <c r="AY1497" s="17" t="s">
        <v>158</v>
      </c>
      <c r="BE1497" s="143">
        <f>IF(N1497="základní",J1497,0)</f>
        <v>0</v>
      </c>
      <c r="BF1497" s="143">
        <f>IF(N1497="snížená",J1497,0)</f>
        <v>0</v>
      </c>
      <c r="BG1497" s="143">
        <f>IF(N1497="zákl. přenesená",J1497,0)</f>
        <v>0</v>
      </c>
      <c r="BH1497" s="143">
        <f>IF(N1497="sníž. přenesená",J1497,0)</f>
        <v>0</v>
      </c>
      <c r="BI1497" s="143">
        <f>IF(N1497="nulová",J1497,0)</f>
        <v>0</v>
      </c>
      <c r="BJ1497" s="17" t="s">
        <v>81</v>
      </c>
      <c r="BK1497" s="143">
        <f>ROUND(I1497*H1497,2)</f>
        <v>0</v>
      </c>
      <c r="BL1497" s="17" t="s">
        <v>281</v>
      </c>
      <c r="BM1497" s="142" t="s">
        <v>1874</v>
      </c>
    </row>
    <row r="1498" spans="2:65" s="1" customFormat="1" ht="19.5">
      <c r="B1498" s="32"/>
      <c r="D1498" s="144" t="s">
        <v>167</v>
      </c>
      <c r="F1498" s="145" t="s">
        <v>1875</v>
      </c>
      <c r="I1498" s="146"/>
      <c r="L1498" s="32"/>
      <c r="M1498" s="147"/>
      <c r="T1498" s="53"/>
      <c r="AT1498" s="17" t="s">
        <v>167</v>
      </c>
      <c r="AU1498" s="17" t="s">
        <v>83</v>
      </c>
    </row>
    <row r="1499" spans="2:65" s="1" customFormat="1" ht="11.25">
      <c r="B1499" s="32"/>
      <c r="D1499" s="148" t="s">
        <v>169</v>
      </c>
      <c r="F1499" s="149" t="s">
        <v>1876</v>
      </c>
      <c r="I1499" s="146"/>
      <c r="L1499" s="32"/>
      <c r="M1499" s="147"/>
      <c r="T1499" s="53"/>
      <c r="AT1499" s="17" t="s">
        <v>169</v>
      </c>
      <c r="AU1499" s="17" t="s">
        <v>83</v>
      </c>
    </row>
    <row r="1500" spans="2:65" s="11" customFormat="1" ht="22.9" customHeight="1">
      <c r="B1500" s="119"/>
      <c r="D1500" s="120" t="s">
        <v>72</v>
      </c>
      <c r="E1500" s="129" t="s">
        <v>1877</v>
      </c>
      <c r="F1500" s="129" t="s">
        <v>1878</v>
      </c>
      <c r="I1500" s="122"/>
      <c r="J1500" s="130">
        <f>BK1500</f>
        <v>0</v>
      </c>
      <c r="L1500" s="119"/>
      <c r="M1500" s="124"/>
      <c r="P1500" s="125">
        <f>SUM(P1501:P1562)</f>
        <v>0</v>
      </c>
      <c r="R1500" s="125">
        <f>SUM(R1501:R1562)</f>
        <v>0.77751450020000001</v>
      </c>
      <c r="T1500" s="126">
        <f>SUM(T1501:T1562)</f>
        <v>0</v>
      </c>
      <c r="AR1500" s="120" t="s">
        <v>83</v>
      </c>
      <c r="AT1500" s="127" t="s">
        <v>72</v>
      </c>
      <c r="AU1500" s="127" t="s">
        <v>81</v>
      </c>
      <c r="AY1500" s="120" t="s">
        <v>158</v>
      </c>
      <c r="BK1500" s="128">
        <f>SUM(BK1501:BK1562)</f>
        <v>0</v>
      </c>
    </row>
    <row r="1501" spans="2:65" s="1" customFormat="1" ht="16.5" customHeight="1">
      <c r="B1501" s="32"/>
      <c r="C1501" s="131" t="s">
        <v>1879</v>
      </c>
      <c r="D1501" s="131" t="s">
        <v>160</v>
      </c>
      <c r="E1501" s="132" t="s">
        <v>1880</v>
      </c>
      <c r="F1501" s="133" t="s">
        <v>1881</v>
      </c>
      <c r="G1501" s="134" t="s">
        <v>184</v>
      </c>
      <c r="H1501" s="135">
        <v>102.91</v>
      </c>
      <c r="I1501" s="136"/>
      <c r="J1501" s="137">
        <f>ROUND(I1501*H1501,2)</f>
        <v>0</v>
      </c>
      <c r="K1501" s="133" t="s">
        <v>164</v>
      </c>
      <c r="L1501" s="32"/>
      <c r="M1501" s="138" t="s">
        <v>21</v>
      </c>
      <c r="N1501" s="139" t="s">
        <v>44</v>
      </c>
      <c r="P1501" s="140">
        <f>O1501*H1501</f>
        <v>0</v>
      </c>
      <c r="Q1501" s="140">
        <v>2.03E-4</v>
      </c>
      <c r="R1501" s="140">
        <f>Q1501*H1501</f>
        <v>2.089073E-2</v>
      </c>
      <c r="S1501" s="140">
        <v>0</v>
      </c>
      <c r="T1501" s="141">
        <f>S1501*H1501</f>
        <v>0</v>
      </c>
      <c r="AR1501" s="142" t="s">
        <v>281</v>
      </c>
      <c r="AT1501" s="142" t="s">
        <v>160</v>
      </c>
      <c r="AU1501" s="142" t="s">
        <v>83</v>
      </c>
      <c r="AY1501" s="17" t="s">
        <v>158</v>
      </c>
      <c r="BE1501" s="143">
        <f>IF(N1501="základní",J1501,0)</f>
        <v>0</v>
      </c>
      <c r="BF1501" s="143">
        <f>IF(N1501="snížená",J1501,0)</f>
        <v>0</v>
      </c>
      <c r="BG1501" s="143">
        <f>IF(N1501="zákl. přenesená",J1501,0)</f>
        <v>0</v>
      </c>
      <c r="BH1501" s="143">
        <f>IF(N1501="sníž. přenesená",J1501,0)</f>
        <v>0</v>
      </c>
      <c r="BI1501" s="143">
        <f>IF(N1501="nulová",J1501,0)</f>
        <v>0</v>
      </c>
      <c r="BJ1501" s="17" t="s">
        <v>81</v>
      </c>
      <c r="BK1501" s="143">
        <f>ROUND(I1501*H1501,2)</f>
        <v>0</v>
      </c>
      <c r="BL1501" s="17" t="s">
        <v>281</v>
      </c>
      <c r="BM1501" s="142" t="s">
        <v>1882</v>
      </c>
    </row>
    <row r="1502" spans="2:65" s="1" customFormat="1" ht="19.5">
      <c r="B1502" s="32"/>
      <c r="D1502" s="144" t="s">
        <v>167</v>
      </c>
      <c r="F1502" s="145" t="s">
        <v>1883</v>
      </c>
      <c r="I1502" s="146"/>
      <c r="L1502" s="32"/>
      <c r="M1502" s="147"/>
      <c r="T1502" s="53"/>
      <c r="AT1502" s="17" t="s">
        <v>167</v>
      </c>
      <c r="AU1502" s="17" t="s">
        <v>83</v>
      </c>
    </row>
    <row r="1503" spans="2:65" s="1" customFormat="1" ht="11.25">
      <c r="B1503" s="32"/>
      <c r="D1503" s="148" t="s">
        <v>169</v>
      </c>
      <c r="F1503" s="149" t="s">
        <v>1884</v>
      </c>
      <c r="I1503" s="146"/>
      <c r="L1503" s="32"/>
      <c r="M1503" s="147"/>
      <c r="T1503" s="53"/>
      <c r="AT1503" s="17" t="s">
        <v>169</v>
      </c>
      <c r="AU1503" s="17" t="s">
        <v>83</v>
      </c>
    </row>
    <row r="1504" spans="2:65" s="12" customFormat="1" ht="11.25">
      <c r="B1504" s="150"/>
      <c r="D1504" s="144" t="s">
        <v>171</v>
      </c>
      <c r="E1504" s="151" t="s">
        <v>21</v>
      </c>
      <c r="F1504" s="152" t="s">
        <v>1885</v>
      </c>
      <c r="H1504" s="151" t="s">
        <v>21</v>
      </c>
      <c r="I1504" s="153"/>
      <c r="L1504" s="150"/>
      <c r="M1504" s="154"/>
      <c r="T1504" s="155"/>
      <c r="AT1504" s="151" t="s">
        <v>171</v>
      </c>
      <c r="AU1504" s="151" t="s">
        <v>83</v>
      </c>
      <c r="AV1504" s="12" t="s">
        <v>81</v>
      </c>
      <c r="AW1504" s="12" t="s">
        <v>34</v>
      </c>
      <c r="AX1504" s="12" t="s">
        <v>73</v>
      </c>
      <c r="AY1504" s="151" t="s">
        <v>158</v>
      </c>
    </row>
    <row r="1505" spans="2:65" s="13" customFormat="1" ht="11.25">
      <c r="B1505" s="156"/>
      <c r="D1505" s="144" t="s">
        <v>171</v>
      </c>
      <c r="E1505" s="157" t="s">
        <v>21</v>
      </c>
      <c r="F1505" s="158" t="s">
        <v>1886</v>
      </c>
      <c r="H1505" s="159">
        <v>22.67</v>
      </c>
      <c r="I1505" s="160"/>
      <c r="L1505" s="156"/>
      <c r="M1505" s="161"/>
      <c r="T1505" s="162"/>
      <c r="AT1505" s="157" t="s">
        <v>171</v>
      </c>
      <c r="AU1505" s="157" t="s">
        <v>83</v>
      </c>
      <c r="AV1505" s="13" t="s">
        <v>83</v>
      </c>
      <c r="AW1505" s="13" t="s">
        <v>34</v>
      </c>
      <c r="AX1505" s="13" t="s">
        <v>73</v>
      </c>
      <c r="AY1505" s="157" t="s">
        <v>158</v>
      </c>
    </row>
    <row r="1506" spans="2:65" s="13" customFormat="1" ht="11.25">
      <c r="B1506" s="156"/>
      <c r="D1506" s="144" t="s">
        <v>171</v>
      </c>
      <c r="E1506" s="157" t="s">
        <v>21</v>
      </c>
      <c r="F1506" s="158" t="s">
        <v>1887</v>
      </c>
      <c r="H1506" s="159">
        <v>11.3</v>
      </c>
      <c r="I1506" s="160"/>
      <c r="L1506" s="156"/>
      <c r="M1506" s="161"/>
      <c r="T1506" s="162"/>
      <c r="AT1506" s="157" t="s">
        <v>171</v>
      </c>
      <c r="AU1506" s="157" t="s">
        <v>83</v>
      </c>
      <c r="AV1506" s="13" t="s">
        <v>83</v>
      </c>
      <c r="AW1506" s="13" t="s">
        <v>34</v>
      </c>
      <c r="AX1506" s="13" t="s">
        <v>73</v>
      </c>
      <c r="AY1506" s="157" t="s">
        <v>158</v>
      </c>
    </row>
    <row r="1507" spans="2:65" s="12" customFormat="1" ht="11.25">
      <c r="B1507" s="150"/>
      <c r="D1507" s="144" t="s">
        <v>171</v>
      </c>
      <c r="E1507" s="151" t="s">
        <v>21</v>
      </c>
      <c r="F1507" s="152" t="s">
        <v>1888</v>
      </c>
      <c r="H1507" s="151" t="s">
        <v>21</v>
      </c>
      <c r="I1507" s="153"/>
      <c r="L1507" s="150"/>
      <c r="M1507" s="154"/>
      <c r="T1507" s="155"/>
      <c r="AT1507" s="151" t="s">
        <v>171</v>
      </c>
      <c r="AU1507" s="151" t="s">
        <v>83</v>
      </c>
      <c r="AV1507" s="12" t="s">
        <v>81</v>
      </c>
      <c r="AW1507" s="12" t="s">
        <v>34</v>
      </c>
      <c r="AX1507" s="12" t="s">
        <v>73</v>
      </c>
      <c r="AY1507" s="151" t="s">
        <v>158</v>
      </c>
    </row>
    <row r="1508" spans="2:65" s="13" customFormat="1" ht="11.25">
      <c r="B1508" s="156"/>
      <c r="D1508" s="144" t="s">
        <v>171</v>
      </c>
      <c r="E1508" s="157" t="s">
        <v>21</v>
      </c>
      <c r="F1508" s="158" t="s">
        <v>1889</v>
      </c>
      <c r="H1508" s="159">
        <v>29.91</v>
      </c>
      <c r="I1508" s="160"/>
      <c r="L1508" s="156"/>
      <c r="M1508" s="161"/>
      <c r="T1508" s="162"/>
      <c r="AT1508" s="157" t="s">
        <v>171</v>
      </c>
      <c r="AU1508" s="157" t="s">
        <v>83</v>
      </c>
      <c r="AV1508" s="13" t="s">
        <v>83</v>
      </c>
      <c r="AW1508" s="13" t="s">
        <v>34</v>
      </c>
      <c r="AX1508" s="13" t="s">
        <v>73</v>
      </c>
      <c r="AY1508" s="157" t="s">
        <v>158</v>
      </c>
    </row>
    <row r="1509" spans="2:65" s="12" customFormat="1" ht="11.25">
      <c r="B1509" s="150"/>
      <c r="D1509" s="144" t="s">
        <v>171</v>
      </c>
      <c r="E1509" s="151" t="s">
        <v>21</v>
      </c>
      <c r="F1509" s="152" t="s">
        <v>878</v>
      </c>
      <c r="H1509" s="151" t="s">
        <v>21</v>
      </c>
      <c r="I1509" s="153"/>
      <c r="L1509" s="150"/>
      <c r="M1509" s="154"/>
      <c r="T1509" s="155"/>
      <c r="AT1509" s="151" t="s">
        <v>171</v>
      </c>
      <c r="AU1509" s="151" t="s">
        <v>83</v>
      </c>
      <c r="AV1509" s="12" t="s">
        <v>81</v>
      </c>
      <c r="AW1509" s="12" t="s">
        <v>34</v>
      </c>
      <c r="AX1509" s="12" t="s">
        <v>73</v>
      </c>
      <c r="AY1509" s="151" t="s">
        <v>158</v>
      </c>
    </row>
    <row r="1510" spans="2:65" s="13" customFormat="1" ht="11.25">
      <c r="B1510" s="156"/>
      <c r="D1510" s="144" t="s">
        <v>171</v>
      </c>
      <c r="E1510" s="157" t="s">
        <v>21</v>
      </c>
      <c r="F1510" s="158" t="s">
        <v>1890</v>
      </c>
      <c r="H1510" s="159">
        <v>39.03</v>
      </c>
      <c r="I1510" s="160"/>
      <c r="L1510" s="156"/>
      <c r="M1510" s="161"/>
      <c r="T1510" s="162"/>
      <c r="AT1510" s="157" t="s">
        <v>171</v>
      </c>
      <c r="AU1510" s="157" t="s">
        <v>83</v>
      </c>
      <c r="AV1510" s="13" t="s">
        <v>83</v>
      </c>
      <c r="AW1510" s="13" t="s">
        <v>34</v>
      </c>
      <c r="AX1510" s="13" t="s">
        <v>73</v>
      </c>
      <c r="AY1510" s="157" t="s">
        <v>158</v>
      </c>
    </row>
    <row r="1511" spans="2:65" s="14" customFormat="1" ht="11.25">
      <c r="B1511" s="163"/>
      <c r="D1511" s="144" t="s">
        <v>171</v>
      </c>
      <c r="E1511" s="164" t="s">
        <v>21</v>
      </c>
      <c r="F1511" s="165" t="s">
        <v>215</v>
      </c>
      <c r="H1511" s="166">
        <v>102.91</v>
      </c>
      <c r="I1511" s="167"/>
      <c r="L1511" s="163"/>
      <c r="M1511" s="168"/>
      <c r="T1511" s="169"/>
      <c r="AT1511" s="164" t="s">
        <v>171</v>
      </c>
      <c r="AU1511" s="164" t="s">
        <v>83</v>
      </c>
      <c r="AV1511" s="14" t="s">
        <v>165</v>
      </c>
      <c r="AW1511" s="14" t="s">
        <v>34</v>
      </c>
      <c r="AX1511" s="14" t="s">
        <v>81</v>
      </c>
      <c r="AY1511" s="164" t="s">
        <v>158</v>
      </c>
    </row>
    <row r="1512" spans="2:65" s="1" customFormat="1" ht="16.5" customHeight="1">
      <c r="B1512" s="32"/>
      <c r="C1512" s="131" t="s">
        <v>1891</v>
      </c>
      <c r="D1512" s="131" t="s">
        <v>160</v>
      </c>
      <c r="E1512" s="132" t="s">
        <v>1892</v>
      </c>
      <c r="F1512" s="133" t="s">
        <v>1893</v>
      </c>
      <c r="G1512" s="134" t="s">
        <v>163</v>
      </c>
      <c r="H1512" s="135">
        <v>8</v>
      </c>
      <c r="I1512" s="136"/>
      <c r="J1512" s="137">
        <f>ROUND(I1512*H1512,2)</f>
        <v>0</v>
      </c>
      <c r="K1512" s="133" t="s">
        <v>164</v>
      </c>
      <c r="L1512" s="32"/>
      <c r="M1512" s="138" t="s">
        <v>21</v>
      </c>
      <c r="N1512" s="139" t="s">
        <v>44</v>
      </c>
      <c r="P1512" s="140">
        <f>O1512*H1512</f>
        <v>0</v>
      </c>
      <c r="Q1512" s="140">
        <v>1.32354E-2</v>
      </c>
      <c r="R1512" s="140">
        <f>Q1512*H1512</f>
        <v>0.1058832</v>
      </c>
      <c r="S1512" s="140">
        <v>0</v>
      </c>
      <c r="T1512" s="141">
        <f>S1512*H1512</f>
        <v>0</v>
      </c>
      <c r="AR1512" s="142" t="s">
        <v>281</v>
      </c>
      <c r="AT1512" s="142" t="s">
        <v>160</v>
      </c>
      <c r="AU1512" s="142" t="s">
        <v>83</v>
      </c>
      <c r="AY1512" s="17" t="s">
        <v>158</v>
      </c>
      <c r="BE1512" s="143">
        <f>IF(N1512="základní",J1512,0)</f>
        <v>0</v>
      </c>
      <c r="BF1512" s="143">
        <f>IF(N1512="snížená",J1512,0)</f>
        <v>0</v>
      </c>
      <c r="BG1512" s="143">
        <f>IF(N1512="zákl. přenesená",J1512,0)</f>
        <v>0</v>
      </c>
      <c r="BH1512" s="143">
        <f>IF(N1512="sníž. přenesená",J1512,0)</f>
        <v>0</v>
      </c>
      <c r="BI1512" s="143">
        <f>IF(N1512="nulová",J1512,0)</f>
        <v>0</v>
      </c>
      <c r="BJ1512" s="17" t="s">
        <v>81</v>
      </c>
      <c r="BK1512" s="143">
        <f>ROUND(I1512*H1512,2)</f>
        <v>0</v>
      </c>
      <c r="BL1512" s="17" t="s">
        <v>281</v>
      </c>
      <c r="BM1512" s="142" t="s">
        <v>1894</v>
      </c>
    </row>
    <row r="1513" spans="2:65" s="1" customFormat="1" ht="19.5">
      <c r="B1513" s="32"/>
      <c r="D1513" s="144" t="s">
        <v>167</v>
      </c>
      <c r="F1513" s="145" t="s">
        <v>1895</v>
      </c>
      <c r="I1513" s="146"/>
      <c r="L1513" s="32"/>
      <c r="M1513" s="147"/>
      <c r="T1513" s="53"/>
      <c r="AT1513" s="17" t="s">
        <v>167</v>
      </c>
      <c r="AU1513" s="17" t="s">
        <v>83</v>
      </c>
    </row>
    <row r="1514" spans="2:65" s="1" customFormat="1" ht="11.25">
      <c r="B1514" s="32"/>
      <c r="D1514" s="148" t="s">
        <v>169</v>
      </c>
      <c r="F1514" s="149" t="s">
        <v>1896</v>
      </c>
      <c r="I1514" s="146"/>
      <c r="L1514" s="32"/>
      <c r="M1514" s="147"/>
      <c r="T1514" s="53"/>
      <c r="AT1514" s="17" t="s">
        <v>169</v>
      </c>
      <c r="AU1514" s="17" t="s">
        <v>83</v>
      </c>
    </row>
    <row r="1515" spans="2:65" s="12" customFormat="1" ht="11.25">
      <c r="B1515" s="150"/>
      <c r="D1515" s="144" t="s">
        <v>171</v>
      </c>
      <c r="E1515" s="151" t="s">
        <v>21</v>
      </c>
      <c r="F1515" s="152" t="s">
        <v>743</v>
      </c>
      <c r="H1515" s="151" t="s">
        <v>21</v>
      </c>
      <c r="I1515" s="153"/>
      <c r="L1515" s="150"/>
      <c r="M1515" s="154"/>
      <c r="T1515" s="155"/>
      <c r="AT1515" s="151" t="s">
        <v>171</v>
      </c>
      <c r="AU1515" s="151" t="s">
        <v>83</v>
      </c>
      <c r="AV1515" s="12" t="s">
        <v>81</v>
      </c>
      <c r="AW1515" s="12" t="s">
        <v>34</v>
      </c>
      <c r="AX1515" s="12" t="s">
        <v>73</v>
      </c>
      <c r="AY1515" s="151" t="s">
        <v>158</v>
      </c>
    </row>
    <row r="1516" spans="2:65" s="13" customFormat="1" ht="11.25">
      <c r="B1516" s="156"/>
      <c r="D1516" s="144" t="s">
        <v>171</v>
      </c>
      <c r="E1516" s="157" t="s">
        <v>21</v>
      </c>
      <c r="F1516" s="158" t="s">
        <v>1897</v>
      </c>
      <c r="H1516" s="159">
        <v>8</v>
      </c>
      <c r="I1516" s="160"/>
      <c r="L1516" s="156"/>
      <c r="M1516" s="161"/>
      <c r="T1516" s="162"/>
      <c r="AT1516" s="157" t="s">
        <v>171</v>
      </c>
      <c r="AU1516" s="157" t="s">
        <v>83</v>
      </c>
      <c r="AV1516" s="13" t="s">
        <v>83</v>
      </c>
      <c r="AW1516" s="13" t="s">
        <v>34</v>
      </c>
      <c r="AX1516" s="13" t="s">
        <v>81</v>
      </c>
      <c r="AY1516" s="157" t="s">
        <v>158</v>
      </c>
    </row>
    <row r="1517" spans="2:65" s="1" customFormat="1" ht="16.5" customHeight="1">
      <c r="B1517" s="32"/>
      <c r="C1517" s="131" t="s">
        <v>1898</v>
      </c>
      <c r="D1517" s="131" t="s">
        <v>160</v>
      </c>
      <c r="E1517" s="132" t="s">
        <v>1899</v>
      </c>
      <c r="F1517" s="133" t="s">
        <v>1900</v>
      </c>
      <c r="G1517" s="134" t="s">
        <v>163</v>
      </c>
      <c r="H1517" s="135">
        <v>8</v>
      </c>
      <c r="I1517" s="136"/>
      <c r="J1517" s="137">
        <f>ROUND(I1517*H1517,2)</f>
        <v>0</v>
      </c>
      <c r="K1517" s="133" t="s">
        <v>164</v>
      </c>
      <c r="L1517" s="32"/>
      <c r="M1517" s="138" t="s">
        <v>21</v>
      </c>
      <c r="N1517" s="139" t="s">
        <v>44</v>
      </c>
      <c r="P1517" s="140">
        <f>O1517*H1517</f>
        <v>0</v>
      </c>
      <c r="Q1517" s="140">
        <v>1E-4</v>
      </c>
      <c r="R1517" s="140">
        <f>Q1517*H1517</f>
        <v>8.0000000000000004E-4</v>
      </c>
      <c r="S1517" s="140">
        <v>0</v>
      </c>
      <c r="T1517" s="141">
        <f>S1517*H1517</f>
        <v>0</v>
      </c>
      <c r="AR1517" s="142" t="s">
        <v>281</v>
      </c>
      <c r="AT1517" s="142" t="s">
        <v>160</v>
      </c>
      <c r="AU1517" s="142" t="s">
        <v>83</v>
      </c>
      <c r="AY1517" s="17" t="s">
        <v>158</v>
      </c>
      <c r="BE1517" s="143">
        <f>IF(N1517="základní",J1517,0)</f>
        <v>0</v>
      </c>
      <c r="BF1517" s="143">
        <f>IF(N1517="snížená",J1517,0)</f>
        <v>0</v>
      </c>
      <c r="BG1517" s="143">
        <f>IF(N1517="zákl. přenesená",J1517,0)</f>
        <v>0</v>
      </c>
      <c r="BH1517" s="143">
        <f>IF(N1517="sníž. přenesená",J1517,0)</f>
        <v>0</v>
      </c>
      <c r="BI1517" s="143">
        <f>IF(N1517="nulová",J1517,0)</f>
        <v>0</v>
      </c>
      <c r="BJ1517" s="17" t="s">
        <v>81</v>
      </c>
      <c r="BK1517" s="143">
        <f>ROUND(I1517*H1517,2)</f>
        <v>0</v>
      </c>
      <c r="BL1517" s="17" t="s">
        <v>281</v>
      </c>
      <c r="BM1517" s="142" t="s">
        <v>1901</v>
      </c>
    </row>
    <row r="1518" spans="2:65" s="1" customFormat="1" ht="19.5">
      <c r="B1518" s="32"/>
      <c r="D1518" s="144" t="s">
        <v>167</v>
      </c>
      <c r="F1518" s="145" t="s">
        <v>1902</v>
      </c>
      <c r="I1518" s="146"/>
      <c r="L1518" s="32"/>
      <c r="M1518" s="147"/>
      <c r="T1518" s="53"/>
      <c r="AT1518" s="17" t="s">
        <v>167</v>
      </c>
      <c r="AU1518" s="17" t="s">
        <v>83</v>
      </c>
    </row>
    <row r="1519" spans="2:65" s="1" customFormat="1" ht="11.25">
      <c r="B1519" s="32"/>
      <c r="D1519" s="148" t="s">
        <v>169</v>
      </c>
      <c r="F1519" s="149" t="s">
        <v>1903</v>
      </c>
      <c r="I1519" s="146"/>
      <c r="L1519" s="32"/>
      <c r="M1519" s="147"/>
      <c r="T1519" s="53"/>
      <c r="AT1519" s="17" t="s">
        <v>169</v>
      </c>
      <c r="AU1519" s="17" t="s">
        <v>83</v>
      </c>
    </row>
    <row r="1520" spans="2:65" s="12" customFormat="1" ht="11.25">
      <c r="B1520" s="150"/>
      <c r="D1520" s="144" t="s">
        <v>171</v>
      </c>
      <c r="E1520" s="151" t="s">
        <v>21</v>
      </c>
      <c r="F1520" s="152" t="s">
        <v>743</v>
      </c>
      <c r="H1520" s="151" t="s">
        <v>21</v>
      </c>
      <c r="I1520" s="153"/>
      <c r="L1520" s="150"/>
      <c r="M1520" s="154"/>
      <c r="T1520" s="155"/>
      <c r="AT1520" s="151" t="s">
        <v>171</v>
      </c>
      <c r="AU1520" s="151" t="s">
        <v>83</v>
      </c>
      <c r="AV1520" s="12" t="s">
        <v>81</v>
      </c>
      <c r="AW1520" s="12" t="s">
        <v>34</v>
      </c>
      <c r="AX1520" s="12" t="s">
        <v>73</v>
      </c>
      <c r="AY1520" s="151" t="s">
        <v>158</v>
      </c>
    </row>
    <row r="1521" spans="2:65" s="13" customFormat="1" ht="11.25">
      <c r="B1521" s="156"/>
      <c r="D1521" s="144" t="s">
        <v>171</v>
      </c>
      <c r="E1521" s="157" t="s">
        <v>21</v>
      </c>
      <c r="F1521" s="158" t="s">
        <v>1897</v>
      </c>
      <c r="H1521" s="159">
        <v>8</v>
      </c>
      <c r="I1521" s="160"/>
      <c r="L1521" s="156"/>
      <c r="M1521" s="161"/>
      <c r="T1521" s="162"/>
      <c r="AT1521" s="157" t="s">
        <v>171</v>
      </c>
      <c r="AU1521" s="157" t="s">
        <v>83</v>
      </c>
      <c r="AV1521" s="13" t="s">
        <v>83</v>
      </c>
      <c r="AW1521" s="13" t="s">
        <v>34</v>
      </c>
      <c r="AX1521" s="13" t="s">
        <v>81</v>
      </c>
      <c r="AY1521" s="157" t="s">
        <v>158</v>
      </c>
    </row>
    <row r="1522" spans="2:65" s="1" customFormat="1" ht="16.5" customHeight="1">
      <c r="B1522" s="32"/>
      <c r="C1522" s="131" t="s">
        <v>1904</v>
      </c>
      <c r="D1522" s="131" t="s">
        <v>160</v>
      </c>
      <c r="E1522" s="132" t="s">
        <v>1905</v>
      </c>
      <c r="F1522" s="133" t="s">
        <v>1906</v>
      </c>
      <c r="G1522" s="134" t="s">
        <v>163</v>
      </c>
      <c r="H1522" s="135">
        <v>40.82</v>
      </c>
      <c r="I1522" s="136"/>
      <c r="J1522" s="137">
        <f>ROUND(I1522*H1522,2)</f>
        <v>0</v>
      </c>
      <c r="K1522" s="133" t="s">
        <v>164</v>
      </c>
      <c r="L1522" s="32"/>
      <c r="M1522" s="138" t="s">
        <v>21</v>
      </c>
      <c r="N1522" s="139" t="s">
        <v>44</v>
      </c>
      <c r="P1522" s="140">
        <f>O1522*H1522</f>
        <v>0</v>
      </c>
      <c r="Q1522" s="140">
        <v>1.384872E-2</v>
      </c>
      <c r="R1522" s="140">
        <f>Q1522*H1522</f>
        <v>0.56530475040000006</v>
      </c>
      <c r="S1522" s="140">
        <v>0</v>
      </c>
      <c r="T1522" s="141">
        <f>S1522*H1522</f>
        <v>0</v>
      </c>
      <c r="AR1522" s="142" t="s">
        <v>281</v>
      </c>
      <c r="AT1522" s="142" t="s">
        <v>160</v>
      </c>
      <c r="AU1522" s="142" t="s">
        <v>83</v>
      </c>
      <c r="AY1522" s="17" t="s">
        <v>158</v>
      </c>
      <c r="BE1522" s="143">
        <f>IF(N1522="základní",J1522,0)</f>
        <v>0</v>
      </c>
      <c r="BF1522" s="143">
        <f>IF(N1522="snížená",J1522,0)</f>
        <v>0</v>
      </c>
      <c r="BG1522" s="143">
        <f>IF(N1522="zákl. přenesená",J1522,0)</f>
        <v>0</v>
      </c>
      <c r="BH1522" s="143">
        <f>IF(N1522="sníž. přenesená",J1522,0)</f>
        <v>0</v>
      </c>
      <c r="BI1522" s="143">
        <f>IF(N1522="nulová",J1522,0)</f>
        <v>0</v>
      </c>
      <c r="BJ1522" s="17" t="s">
        <v>81</v>
      </c>
      <c r="BK1522" s="143">
        <f>ROUND(I1522*H1522,2)</f>
        <v>0</v>
      </c>
      <c r="BL1522" s="17" t="s">
        <v>281</v>
      </c>
      <c r="BM1522" s="142" t="s">
        <v>1907</v>
      </c>
    </row>
    <row r="1523" spans="2:65" s="1" customFormat="1" ht="19.5">
      <c r="B1523" s="32"/>
      <c r="D1523" s="144" t="s">
        <v>167</v>
      </c>
      <c r="F1523" s="145" t="s">
        <v>1908</v>
      </c>
      <c r="I1523" s="146"/>
      <c r="L1523" s="32"/>
      <c r="M1523" s="147"/>
      <c r="T1523" s="53"/>
      <c r="AT1523" s="17" t="s">
        <v>167</v>
      </c>
      <c r="AU1523" s="17" t="s">
        <v>83</v>
      </c>
    </row>
    <row r="1524" spans="2:65" s="1" customFormat="1" ht="11.25">
      <c r="B1524" s="32"/>
      <c r="D1524" s="148" t="s">
        <v>169</v>
      </c>
      <c r="F1524" s="149" t="s">
        <v>1909</v>
      </c>
      <c r="I1524" s="146"/>
      <c r="L1524" s="32"/>
      <c r="M1524" s="147"/>
      <c r="T1524" s="53"/>
      <c r="AT1524" s="17" t="s">
        <v>169</v>
      </c>
      <c r="AU1524" s="17" t="s">
        <v>83</v>
      </c>
    </row>
    <row r="1525" spans="2:65" s="12" customFormat="1" ht="11.25">
      <c r="B1525" s="150"/>
      <c r="D1525" s="144" t="s">
        <v>171</v>
      </c>
      <c r="E1525" s="151" t="s">
        <v>21</v>
      </c>
      <c r="F1525" s="152" t="s">
        <v>1885</v>
      </c>
      <c r="H1525" s="151" t="s">
        <v>21</v>
      </c>
      <c r="I1525" s="153"/>
      <c r="L1525" s="150"/>
      <c r="M1525" s="154"/>
      <c r="T1525" s="155"/>
      <c r="AT1525" s="151" t="s">
        <v>171</v>
      </c>
      <c r="AU1525" s="151" t="s">
        <v>83</v>
      </c>
      <c r="AV1525" s="12" t="s">
        <v>81</v>
      </c>
      <c r="AW1525" s="12" t="s">
        <v>34</v>
      </c>
      <c r="AX1525" s="12" t="s">
        <v>73</v>
      </c>
      <c r="AY1525" s="151" t="s">
        <v>158</v>
      </c>
    </row>
    <row r="1526" spans="2:65" s="13" customFormat="1" ht="11.25">
      <c r="B1526" s="156"/>
      <c r="D1526" s="144" t="s">
        <v>171</v>
      </c>
      <c r="E1526" s="157" t="s">
        <v>21</v>
      </c>
      <c r="F1526" s="158" t="s">
        <v>1910</v>
      </c>
      <c r="H1526" s="159">
        <v>40.82</v>
      </c>
      <c r="I1526" s="160"/>
      <c r="L1526" s="156"/>
      <c r="M1526" s="161"/>
      <c r="T1526" s="162"/>
      <c r="AT1526" s="157" t="s">
        <v>171</v>
      </c>
      <c r="AU1526" s="157" t="s">
        <v>83</v>
      </c>
      <c r="AV1526" s="13" t="s">
        <v>83</v>
      </c>
      <c r="AW1526" s="13" t="s">
        <v>34</v>
      </c>
      <c r="AX1526" s="13" t="s">
        <v>81</v>
      </c>
      <c r="AY1526" s="157" t="s">
        <v>158</v>
      </c>
    </row>
    <row r="1527" spans="2:65" s="1" customFormat="1" ht="16.5" customHeight="1">
      <c r="B1527" s="32"/>
      <c r="C1527" s="131" t="s">
        <v>1911</v>
      </c>
      <c r="D1527" s="131" t="s">
        <v>160</v>
      </c>
      <c r="E1527" s="132" t="s">
        <v>1912</v>
      </c>
      <c r="F1527" s="133" t="s">
        <v>1913</v>
      </c>
      <c r="G1527" s="134" t="s">
        <v>163</v>
      </c>
      <c r="H1527" s="135">
        <v>44.045999999999999</v>
      </c>
      <c r="I1527" s="136"/>
      <c r="J1527" s="137">
        <f>ROUND(I1527*H1527,2)</f>
        <v>0</v>
      </c>
      <c r="K1527" s="133" t="s">
        <v>164</v>
      </c>
      <c r="L1527" s="32"/>
      <c r="M1527" s="138" t="s">
        <v>21</v>
      </c>
      <c r="N1527" s="139" t="s">
        <v>44</v>
      </c>
      <c r="P1527" s="140">
        <f>O1527*H1527</f>
        <v>0</v>
      </c>
      <c r="Q1527" s="140">
        <v>1E-4</v>
      </c>
      <c r="R1527" s="140">
        <f>Q1527*H1527</f>
        <v>4.4045999999999998E-3</v>
      </c>
      <c r="S1527" s="140">
        <v>0</v>
      </c>
      <c r="T1527" s="141">
        <f>S1527*H1527</f>
        <v>0</v>
      </c>
      <c r="AR1527" s="142" t="s">
        <v>281</v>
      </c>
      <c r="AT1527" s="142" t="s">
        <v>160</v>
      </c>
      <c r="AU1527" s="142" t="s">
        <v>83</v>
      </c>
      <c r="AY1527" s="17" t="s">
        <v>158</v>
      </c>
      <c r="BE1527" s="143">
        <f>IF(N1527="základní",J1527,0)</f>
        <v>0</v>
      </c>
      <c r="BF1527" s="143">
        <f>IF(N1527="snížená",J1527,0)</f>
        <v>0</v>
      </c>
      <c r="BG1527" s="143">
        <f>IF(N1527="zákl. přenesená",J1527,0)</f>
        <v>0</v>
      </c>
      <c r="BH1527" s="143">
        <f>IF(N1527="sníž. přenesená",J1527,0)</f>
        <v>0</v>
      </c>
      <c r="BI1527" s="143">
        <f>IF(N1527="nulová",J1527,0)</f>
        <v>0</v>
      </c>
      <c r="BJ1527" s="17" t="s">
        <v>81</v>
      </c>
      <c r="BK1527" s="143">
        <f>ROUND(I1527*H1527,2)</f>
        <v>0</v>
      </c>
      <c r="BL1527" s="17" t="s">
        <v>281</v>
      </c>
      <c r="BM1527" s="142" t="s">
        <v>1914</v>
      </c>
    </row>
    <row r="1528" spans="2:65" s="1" customFormat="1" ht="11.25">
      <c r="B1528" s="32"/>
      <c r="D1528" s="144" t="s">
        <v>167</v>
      </c>
      <c r="F1528" s="145" t="s">
        <v>1915</v>
      </c>
      <c r="I1528" s="146"/>
      <c r="L1528" s="32"/>
      <c r="M1528" s="147"/>
      <c r="T1528" s="53"/>
      <c r="AT1528" s="17" t="s">
        <v>167</v>
      </c>
      <c r="AU1528" s="17" t="s">
        <v>83</v>
      </c>
    </row>
    <row r="1529" spans="2:65" s="1" customFormat="1" ht="11.25">
      <c r="B1529" s="32"/>
      <c r="D1529" s="148" t="s">
        <v>169</v>
      </c>
      <c r="F1529" s="149" t="s">
        <v>1916</v>
      </c>
      <c r="I1529" s="146"/>
      <c r="L1529" s="32"/>
      <c r="M1529" s="147"/>
      <c r="T1529" s="53"/>
      <c r="AT1529" s="17" t="s">
        <v>169</v>
      </c>
      <c r="AU1529" s="17" t="s">
        <v>83</v>
      </c>
    </row>
    <row r="1530" spans="2:65" s="12" customFormat="1" ht="11.25">
      <c r="B1530" s="150"/>
      <c r="D1530" s="144" t="s">
        <v>171</v>
      </c>
      <c r="E1530" s="151" t="s">
        <v>21</v>
      </c>
      <c r="F1530" s="152" t="s">
        <v>1885</v>
      </c>
      <c r="H1530" s="151" t="s">
        <v>21</v>
      </c>
      <c r="I1530" s="153"/>
      <c r="L1530" s="150"/>
      <c r="M1530" s="154"/>
      <c r="T1530" s="155"/>
      <c r="AT1530" s="151" t="s">
        <v>171</v>
      </c>
      <c r="AU1530" s="151" t="s">
        <v>83</v>
      </c>
      <c r="AV1530" s="12" t="s">
        <v>81</v>
      </c>
      <c r="AW1530" s="12" t="s">
        <v>34</v>
      </c>
      <c r="AX1530" s="12" t="s">
        <v>73</v>
      </c>
      <c r="AY1530" s="151" t="s">
        <v>158</v>
      </c>
    </row>
    <row r="1531" spans="2:65" s="13" customFormat="1" ht="11.25">
      <c r="B1531" s="156"/>
      <c r="D1531" s="144" t="s">
        <v>171</v>
      </c>
      <c r="E1531" s="157" t="s">
        <v>21</v>
      </c>
      <c r="F1531" s="158" t="s">
        <v>1910</v>
      </c>
      <c r="H1531" s="159">
        <v>40.82</v>
      </c>
      <c r="I1531" s="160"/>
      <c r="L1531" s="156"/>
      <c r="M1531" s="161"/>
      <c r="T1531" s="162"/>
      <c r="AT1531" s="157" t="s">
        <v>171</v>
      </c>
      <c r="AU1531" s="157" t="s">
        <v>83</v>
      </c>
      <c r="AV1531" s="13" t="s">
        <v>83</v>
      </c>
      <c r="AW1531" s="13" t="s">
        <v>34</v>
      </c>
      <c r="AX1531" s="13" t="s">
        <v>73</v>
      </c>
      <c r="AY1531" s="157" t="s">
        <v>158</v>
      </c>
    </row>
    <row r="1532" spans="2:65" s="12" customFormat="1" ht="11.25">
      <c r="B1532" s="150"/>
      <c r="D1532" s="144" t="s">
        <v>171</v>
      </c>
      <c r="E1532" s="151" t="s">
        <v>21</v>
      </c>
      <c r="F1532" s="152" t="s">
        <v>1917</v>
      </c>
      <c r="H1532" s="151" t="s">
        <v>21</v>
      </c>
      <c r="I1532" s="153"/>
      <c r="L1532" s="150"/>
      <c r="M1532" s="154"/>
      <c r="T1532" s="155"/>
      <c r="AT1532" s="151" t="s">
        <v>171</v>
      </c>
      <c r="AU1532" s="151" t="s">
        <v>83</v>
      </c>
      <c r="AV1532" s="12" t="s">
        <v>81</v>
      </c>
      <c r="AW1532" s="12" t="s">
        <v>34</v>
      </c>
      <c r="AX1532" s="12" t="s">
        <v>73</v>
      </c>
      <c r="AY1532" s="151" t="s">
        <v>158</v>
      </c>
    </row>
    <row r="1533" spans="2:65" s="13" customFormat="1" ht="11.25">
      <c r="B1533" s="156"/>
      <c r="D1533" s="144" t="s">
        <v>171</v>
      </c>
      <c r="E1533" s="157" t="s">
        <v>21</v>
      </c>
      <c r="F1533" s="158" t="s">
        <v>1918</v>
      </c>
      <c r="H1533" s="159">
        <v>2.2000000000000002</v>
      </c>
      <c r="I1533" s="160"/>
      <c r="L1533" s="156"/>
      <c r="M1533" s="161"/>
      <c r="T1533" s="162"/>
      <c r="AT1533" s="157" t="s">
        <v>171</v>
      </c>
      <c r="AU1533" s="157" t="s">
        <v>83</v>
      </c>
      <c r="AV1533" s="13" t="s">
        <v>83</v>
      </c>
      <c r="AW1533" s="13" t="s">
        <v>34</v>
      </c>
      <c r="AX1533" s="13" t="s">
        <v>73</v>
      </c>
      <c r="AY1533" s="157" t="s">
        <v>158</v>
      </c>
    </row>
    <row r="1534" spans="2:65" s="12" customFormat="1" ht="11.25">
      <c r="B1534" s="150"/>
      <c r="D1534" s="144" t="s">
        <v>171</v>
      </c>
      <c r="E1534" s="151" t="s">
        <v>21</v>
      </c>
      <c r="F1534" s="152" t="s">
        <v>1919</v>
      </c>
      <c r="H1534" s="151" t="s">
        <v>21</v>
      </c>
      <c r="I1534" s="153"/>
      <c r="L1534" s="150"/>
      <c r="M1534" s="154"/>
      <c r="T1534" s="155"/>
      <c r="AT1534" s="151" t="s">
        <v>171</v>
      </c>
      <c r="AU1534" s="151" t="s">
        <v>83</v>
      </c>
      <c r="AV1534" s="12" t="s">
        <v>81</v>
      </c>
      <c r="AW1534" s="12" t="s">
        <v>34</v>
      </c>
      <c r="AX1534" s="12" t="s">
        <v>73</v>
      </c>
      <c r="AY1534" s="151" t="s">
        <v>158</v>
      </c>
    </row>
    <row r="1535" spans="2:65" s="13" customFormat="1" ht="11.25">
      <c r="B1535" s="156"/>
      <c r="D1535" s="144" t="s">
        <v>171</v>
      </c>
      <c r="E1535" s="157" t="s">
        <v>21</v>
      </c>
      <c r="F1535" s="158" t="s">
        <v>1920</v>
      </c>
      <c r="H1535" s="159">
        <v>1.026</v>
      </c>
      <c r="I1535" s="160"/>
      <c r="L1535" s="156"/>
      <c r="M1535" s="161"/>
      <c r="T1535" s="162"/>
      <c r="AT1535" s="157" t="s">
        <v>171</v>
      </c>
      <c r="AU1535" s="157" t="s">
        <v>83</v>
      </c>
      <c r="AV1535" s="13" t="s">
        <v>83</v>
      </c>
      <c r="AW1535" s="13" t="s">
        <v>34</v>
      </c>
      <c r="AX1535" s="13" t="s">
        <v>73</v>
      </c>
      <c r="AY1535" s="157" t="s">
        <v>158</v>
      </c>
    </row>
    <row r="1536" spans="2:65" s="14" customFormat="1" ht="11.25">
      <c r="B1536" s="163"/>
      <c r="D1536" s="144" t="s">
        <v>171</v>
      </c>
      <c r="E1536" s="164" t="s">
        <v>21</v>
      </c>
      <c r="F1536" s="165" t="s">
        <v>215</v>
      </c>
      <c r="H1536" s="166">
        <v>44.045999999999999</v>
      </c>
      <c r="I1536" s="167"/>
      <c r="L1536" s="163"/>
      <c r="M1536" s="168"/>
      <c r="T1536" s="169"/>
      <c r="AT1536" s="164" t="s">
        <v>171</v>
      </c>
      <c r="AU1536" s="164" t="s">
        <v>83</v>
      </c>
      <c r="AV1536" s="14" t="s">
        <v>165</v>
      </c>
      <c r="AW1536" s="14" t="s">
        <v>34</v>
      </c>
      <c r="AX1536" s="14" t="s">
        <v>81</v>
      </c>
      <c r="AY1536" s="164" t="s">
        <v>158</v>
      </c>
    </row>
    <row r="1537" spans="2:65" s="1" customFormat="1" ht="16.5" customHeight="1">
      <c r="B1537" s="32"/>
      <c r="C1537" s="131" t="s">
        <v>1921</v>
      </c>
      <c r="D1537" s="131" t="s">
        <v>160</v>
      </c>
      <c r="E1537" s="132" t="s">
        <v>1922</v>
      </c>
      <c r="F1537" s="133" t="s">
        <v>1923</v>
      </c>
      <c r="G1537" s="134" t="s">
        <v>163</v>
      </c>
      <c r="H1537" s="135">
        <v>147.12</v>
      </c>
      <c r="I1537" s="136"/>
      <c r="J1537" s="137">
        <f>ROUND(I1537*H1537,2)</f>
        <v>0</v>
      </c>
      <c r="K1537" s="133" t="s">
        <v>164</v>
      </c>
      <c r="L1537" s="32"/>
      <c r="M1537" s="138" t="s">
        <v>21</v>
      </c>
      <c r="N1537" s="139" t="s">
        <v>44</v>
      </c>
      <c r="P1537" s="140">
        <f>O1537*H1537</f>
        <v>0</v>
      </c>
      <c r="Q1537" s="140">
        <v>1.9544000000000001E-4</v>
      </c>
      <c r="R1537" s="140">
        <f>Q1537*H1537</f>
        <v>2.8753132800000004E-2</v>
      </c>
      <c r="S1537" s="140">
        <v>0</v>
      </c>
      <c r="T1537" s="141">
        <f>S1537*H1537</f>
        <v>0</v>
      </c>
      <c r="AR1537" s="142" t="s">
        <v>281</v>
      </c>
      <c r="AT1537" s="142" t="s">
        <v>160</v>
      </c>
      <c r="AU1537" s="142" t="s">
        <v>83</v>
      </c>
      <c r="AY1537" s="17" t="s">
        <v>158</v>
      </c>
      <c r="BE1537" s="143">
        <f>IF(N1537="základní",J1537,0)</f>
        <v>0</v>
      </c>
      <c r="BF1537" s="143">
        <f>IF(N1537="snížená",J1537,0)</f>
        <v>0</v>
      </c>
      <c r="BG1537" s="143">
        <f>IF(N1537="zákl. přenesená",J1537,0)</f>
        <v>0</v>
      </c>
      <c r="BH1537" s="143">
        <f>IF(N1537="sníž. přenesená",J1537,0)</f>
        <v>0</v>
      </c>
      <c r="BI1537" s="143">
        <f>IF(N1537="nulová",J1537,0)</f>
        <v>0</v>
      </c>
      <c r="BJ1537" s="17" t="s">
        <v>81</v>
      </c>
      <c r="BK1537" s="143">
        <f>ROUND(I1537*H1537,2)</f>
        <v>0</v>
      </c>
      <c r="BL1537" s="17" t="s">
        <v>281</v>
      </c>
      <c r="BM1537" s="142" t="s">
        <v>1924</v>
      </c>
    </row>
    <row r="1538" spans="2:65" s="1" customFormat="1" ht="11.25">
      <c r="B1538" s="32"/>
      <c r="D1538" s="144" t="s">
        <v>167</v>
      </c>
      <c r="F1538" s="145" t="s">
        <v>1925</v>
      </c>
      <c r="I1538" s="146"/>
      <c r="L1538" s="32"/>
      <c r="M1538" s="147"/>
      <c r="T1538" s="53"/>
      <c r="AT1538" s="17" t="s">
        <v>167</v>
      </c>
      <c r="AU1538" s="17" t="s">
        <v>83</v>
      </c>
    </row>
    <row r="1539" spans="2:65" s="1" customFormat="1" ht="11.25">
      <c r="B1539" s="32"/>
      <c r="D1539" s="148" t="s">
        <v>169</v>
      </c>
      <c r="F1539" s="149" t="s">
        <v>1926</v>
      </c>
      <c r="I1539" s="146"/>
      <c r="L1539" s="32"/>
      <c r="M1539" s="147"/>
      <c r="T1539" s="53"/>
      <c r="AT1539" s="17" t="s">
        <v>169</v>
      </c>
      <c r="AU1539" s="17" t="s">
        <v>83</v>
      </c>
    </row>
    <row r="1540" spans="2:65" s="12" customFormat="1" ht="11.25">
      <c r="B1540" s="150"/>
      <c r="D1540" s="144" t="s">
        <v>171</v>
      </c>
      <c r="E1540" s="151" t="s">
        <v>21</v>
      </c>
      <c r="F1540" s="152" t="s">
        <v>1927</v>
      </c>
      <c r="H1540" s="151" t="s">
        <v>21</v>
      </c>
      <c r="I1540" s="153"/>
      <c r="L1540" s="150"/>
      <c r="M1540" s="154"/>
      <c r="T1540" s="155"/>
      <c r="AT1540" s="151" t="s">
        <v>171</v>
      </c>
      <c r="AU1540" s="151" t="s">
        <v>83</v>
      </c>
      <c r="AV1540" s="12" t="s">
        <v>81</v>
      </c>
      <c r="AW1540" s="12" t="s">
        <v>34</v>
      </c>
      <c r="AX1540" s="12" t="s">
        <v>73</v>
      </c>
      <c r="AY1540" s="151" t="s">
        <v>158</v>
      </c>
    </row>
    <row r="1541" spans="2:65" s="12" customFormat="1" ht="11.25">
      <c r="B1541" s="150"/>
      <c r="D1541" s="144" t="s">
        <v>171</v>
      </c>
      <c r="E1541" s="151" t="s">
        <v>21</v>
      </c>
      <c r="F1541" s="152" t="s">
        <v>1888</v>
      </c>
      <c r="H1541" s="151" t="s">
        <v>21</v>
      </c>
      <c r="I1541" s="153"/>
      <c r="L1541" s="150"/>
      <c r="M1541" s="154"/>
      <c r="T1541" s="155"/>
      <c r="AT1541" s="151" t="s">
        <v>171</v>
      </c>
      <c r="AU1541" s="151" t="s">
        <v>83</v>
      </c>
      <c r="AV1541" s="12" t="s">
        <v>81</v>
      </c>
      <c r="AW1541" s="12" t="s">
        <v>34</v>
      </c>
      <c r="AX1541" s="12" t="s">
        <v>73</v>
      </c>
      <c r="AY1541" s="151" t="s">
        <v>158</v>
      </c>
    </row>
    <row r="1542" spans="2:65" s="13" customFormat="1" ht="11.25">
      <c r="B1542" s="156"/>
      <c r="D1542" s="144" t="s">
        <v>171</v>
      </c>
      <c r="E1542" s="157" t="s">
        <v>21</v>
      </c>
      <c r="F1542" s="158" t="s">
        <v>1928</v>
      </c>
      <c r="H1542" s="159">
        <v>53.67</v>
      </c>
      <c r="I1542" s="160"/>
      <c r="L1542" s="156"/>
      <c r="M1542" s="161"/>
      <c r="T1542" s="162"/>
      <c r="AT1542" s="157" t="s">
        <v>171</v>
      </c>
      <c r="AU1542" s="157" t="s">
        <v>83</v>
      </c>
      <c r="AV1542" s="13" t="s">
        <v>83</v>
      </c>
      <c r="AW1542" s="13" t="s">
        <v>34</v>
      </c>
      <c r="AX1542" s="13" t="s">
        <v>73</v>
      </c>
      <c r="AY1542" s="157" t="s">
        <v>158</v>
      </c>
    </row>
    <row r="1543" spans="2:65" s="12" customFormat="1" ht="11.25">
      <c r="B1543" s="150"/>
      <c r="D1543" s="144" t="s">
        <v>171</v>
      </c>
      <c r="E1543" s="151" t="s">
        <v>21</v>
      </c>
      <c r="F1543" s="152" t="s">
        <v>878</v>
      </c>
      <c r="H1543" s="151" t="s">
        <v>21</v>
      </c>
      <c r="I1543" s="153"/>
      <c r="L1543" s="150"/>
      <c r="M1543" s="154"/>
      <c r="T1543" s="155"/>
      <c r="AT1543" s="151" t="s">
        <v>171</v>
      </c>
      <c r="AU1543" s="151" t="s">
        <v>83</v>
      </c>
      <c r="AV1543" s="12" t="s">
        <v>81</v>
      </c>
      <c r="AW1543" s="12" t="s">
        <v>34</v>
      </c>
      <c r="AX1543" s="12" t="s">
        <v>73</v>
      </c>
      <c r="AY1543" s="151" t="s">
        <v>158</v>
      </c>
    </row>
    <row r="1544" spans="2:65" s="13" customFormat="1" ht="11.25">
      <c r="B1544" s="156"/>
      <c r="D1544" s="144" t="s">
        <v>171</v>
      </c>
      <c r="E1544" s="157" t="s">
        <v>21</v>
      </c>
      <c r="F1544" s="158" t="s">
        <v>744</v>
      </c>
      <c r="H1544" s="159">
        <v>93.45</v>
      </c>
      <c r="I1544" s="160"/>
      <c r="L1544" s="156"/>
      <c r="M1544" s="161"/>
      <c r="T1544" s="162"/>
      <c r="AT1544" s="157" t="s">
        <v>171</v>
      </c>
      <c r="AU1544" s="157" t="s">
        <v>83</v>
      </c>
      <c r="AV1544" s="13" t="s">
        <v>83</v>
      </c>
      <c r="AW1544" s="13" t="s">
        <v>34</v>
      </c>
      <c r="AX1544" s="13" t="s">
        <v>73</v>
      </c>
      <c r="AY1544" s="157" t="s">
        <v>158</v>
      </c>
    </row>
    <row r="1545" spans="2:65" s="14" customFormat="1" ht="11.25">
      <c r="B1545" s="163"/>
      <c r="D1545" s="144" t="s">
        <v>171</v>
      </c>
      <c r="E1545" s="164" t="s">
        <v>21</v>
      </c>
      <c r="F1545" s="165" t="s">
        <v>215</v>
      </c>
      <c r="H1545" s="166">
        <v>147.12</v>
      </c>
      <c r="I1545" s="167"/>
      <c r="L1545" s="163"/>
      <c r="M1545" s="168"/>
      <c r="T1545" s="169"/>
      <c r="AT1545" s="164" t="s">
        <v>171</v>
      </c>
      <c r="AU1545" s="164" t="s">
        <v>83</v>
      </c>
      <c r="AV1545" s="14" t="s">
        <v>165</v>
      </c>
      <c r="AW1545" s="14" t="s">
        <v>34</v>
      </c>
      <c r="AX1545" s="14" t="s">
        <v>81</v>
      </c>
      <c r="AY1545" s="164" t="s">
        <v>158</v>
      </c>
    </row>
    <row r="1546" spans="2:65" s="1" customFormat="1" ht="16.5" customHeight="1">
      <c r="B1546" s="32"/>
      <c r="C1546" s="170" t="s">
        <v>1929</v>
      </c>
      <c r="D1546" s="170" t="s">
        <v>264</v>
      </c>
      <c r="E1546" s="171" t="s">
        <v>1930</v>
      </c>
      <c r="F1546" s="172" t="s">
        <v>1931</v>
      </c>
      <c r="G1546" s="173" t="s">
        <v>163</v>
      </c>
      <c r="H1546" s="174">
        <v>154.476</v>
      </c>
      <c r="I1546" s="175"/>
      <c r="J1546" s="176">
        <f>ROUND(I1546*H1546,2)</f>
        <v>0</v>
      </c>
      <c r="K1546" s="172" t="s">
        <v>279</v>
      </c>
      <c r="L1546" s="177"/>
      <c r="M1546" s="178" t="s">
        <v>21</v>
      </c>
      <c r="N1546" s="179" t="s">
        <v>44</v>
      </c>
      <c r="P1546" s="140">
        <f>O1546*H1546</f>
        <v>0</v>
      </c>
      <c r="Q1546" s="140">
        <v>0</v>
      </c>
      <c r="R1546" s="140">
        <f>Q1546*H1546</f>
        <v>0</v>
      </c>
      <c r="S1546" s="140">
        <v>0</v>
      </c>
      <c r="T1546" s="141">
        <f>S1546*H1546</f>
        <v>0</v>
      </c>
      <c r="AR1546" s="142" t="s">
        <v>424</v>
      </c>
      <c r="AT1546" s="142" t="s">
        <v>264</v>
      </c>
      <c r="AU1546" s="142" t="s">
        <v>83</v>
      </c>
      <c r="AY1546" s="17" t="s">
        <v>158</v>
      </c>
      <c r="BE1546" s="143">
        <f>IF(N1546="základní",J1546,0)</f>
        <v>0</v>
      </c>
      <c r="BF1546" s="143">
        <f>IF(N1546="snížená",J1546,0)</f>
        <v>0</v>
      </c>
      <c r="BG1546" s="143">
        <f>IF(N1546="zákl. přenesená",J1546,0)</f>
        <v>0</v>
      </c>
      <c r="BH1546" s="143">
        <f>IF(N1546="sníž. přenesená",J1546,0)</f>
        <v>0</v>
      </c>
      <c r="BI1546" s="143">
        <f>IF(N1546="nulová",J1546,0)</f>
        <v>0</v>
      </c>
      <c r="BJ1546" s="17" t="s">
        <v>81</v>
      </c>
      <c r="BK1546" s="143">
        <f>ROUND(I1546*H1546,2)</f>
        <v>0</v>
      </c>
      <c r="BL1546" s="17" t="s">
        <v>281</v>
      </c>
      <c r="BM1546" s="142" t="s">
        <v>1932</v>
      </c>
    </row>
    <row r="1547" spans="2:65" s="1" customFormat="1" ht="11.25">
      <c r="B1547" s="32"/>
      <c r="D1547" s="144" t="s">
        <v>167</v>
      </c>
      <c r="F1547" s="145" t="s">
        <v>1931</v>
      </c>
      <c r="I1547" s="146"/>
      <c r="L1547" s="32"/>
      <c r="M1547" s="147"/>
      <c r="T1547" s="53"/>
      <c r="AT1547" s="17" t="s">
        <v>167</v>
      </c>
      <c r="AU1547" s="17" t="s">
        <v>83</v>
      </c>
    </row>
    <row r="1548" spans="2:65" s="1" customFormat="1" ht="78">
      <c r="B1548" s="32"/>
      <c r="D1548" s="144" t="s">
        <v>562</v>
      </c>
      <c r="F1548" s="180" t="s">
        <v>1933</v>
      </c>
      <c r="I1548" s="146"/>
      <c r="L1548" s="32"/>
      <c r="M1548" s="147"/>
      <c r="T1548" s="53"/>
      <c r="AT1548" s="17" t="s">
        <v>562</v>
      </c>
      <c r="AU1548" s="17" t="s">
        <v>83</v>
      </c>
    </row>
    <row r="1549" spans="2:65" s="13" customFormat="1" ht="11.25">
      <c r="B1549" s="156"/>
      <c r="D1549" s="144" t="s">
        <v>171</v>
      </c>
      <c r="E1549" s="157" t="s">
        <v>21</v>
      </c>
      <c r="F1549" s="158" t="s">
        <v>1934</v>
      </c>
      <c r="H1549" s="159">
        <v>154.476</v>
      </c>
      <c r="I1549" s="160"/>
      <c r="L1549" s="156"/>
      <c r="M1549" s="161"/>
      <c r="T1549" s="162"/>
      <c r="AT1549" s="157" t="s">
        <v>171</v>
      </c>
      <c r="AU1549" s="157" t="s">
        <v>83</v>
      </c>
      <c r="AV1549" s="13" t="s">
        <v>83</v>
      </c>
      <c r="AW1549" s="13" t="s">
        <v>34</v>
      </c>
      <c r="AX1549" s="13" t="s">
        <v>81</v>
      </c>
      <c r="AY1549" s="157" t="s">
        <v>158</v>
      </c>
    </row>
    <row r="1550" spans="2:65" s="1" customFormat="1" ht="16.5" customHeight="1">
      <c r="B1550" s="32"/>
      <c r="C1550" s="131" t="s">
        <v>1935</v>
      </c>
      <c r="D1550" s="131" t="s">
        <v>160</v>
      </c>
      <c r="E1550" s="132" t="s">
        <v>1936</v>
      </c>
      <c r="F1550" s="133" t="s">
        <v>1937</v>
      </c>
      <c r="G1550" s="134" t="s">
        <v>184</v>
      </c>
      <c r="H1550" s="135">
        <v>3.3250000000000002</v>
      </c>
      <c r="I1550" s="136"/>
      <c r="J1550" s="137">
        <f>ROUND(I1550*H1550,2)</f>
        <v>0</v>
      </c>
      <c r="K1550" s="133" t="s">
        <v>164</v>
      </c>
      <c r="L1550" s="32"/>
      <c r="M1550" s="138" t="s">
        <v>21</v>
      </c>
      <c r="N1550" s="139" t="s">
        <v>44</v>
      </c>
      <c r="P1550" s="140">
        <f>O1550*H1550</f>
        <v>0</v>
      </c>
      <c r="Q1550" s="140">
        <v>8.8210000000000007E-3</v>
      </c>
      <c r="R1550" s="140">
        <f>Q1550*H1550</f>
        <v>2.9329825000000004E-2</v>
      </c>
      <c r="S1550" s="140">
        <v>0</v>
      </c>
      <c r="T1550" s="141">
        <f>S1550*H1550</f>
        <v>0</v>
      </c>
      <c r="AR1550" s="142" t="s">
        <v>281</v>
      </c>
      <c r="AT1550" s="142" t="s">
        <v>160</v>
      </c>
      <c r="AU1550" s="142" t="s">
        <v>83</v>
      </c>
      <c r="AY1550" s="17" t="s">
        <v>158</v>
      </c>
      <c r="BE1550" s="143">
        <f>IF(N1550="základní",J1550,0)</f>
        <v>0</v>
      </c>
      <c r="BF1550" s="143">
        <f>IF(N1550="snížená",J1550,0)</f>
        <v>0</v>
      </c>
      <c r="BG1550" s="143">
        <f>IF(N1550="zákl. přenesená",J1550,0)</f>
        <v>0</v>
      </c>
      <c r="BH1550" s="143">
        <f>IF(N1550="sníž. přenesená",J1550,0)</f>
        <v>0</v>
      </c>
      <c r="BI1550" s="143">
        <f>IF(N1550="nulová",J1550,0)</f>
        <v>0</v>
      </c>
      <c r="BJ1550" s="17" t="s">
        <v>81</v>
      </c>
      <c r="BK1550" s="143">
        <f>ROUND(I1550*H1550,2)</f>
        <v>0</v>
      </c>
      <c r="BL1550" s="17" t="s">
        <v>281</v>
      </c>
      <c r="BM1550" s="142" t="s">
        <v>1938</v>
      </c>
    </row>
    <row r="1551" spans="2:65" s="1" customFormat="1" ht="19.5">
      <c r="B1551" s="32"/>
      <c r="D1551" s="144" t="s">
        <v>167</v>
      </c>
      <c r="F1551" s="145" t="s">
        <v>1939</v>
      </c>
      <c r="I1551" s="146"/>
      <c r="L1551" s="32"/>
      <c r="M1551" s="147"/>
      <c r="T1551" s="53"/>
      <c r="AT1551" s="17" t="s">
        <v>167</v>
      </c>
      <c r="AU1551" s="17" t="s">
        <v>83</v>
      </c>
    </row>
    <row r="1552" spans="2:65" s="1" customFormat="1" ht="11.25">
      <c r="B1552" s="32"/>
      <c r="D1552" s="148" t="s">
        <v>169</v>
      </c>
      <c r="F1552" s="149" t="s">
        <v>1940</v>
      </c>
      <c r="I1552" s="146"/>
      <c r="L1552" s="32"/>
      <c r="M1552" s="147"/>
      <c r="T1552" s="53"/>
      <c r="AT1552" s="17" t="s">
        <v>169</v>
      </c>
      <c r="AU1552" s="17" t="s">
        <v>83</v>
      </c>
    </row>
    <row r="1553" spans="2:65" s="12" customFormat="1" ht="11.25">
      <c r="B1553" s="150"/>
      <c r="D1553" s="144" t="s">
        <v>171</v>
      </c>
      <c r="E1553" s="151" t="s">
        <v>21</v>
      </c>
      <c r="F1553" s="152" t="s">
        <v>751</v>
      </c>
      <c r="H1553" s="151" t="s">
        <v>21</v>
      </c>
      <c r="I1553" s="153"/>
      <c r="L1553" s="150"/>
      <c r="M1553" s="154"/>
      <c r="T1553" s="155"/>
      <c r="AT1553" s="151" t="s">
        <v>171</v>
      </c>
      <c r="AU1553" s="151" t="s">
        <v>83</v>
      </c>
      <c r="AV1553" s="12" t="s">
        <v>81</v>
      </c>
      <c r="AW1553" s="12" t="s">
        <v>34</v>
      </c>
      <c r="AX1553" s="12" t="s">
        <v>73</v>
      </c>
      <c r="AY1553" s="151" t="s">
        <v>158</v>
      </c>
    </row>
    <row r="1554" spans="2:65" s="13" customFormat="1" ht="11.25">
      <c r="B1554" s="156"/>
      <c r="D1554" s="144" t="s">
        <v>171</v>
      </c>
      <c r="E1554" s="157" t="s">
        <v>21</v>
      </c>
      <c r="F1554" s="158" t="s">
        <v>1941</v>
      </c>
      <c r="H1554" s="159">
        <v>3.3250000000000002</v>
      </c>
      <c r="I1554" s="160"/>
      <c r="L1554" s="156"/>
      <c r="M1554" s="161"/>
      <c r="T1554" s="162"/>
      <c r="AT1554" s="157" t="s">
        <v>171</v>
      </c>
      <c r="AU1554" s="157" t="s">
        <v>83</v>
      </c>
      <c r="AV1554" s="13" t="s">
        <v>83</v>
      </c>
      <c r="AW1554" s="13" t="s">
        <v>34</v>
      </c>
      <c r="AX1554" s="13" t="s">
        <v>81</v>
      </c>
      <c r="AY1554" s="157" t="s">
        <v>158</v>
      </c>
    </row>
    <row r="1555" spans="2:65" s="1" customFormat="1" ht="16.5" customHeight="1">
      <c r="B1555" s="32"/>
      <c r="C1555" s="131" t="s">
        <v>1942</v>
      </c>
      <c r="D1555" s="131" t="s">
        <v>160</v>
      </c>
      <c r="E1555" s="132" t="s">
        <v>1943</v>
      </c>
      <c r="F1555" s="133" t="s">
        <v>1944</v>
      </c>
      <c r="G1555" s="134" t="s">
        <v>184</v>
      </c>
      <c r="H1555" s="135">
        <v>1.71</v>
      </c>
      <c r="I1555" s="136"/>
      <c r="J1555" s="137">
        <f>ROUND(I1555*H1555,2)</f>
        <v>0</v>
      </c>
      <c r="K1555" s="133" t="s">
        <v>164</v>
      </c>
      <c r="L1555" s="32"/>
      <c r="M1555" s="138" t="s">
        <v>21</v>
      </c>
      <c r="N1555" s="139" t="s">
        <v>44</v>
      </c>
      <c r="P1555" s="140">
        <f>O1555*H1555</f>
        <v>0</v>
      </c>
      <c r="Q1555" s="140">
        <v>1.2952200000000001E-2</v>
      </c>
      <c r="R1555" s="140">
        <f>Q1555*H1555</f>
        <v>2.2148262000000002E-2</v>
      </c>
      <c r="S1555" s="140">
        <v>0</v>
      </c>
      <c r="T1555" s="141">
        <f>S1555*H1555</f>
        <v>0</v>
      </c>
      <c r="AR1555" s="142" t="s">
        <v>281</v>
      </c>
      <c r="AT1555" s="142" t="s">
        <v>160</v>
      </c>
      <c r="AU1555" s="142" t="s">
        <v>83</v>
      </c>
      <c r="AY1555" s="17" t="s">
        <v>158</v>
      </c>
      <c r="BE1555" s="143">
        <f>IF(N1555="základní",J1555,0)</f>
        <v>0</v>
      </c>
      <c r="BF1555" s="143">
        <f>IF(N1555="snížená",J1555,0)</f>
        <v>0</v>
      </c>
      <c r="BG1555" s="143">
        <f>IF(N1555="zákl. přenesená",J1555,0)</f>
        <v>0</v>
      </c>
      <c r="BH1555" s="143">
        <f>IF(N1555="sníž. přenesená",J1555,0)</f>
        <v>0</v>
      </c>
      <c r="BI1555" s="143">
        <f>IF(N1555="nulová",J1555,0)</f>
        <v>0</v>
      </c>
      <c r="BJ1555" s="17" t="s">
        <v>81</v>
      </c>
      <c r="BK1555" s="143">
        <f>ROUND(I1555*H1555,2)</f>
        <v>0</v>
      </c>
      <c r="BL1555" s="17" t="s">
        <v>281</v>
      </c>
      <c r="BM1555" s="142" t="s">
        <v>1945</v>
      </c>
    </row>
    <row r="1556" spans="2:65" s="1" customFormat="1" ht="19.5">
      <c r="B1556" s="32"/>
      <c r="D1556" s="144" t="s">
        <v>167</v>
      </c>
      <c r="F1556" s="145" t="s">
        <v>1946</v>
      </c>
      <c r="I1556" s="146"/>
      <c r="L1556" s="32"/>
      <c r="M1556" s="147"/>
      <c r="T1556" s="53"/>
      <c r="AT1556" s="17" t="s">
        <v>167</v>
      </c>
      <c r="AU1556" s="17" t="s">
        <v>83</v>
      </c>
    </row>
    <row r="1557" spans="2:65" s="1" customFormat="1" ht="11.25">
      <c r="B1557" s="32"/>
      <c r="D1557" s="148" t="s">
        <v>169</v>
      </c>
      <c r="F1557" s="149" t="s">
        <v>1947</v>
      </c>
      <c r="I1557" s="146"/>
      <c r="L1557" s="32"/>
      <c r="M1557" s="147"/>
      <c r="T1557" s="53"/>
      <c r="AT1557" s="17" t="s">
        <v>169</v>
      </c>
      <c r="AU1557" s="17" t="s">
        <v>83</v>
      </c>
    </row>
    <row r="1558" spans="2:65" s="12" customFormat="1" ht="11.25">
      <c r="B1558" s="150"/>
      <c r="D1558" s="144" t="s">
        <v>171</v>
      </c>
      <c r="E1558" s="151" t="s">
        <v>21</v>
      </c>
      <c r="F1558" s="152" t="s">
        <v>1919</v>
      </c>
      <c r="H1558" s="151" t="s">
        <v>21</v>
      </c>
      <c r="I1558" s="153"/>
      <c r="L1558" s="150"/>
      <c r="M1558" s="154"/>
      <c r="T1558" s="155"/>
      <c r="AT1558" s="151" t="s">
        <v>171</v>
      </c>
      <c r="AU1558" s="151" t="s">
        <v>83</v>
      </c>
      <c r="AV1558" s="12" t="s">
        <v>81</v>
      </c>
      <c r="AW1558" s="12" t="s">
        <v>34</v>
      </c>
      <c r="AX1558" s="12" t="s">
        <v>73</v>
      </c>
      <c r="AY1558" s="151" t="s">
        <v>158</v>
      </c>
    </row>
    <row r="1559" spans="2:65" s="13" customFormat="1" ht="11.25">
      <c r="B1559" s="156"/>
      <c r="D1559" s="144" t="s">
        <v>171</v>
      </c>
      <c r="E1559" s="157" t="s">
        <v>21</v>
      </c>
      <c r="F1559" s="158" t="s">
        <v>1948</v>
      </c>
      <c r="H1559" s="159">
        <v>1.71</v>
      </c>
      <c r="I1559" s="160"/>
      <c r="L1559" s="156"/>
      <c r="M1559" s="161"/>
      <c r="T1559" s="162"/>
      <c r="AT1559" s="157" t="s">
        <v>171</v>
      </c>
      <c r="AU1559" s="157" t="s">
        <v>83</v>
      </c>
      <c r="AV1559" s="13" t="s">
        <v>83</v>
      </c>
      <c r="AW1559" s="13" t="s">
        <v>34</v>
      </c>
      <c r="AX1559" s="13" t="s">
        <v>81</v>
      </c>
      <c r="AY1559" s="157" t="s">
        <v>158</v>
      </c>
    </row>
    <row r="1560" spans="2:65" s="1" customFormat="1" ht="16.5" customHeight="1">
      <c r="B1560" s="32"/>
      <c r="C1560" s="131" t="s">
        <v>1949</v>
      </c>
      <c r="D1560" s="131" t="s">
        <v>160</v>
      </c>
      <c r="E1560" s="132" t="s">
        <v>1950</v>
      </c>
      <c r="F1560" s="133" t="s">
        <v>1951</v>
      </c>
      <c r="G1560" s="134" t="s">
        <v>1622</v>
      </c>
      <c r="H1560" s="181"/>
      <c r="I1560" s="136"/>
      <c r="J1560" s="137">
        <f>ROUND(I1560*H1560,2)</f>
        <v>0</v>
      </c>
      <c r="K1560" s="133" t="s">
        <v>164</v>
      </c>
      <c r="L1560" s="32"/>
      <c r="M1560" s="138" t="s">
        <v>21</v>
      </c>
      <c r="N1560" s="139" t="s">
        <v>44</v>
      </c>
      <c r="P1560" s="140">
        <f>O1560*H1560</f>
        <v>0</v>
      </c>
      <c r="Q1560" s="140">
        <v>0</v>
      </c>
      <c r="R1560" s="140">
        <f>Q1560*H1560</f>
        <v>0</v>
      </c>
      <c r="S1560" s="140">
        <v>0</v>
      </c>
      <c r="T1560" s="141">
        <f>S1560*H1560</f>
        <v>0</v>
      </c>
      <c r="AR1560" s="142" t="s">
        <v>281</v>
      </c>
      <c r="AT1560" s="142" t="s">
        <v>160</v>
      </c>
      <c r="AU1560" s="142" t="s">
        <v>83</v>
      </c>
      <c r="AY1560" s="17" t="s">
        <v>158</v>
      </c>
      <c r="BE1560" s="143">
        <f>IF(N1560="základní",J1560,0)</f>
        <v>0</v>
      </c>
      <c r="BF1560" s="143">
        <f>IF(N1560="snížená",J1560,0)</f>
        <v>0</v>
      </c>
      <c r="BG1560" s="143">
        <f>IF(N1560="zákl. přenesená",J1560,0)</f>
        <v>0</v>
      </c>
      <c r="BH1560" s="143">
        <f>IF(N1560="sníž. přenesená",J1560,0)</f>
        <v>0</v>
      </c>
      <c r="BI1560" s="143">
        <f>IF(N1560="nulová",J1560,0)</f>
        <v>0</v>
      </c>
      <c r="BJ1560" s="17" t="s">
        <v>81</v>
      </c>
      <c r="BK1560" s="143">
        <f>ROUND(I1560*H1560,2)</f>
        <v>0</v>
      </c>
      <c r="BL1560" s="17" t="s">
        <v>281</v>
      </c>
      <c r="BM1560" s="142" t="s">
        <v>1952</v>
      </c>
    </row>
    <row r="1561" spans="2:65" s="1" customFormat="1" ht="19.5">
      <c r="B1561" s="32"/>
      <c r="D1561" s="144" t="s">
        <v>167</v>
      </c>
      <c r="F1561" s="145" t="s">
        <v>1953</v>
      </c>
      <c r="I1561" s="146"/>
      <c r="L1561" s="32"/>
      <c r="M1561" s="147"/>
      <c r="T1561" s="53"/>
      <c r="AT1561" s="17" t="s">
        <v>167</v>
      </c>
      <c r="AU1561" s="17" t="s">
        <v>83</v>
      </c>
    </row>
    <row r="1562" spans="2:65" s="1" customFormat="1" ht="11.25">
      <c r="B1562" s="32"/>
      <c r="D1562" s="148" t="s">
        <v>169</v>
      </c>
      <c r="F1562" s="149" t="s">
        <v>1954</v>
      </c>
      <c r="I1562" s="146"/>
      <c r="L1562" s="32"/>
      <c r="M1562" s="147"/>
      <c r="T1562" s="53"/>
      <c r="AT1562" s="17" t="s">
        <v>169</v>
      </c>
      <c r="AU1562" s="17" t="s">
        <v>83</v>
      </c>
    </row>
    <row r="1563" spans="2:65" s="11" customFormat="1" ht="22.9" customHeight="1">
      <c r="B1563" s="119"/>
      <c r="D1563" s="120" t="s">
        <v>72</v>
      </c>
      <c r="E1563" s="129" t="s">
        <v>1955</v>
      </c>
      <c r="F1563" s="129" t="s">
        <v>1956</v>
      </c>
      <c r="I1563" s="122"/>
      <c r="J1563" s="130">
        <f>BK1563</f>
        <v>0</v>
      </c>
      <c r="L1563" s="119"/>
      <c r="M1563" s="124"/>
      <c r="P1563" s="125">
        <f>SUM(P1564:P1601)</f>
        <v>0</v>
      </c>
      <c r="R1563" s="125">
        <f>SUM(R1564:R1601)</f>
        <v>0.45406982119999995</v>
      </c>
      <c r="T1563" s="126">
        <f>SUM(T1564:T1601)</f>
        <v>0</v>
      </c>
      <c r="AR1563" s="120" t="s">
        <v>83</v>
      </c>
      <c r="AT1563" s="127" t="s">
        <v>72</v>
      </c>
      <c r="AU1563" s="127" t="s">
        <v>81</v>
      </c>
      <c r="AY1563" s="120" t="s">
        <v>158</v>
      </c>
      <c r="BK1563" s="128">
        <f>SUM(BK1564:BK1601)</f>
        <v>0</v>
      </c>
    </row>
    <row r="1564" spans="2:65" s="1" customFormat="1" ht="16.5" customHeight="1">
      <c r="B1564" s="32"/>
      <c r="C1564" s="131" t="s">
        <v>1957</v>
      </c>
      <c r="D1564" s="131" t="s">
        <v>160</v>
      </c>
      <c r="E1564" s="132" t="s">
        <v>1958</v>
      </c>
      <c r="F1564" s="133" t="s">
        <v>1959</v>
      </c>
      <c r="G1564" s="134" t="s">
        <v>184</v>
      </c>
      <c r="H1564" s="135">
        <v>27.5</v>
      </c>
      <c r="I1564" s="136"/>
      <c r="J1564" s="137">
        <f>ROUND(I1564*H1564,2)</f>
        <v>0</v>
      </c>
      <c r="K1564" s="133" t="s">
        <v>164</v>
      </c>
      <c r="L1564" s="32"/>
      <c r="M1564" s="138" t="s">
        <v>21</v>
      </c>
      <c r="N1564" s="139" t="s">
        <v>44</v>
      </c>
      <c r="P1564" s="140">
        <f>O1564*H1564</f>
        <v>0</v>
      </c>
      <c r="Q1564" s="140">
        <v>9.4291600000000002E-4</v>
      </c>
      <c r="R1564" s="140">
        <f>Q1564*H1564</f>
        <v>2.5930190000000002E-2</v>
      </c>
      <c r="S1564" s="140">
        <v>0</v>
      </c>
      <c r="T1564" s="141">
        <f>S1564*H1564</f>
        <v>0</v>
      </c>
      <c r="AR1564" s="142" t="s">
        <v>281</v>
      </c>
      <c r="AT1564" s="142" t="s">
        <v>160</v>
      </c>
      <c r="AU1564" s="142" t="s">
        <v>83</v>
      </c>
      <c r="AY1564" s="17" t="s">
        <v>158</v>
      </c>
      <c r="BE1564" s="143">
        <f>IF(N1564="základní",J1564,0)</f>
        <v>0</v>
      </c>
      <c r="BF1564" s="143">
        <f>IF(N1564="snížená",J1564,0)</f>
        <v>0</v>
      </c>
      <c r="BG1564" s="143">
        <f>IF(N1564="zákl. přenesená",J1564,0)</f>
        <v>0</v>
      </c>
      <c r="BH1564" s="143">
        <f>IF(N1564="sníž. přenesená",J1564,0)</f>
        <v>0</v>
      </c>
      <c r="BI1564" s="143">
        <f>IF(N1564="nulová",J1564,0)</f>
        <v>0</v>
      </c>
      <c r="BJ1564" s="17" t="s">
        <v>81</v>
      </c>
      <c r="BK1564" s="143">
        <f>ROUND(I1564*H1564,2)</f>
        <v>0</v>
      </c>
      <c r="BL1564" s="17" t="s">
        <v>281</v>
      </c>
      <c r="BM1564" s="142" t="s">
        <v>1960</v>
      </c>
    </row>
    <row r="1565" spans="2:65" s="1" customFormat="1" ht="11.25">
      <c r="B1565" s="32"/>
      <c r="D1565" s="144" t="s">
        <v>167</v>
      </c>
      <c r="F1565" s="145" t="s">
        <v>1961</v>
      </c>
      <c r="I1565" s="146"/>
      <c r="L1565" s="32"/>
      <c r="M1565" s="147"/>
      <c r="T1565" s="53"/>
      <c r="AT1565" s="17" t="s">
        <v>167</v>
      </c>
      <c r="AU1565" s="17" t="s">
        <v>83</v>
      </c>
    </row>
    <row r="1566" spans="2:65" s="1" customFormat="1" ht="11.25">
      <c r="B1566" s="32"/>
      <c r="D1566" s="148" t="s">
        <v>169</v>
      </c>
      <c r="F1566" s="149" t="s">
        <v>1962</v>
      </c>
      <c r="I1566" s="146"/>
      <c r="L1566" s="32"/>
      <c r="M1566" s="147"/>
      <c r="T1566" s="53"/>
      <c r="AT1566" s="17" t="s">
        <v>169</v>
      </c>
      <c r="AU1566" s="17" t="s">
        <v>83</v>
      </c>
    </row>
    <row r="1567" spans="2:65" s="12" customFormat="1" ht="11.25">
      <c r="B1567" s="150"/>
      <c r="D1567" s="144" t="s">
        <v>171</v>
      </c>
      <c r="E1567" s="151" t="s">
        <v>21</v>
      </c>
      <c r="F1567" s="152" t="s">
        <v>1963</v>
      </c>
      <c r="H1567" s="151" t="s">
        <v>21</v>
      </c>
      <c r="I1567" s="153"/>
      <c r="L1567" s="150"/>
      <c r="M1567" s="154"/>
      <c r="T1567" s="155"/>
      <c r="AT1567" s="151" t="s">
        <v>171</v>
      </c>
      <c r="AU1567" s="151" t="s">
        <v>83</v>
      </c>
      <c r="AV1567" s="12" t="s">
        <v>81</v>
      </c>
      <c r="AW1567" s="12" t="s">
        <v>34</v>
      </c>
      <c r="AX1567" s="12" t="s">
        <v>73</v>
      </c>
      <c r="AY1567" s="151" t="s">
        <v>158</v>
      </c>
    </row>
    <row r="1568" spans="2:65" s="13" customFormat="1" ht="11.25">
      <c r="B1568" s="156"/>
      <c r="D1568" s="144" t="s">
        <v>171</v>
      </c>
      <c r="E1568" s="157" t="s">
        <v>21</v>
      </c>
      <c r="F1568" s="158" t="s">
        <v>1964</v>
      </c>
      <c r="H1568" s="159">
        <v>27.5</v>
      </c>
      <c r="I1568" s="160"/>
      <c r="L1568" s="156"/>
      <c r="M1568" s="161"/>
      <c r="T1568" s="162"/>
      <c r="AT1568" s="157" t="s">
        <v>171</v>
      </c>
      <c r="AU1568" s="157" t="s">
        <v>83</v>
      </c>
      <c r="AV1568" s="13" t="s">
        <v>83</v>
      </c>
      <c r="AW1568" s="13" t="s">
        <v>34</v>
      </c>
      <c r="AX1568" s="13" t="s">
        <v>81</v>
      </c>
      <c r="AY1568" s="157" t="s">
        <v>158</v>
      </c>
    </row>
    <row r="1569" spans="2:65" s="1" customFormat="1" ht="21.75" customHeight="1">
      <c r="B1569" s="32"/>
      <c r="C1569" s="131" t="s">
        <v>1965</v>
      </c>
      <c r="D1569" s="131" t="s">
        <v>160</v>
      </c>
      <c r="E1569" s="132" t="s">
        <v>1966</v>
      </c>
      <c r="F1569" s="133" t="s">
        <v>1967</v>
      </c>
      <c r="G1569" s="134" t="s">
        <v>184</v>
      </c>
      <c r="H1569" s="135">
        <v>3</v>
      </c>
      <c r="I1569" s="136"/>
      <c r="J1569" s="137">
        <f>ROUND(I1569*H1569,2)</f>
        <v>0</v>
      </c>
      <c r="K1569" s="133" t="s">
        <v>164</v>
      </c>
      <c r="L1569" s="32"/>
      <c r="M1569" s="138" t="s">
        <v>21</v>
      </c>
      <c r="N1569" s="139" t="s">
        <v>44</v>
      </c>
      <c r="P1569" s="140">
        <f>O1569*H1569</f>
        <v>0</v>
      </c>
      <c r="Q1569" s="140">
        <v>4.23296E-3</v>
      </c>
      <c r="R1569" s="140">
        <f>Q1569*H1569</f>
        <v>1.2698879999999999E-2</v>
      </c>
      <c r="S1569" s="140">
        <v>0</v>
      </c>
      <c r="T1569" s="141">
        <f>S1569*H1569</f>
        <v>0</v>
      </c>
      <c r="AR1569" s="142" t="s">
        <v>281</v>
      </c>
      <c r="AT1569" s="142" t="s">
        <v>160</v>
      </c>
      <c r="AU1569" s="142" t="s">
        <v>83</v>
      </c>
      <c r="AY1569" s="17" t="s">
        <v>158</v>
      </c>
      <c r="BE1569" s="143">
        <f>IF(N1569="základní",J1569,0)</f>
        <v>0</v>
      </c>
      <c r="BF1569" s="143">
        <f>IF(N1569="snížená",J1569,0)</f>
        <v>0</v>
      </c>
      <c r="BG1569" s="143">
        <f>IF(N1569="zákl. přenesená",J1569,0)</f>
        <v>0</v>
      </c>
      <c r="BH1569" s="143">
        <f>IF(N1569="sníž. přenesená",J1569,0)</f>
        <v>0</v>
      </c>
      <c r="BI1569" s="143">
        <f>IF(N1569="nulová",J1569,0)</f>
        <v>0</v>
      </c>
      <c r="BJ1569" s="17" t="s">
        <v>81</v>
      </c>
      <c r="BK1569" s="143">
        <f>ROUND(I1569*H1569,2)</f>
        <v>0</v>
      </c>
      <c r="BL1569" s="17" t="s">
        <v>281</v>
      </c>
      <c r="BM1569" s="142" t="s">
        <v>1968</v>
      </c>
    </row>
    <row r="1570" spans="2:65" s="1" customFormat="1" ht="11.25">
      <c r="B1570" s="32"/>
      <c r="D1570" s="144" t="s">
        <v>167</v>
      </c>
      <c r="F1570" s="145" t="s">
        <v>1969</v>
      </c>
      <c r="I1570" s="146"/>
      <c r="L1570" s="32"/>
      <c r="M1570" s="147"/>
      <c r="T1570" s="53"/>
      <c r="AT1570" s="17" t="s">
        <v>167</v>
      </c>
      <c r="AU1570" s="17" t="s">
        <v>83</v>
      </c>
    </row>
    <row r="1571" spans="2:65" s="1" customFormat="1" ht="11.25">
      <c r="B1571" s="32"/>
      <c r="D1571" s="148" t="s">
        <v>169</v>
      </c>
      <c r="F1571" s="149" t="s">
        <v>1970</v>
      </c>
      <c r="I1571" s="146"/>
      <c r="L1571" s="32"/>
      <c r="M1571" s="147"/>
      <c r="T1571" s="53"/>
      <c r="AT1571" s="17" t="s">
        <v>169</v>
      </c>
      <c r="AU1571" s="17" t="s">
        <v>83</v>
      </c>
    </row>
    <row r="1572" spans="2:65" s="12" customFormat="1" ht="11.25">
      <c r="B1572" s="150"/>
      <c r="D1572" s="144" t="s">
        <v>171</v>
      </c>
      <c r="E1572" s="151" t="s">
        <v>21</v>
      </c>
      <c r="F1572" s="152" t="s">
        <v>1971</v>
      </c>
      <c r="H1572" s="151" t="s">
        <v>21</v>
      </c>
      <c r="I1572" s="153"/>
      <c r="L1572" s="150"/>
      <c r="M1572" s="154"/>
      <c r="T1572" s="155"/>
      <c r="AT1572" s="151" t="s">
        <v>171</v>
      </c>
      <c r="AU1572" s="151" t="s">
        <v>83</v>
      </c>
      <c r="AV1572" s="12" t="s">
        <v>81</v>
      </c>
      <c r="AW1572" s="12" t="s">
        <v>34</v>
      </c>
      <c r="AX1572" s="12" t="s">
        <v>73</v>
      </c>
      <c r="AY1572" s="151" t="s">
        <v>158</v>
      </c>
    </row>
    <row r="1573" spans="2:65" s="13" customFormat="1" ht="11.25">
      <c r="B1573" s="156"/>
      <c r="D1573" s="144" t="s">
        <v>171</v>
      </c>
      <c r="E1573" s="157" t="s">
        <v>21</v>
      </c>
      <c r="F1573" s="158" t="s">
        <v>1972</v>
      </c>
      <c r="H1573" s="159">
        <v>3</v>
      </c>
      <c r="I1573" s="160"/>
      <c r="L1573" s="156"/>
      <c r="M1573" s="161"/>
      <c r="T1573" s="162"/>
      <c r="AT1573" s="157" t="s">
        <v>171</v>
      </c>
      <c r="AU1573" s="157" t="s">
        <v>83</v>
      </c>
      <c r="AV1573" s="13" t="s">
        <v>83</v>
      </c>
      <c r="AW1573" s="13" t="s">
        <v>34</v>
      </c>
      <c r="AX1573" s="13" t="s">
        <v>81</v>
      </c>
      <c r="AY1573" s="157" t="s">
        <v>158</v>
      </c>
    </row>
    <row r="1574" spans="2:65" s="1" customFormat="1" ht="21.75" customHeight="1">
      <c r="B1574" s="32"/>
      <c r="C1574" s="131" t="s">
        <v>1973</v>
      </c>
      <c r="D1574" s="131" t="s">
        <v>160</v>
      </c>
      <c r="E1574" s="132" t="s">
        <v>1974</v>
      </c>
      <c r="F1574" s="133" t="s">
        <v>1975</v>
      </c>
      <c r="G1574" s="134" t="s">
        <v>184</v>
      </c>
      <c r="H1574" s="135">
        <v>33</v>
      </c>
      <c r="I1574" s="136"/>
      <c r="J1574" s="137">
        <f>ROUND(I1574*H1574,2)</f>
        <v>0</v>
      </c>
      <c r="K1574" s="133" t="s">
        <v>164</v>
      </c>
      <c r="L1574" s="32"/>
      <c r="M1574" s="138" t="s">
        <v>21</v>
      </c>
      <c r="N1574" s="139" t="s">
        <v>44</v>
      </c>
      <c r="P1574" s="140">
        <f>O1574*H1574</f>
        <v>0</v>
      </c>
      <c r="Q1574" s="140">
        <v>5.2208000000000003E-3</v>
      </c>
      <c r="R1574" s="140">
        <f>Q1574*H1574</f>
        <v>0.17228640000000001</v>
      </c>
      <c r="S1574" s="140">
        <v>0</v>
      </c>
      <c r="T1574" s="141">
        <f>S1574*H1574</f>
        <v>0</v>
      </c>
      <c r="AR1574" s="142" t="s">
        <v>281</v>
      </c>
      <c r="AT1574" s="142" t="s">
        <v>160</v>
      </c>
      <c r="AU1574" s="142" t="s">
        <v>83</v>
      </c>
      <c r="AY1574" s="17" t="s">
        <v>158</v>
      </c>
      <c r="BE1574" s="143">
        <f>IF(N1574="základní",J1574,0)</f>
        <v>0</v>
      </c>
      <c r="BF1574" s="143">
        <f>IF(N1574="snížená",J1574,0)</f>
        <v>0</v>
      </c>
      <c r="BG1574" s="143">
        <f>IF(N1574="zákl. přenesená",J1574,0)</f>
        <v>0</v>
      </c>
      <c r="BH1574" s="143">
        <f>IF(N1574="sníž. přenesená",J1574,0)</f>
        <v>0</v>
      </c>
      <c r="BI1574" s="143">
        <f>IF(N1574="nulová",J1574,0)</f>
        <v>0</v>
      </c>
      <c r="BJ1574" s="17" t="s">
        <v>81</v>
      </c>
      <c r="BK1574" s="143">
        <f>ROUND(I1574*H1574,2)</f>
        <v>0</v>
      </c>
      <c r="BL1574" s="17" t="s">
        <v>281</v>
      </c>
      <c r="BM1574" s="142" t="s">
        <v>1976</v>
      </c>
    </row>
    <row r="1575" spans="2:65" s="1" customFormat="1" ht="11.25">
      <c r="B1575" s="32"/>
      <c r="D1575" s="144" t="s">
        <v>167</v>
      </c>
      <c r="F1575" s="145" t="s">
        <v>1977</v>
      </c>
      <c r="I1575" s="146"/>
      <c r="L1575" s="32"/>
      <c r="M1575" s="147"/>
      <c r="T1575" s="53"/>
      <c r="AT1575" s="17" t="s">
        <v>167</v>
      </c>
      <c r="AU1575" s="17" t="s">
        <v>83</v>
      </c>
    </row>
    <row r="1576" spans="2:65" s="1" customFormat="1" ht="11.25">
      <c r="B1576" s="32"/>
      <c r="D1576" s="148" t="s">
        <v>169</v>
      </c>
      <c r="F1576" s="149" t="s">
        <v>1978</v>
      </c>
      <c r="I1576" s="146"/>
      <c r="L1576" s="32"/>
      <c r="M1576" s="147"/>
      <c r="T1576" s="53"/>
      <c r="AT1576" s="17" t="s">
        <v>169</v>
      </c>
      <c r="AU1576" s="17" t="s">
        <v>83</v>
      </c>
    </row>
    <row r="1577" spans="2:65" s="12" customFormat="1" ht="11.25">
      <c r="B1577" s="150"/>
      <c r="D1577" s="144" t="s">
        <v>171</v>
      </c>
      <c r="E1577" s="151" t="s">
        <v>21</v>
      </c>
      <c r="F1577" s="152" t="s">
        <v>1979</v>
      </c>
      <c r="H1577" s="151" t="s">
        <v>21</v>
      </c>
      <c r="I1577" s="153"/>
      <c r="L1577" s="150"/>
      <c r="M1577" s="154"/>
      <c r="T1577" s="155"/>
      <c r="AT1577" s="151" t="s">
        <v>171</v>
      </c>
      <c r="AU1577" s="151" t="s">
        <v>83</v>
      </c>
      <c r="AV1577" s="12" t="s">
        <v>81</v>
      </c>
      <c r="AW1577" s="12" t="s">
        <v>34</v>
      </c>
      <c r="AX1577" s="12" t="s">
        <v>73</v>
      </c>
      <c r="AY1577" s="151" t="s">
        <v>158</v>
      </c>
    </row>
    <row r="1578" spans="2:65" s="13" customFormat="1" ht="11.25">
      <c r="B1578" s="156"/>
      <c r="D1578" s="144" t="s">
        <v>171</v>
      </c>
      <c r="E1578" s="157" t="s">
        <v>21</v>
      </c>
      <c r="F1578" s="158" t="s">
        <v>1233</v>
      </c>
      <c r="H1578" s="159">
        <v>33</v>
      </c>
      <c r="I1578" s="160"/>
      <c r="L1578" s="156"/>
      <c r="M1578" s="161"/>
      <c r="T1578" s="162"/>
      <c r="AT1578" s="157" t="s">
        <v>171</v>
      </c>
      <c r="AU1578" s="157" t="s">
        <v>83</v>
      </c>
      <c r="AV1578" s="13" t="s">
        <v>83</v>
      </c>
      <c r="AW1578" s="13" t="s">
        <v>34</v>
      </c>
      <c r="AX1578" s="13" t="s">
        <v>81</v>
      </c>
      <c r="AY1578" s="157" t="s">
        <v>158</v>
      </c>
    </row>
    <row r="1579" spans="2:65" s="1" customFormat="1" ht="21.75" customHeight="1">
      <c r="B1579" s="32"/>
      <c r="C1579" s="131" t="s">
        <v>1980</v>
      </c>
      <c r="D1579" s="131" t="s">
        <v>160</v>
      </c>
      <c r="E1579" s="132" t="s">
        <v>1981</v>
      </c>
      <c r="F1579" s="133" t="s">
        <v>1982</v>
      </c>
      <c r="G1579" s="134" t="s">
        <v>184</v>
      </c>
      <c r="H1579" s="135">
        <v>6.2</v>
      </c>
      <c r="I1579" s="136"/>
      <c r="J1579" s="137">
        <f>ROUND(I1579*H1579,2)</f>
        <v>0</v>
      </c>
      <c r="K1579" s="133" t="s">
        <v>164</v>
      </c>
      <c r="L1579" s="32"/>
      <c r="M1579" s="138" t="s">
        <v>21</v>
      </c>
      <c r="N1579" s="139" t="s">
        <v>44</v>
      </c>
      <c r="P1579" s="140">
        <f>O1579*H1579</f>
        <v>0</v>
      </c>
      <c r="Q1579" s="140">
        <v>5.84448E-3</v>
      </c>
      <c r="R1579" s="140">
        <f>Q1579*H1579</f>
        <v>3.6235776000000004E-2</v>
      </c>
      <c r="S1579" s="140">
        <v>0</v>
      </c>
      <c r="T1579" s="141">
        <f>S1579*H1579</f>
        <v>0</v>
      </c>
      <c r="AR1579" s="142" t="s">
        <v>281</v>
      </c>
      <c r="AT1579" s="142" t="s">
        <v>160</v>
      </c>
      <c r="AU1579" s="142" t="s">
        <v>83</v>
      </c>
      <c r="AY1579" s="17" t="s">
        <v>158</v>
      </c>
      <c r="BE1579" s="143">
        <f>IF(N1579="základní",J1579,0)</f>
        <v>0</v>
      </c>
      <c r="BF1579" s="143">
        <f>IF(N1579="snížená",J1579,0)</f>
        <v>0</v>
      </c>
      <c r="BG1579" s="143">
        <f>IF(N1579="zákl. přenesená",J1579,0)</f>
        <v>0</v>
      </c>
      <c r="BH1579" s="143">
        <f>IF(N1579="sníž. přenesená",J1579,0)</f>
        <v>0</v>
      </c>
      <c r="BI1579" s="143">
        <f>IF(N1579="nulová",J1579,0)</f>
        <v>0</v>
      </c>
      <c r="BJ1579" s="17" t="s">
        <v>81</v>
      </c>
      <c r="BK1579" s="143">
        <f>ROUND(I1579*H1579,2)</f>
        <v>0</v>
      </c>
      <c r="BL1579" s="17" t="s">
        <v>281</v>
      </c>
      <c r="BM1579" s="142" t="s">
        <v>1983</v>
      </c>
    </row>
    <row r="1580" spans="2:65" s="1" customFormat="1" ht="11.25">
      <c r="B1580" s="32"/>
      <c r="D1580" s="144" t="s">
        <v>167</v>
      </c>
      <c r="F1580" s="145" t="s">
        <v>1984</v>
      </c>
      <c r="I1580" s="146"/>
      <c r="L1580" s="32"/>
      <c r="M1580" s="147"/>
      <c r="T1580" s="53"/>
      <c r="AT1580" s="17" t="s">
        <v>167</v>
      </c>
      <c r="AU1580" s="17" t="s">
        <v>83</v>
      </c>
    </row>
    <row r="1581" spans="2:65" s="1" customFormat="1" ht="11.25">
      <c r="B1581" s="32"/>
      <c r="D1581" s="148" t="s">
        <v>169</v>
      </c>
      <c r="F1581" s="149" t="s">
        <v>1985</v>
      </c>
      <c r="I1581" s="146"/>
      <c r="L1581" s="32"/>
      <c r="M1581" s="147"/>
      <c r="T1581" s="53"/>
      <c r="AT1581" s="17" t="s">
        <v>169</v>
      </c>
      <c r="AU1581" s="17" t="s">
        <v>83</v>
      </c>
    </row>
    <row r="1582" spans="2:65" s="12" customFormat="1" ht="11.25">
      <c r="B1582" s="150"/>
      <c r="D1582" s="144" t="s">
        <v>171</v>
      </c>
      <c r="E1582" s="151" t="s">
        <v>21</v>
      </c>
      <c r="F1582" s="152" t="s">
        <v>1986</v>
      </c>
      <c r="H1582" s="151" t="s">
        <v>21</v>
      </c>
      <c r="I1582" s="153"/>
      <c r="L1582" s="150"/>
      <c r="M1582" s="154"/>
      <c r="T1582" s="155"/>
      <c r="AT1582" s="151" t="s">
        <v>171</v>
      </c>
      <c r="AU1582" s="151" t="s">
        <v>83</v>
      </c>
      <c r="AV1582" s="12" t="s">
        <v>81</v>
      </c>
      <c r="AW1582" s="12" t="s">
        <v>34</v>
      </c>
      <c r="AX1582" s="12" t="s">
        <v>73</v>
      </c>
      <c r="AY1582" s="151" t="s">
        <v>158</v>
      </c>
    </row>
    <row r="1583" spans="2:65" s="13" customFormat="1" ht="11.25">
      <c r="B1583" s="156"/>
      <c r="D1583" s="144" t="s">
        <v>171</v>
      </c>
      <c r="E1583" s="157" t="s">
        <v>21</v>
      </c>
      <c r="F1583" s="158" t="s">
        <v>1987</v>
      </c>
      <c r="H1583" s="159">
        <v>6.2</v>
      </c>
      <c r="I1583" s="160"/>
      <c r="L1583" s="156"/>
      <c r="M1583" s="161"/>
      <c r="T1583" s="162"/>
      <c r="AT1583" s="157" t="s">
        <v>171</v>
      </c>
      <c r="AU1583" s="157" t="s">
        <v>83</v>
      </c>
      <c r="AV1583" s="13" t="s">
        <v>83</v>
      </c>
      <c r="AW1583" s="13" t="s">
        <v>34</v>
      </c>
      <c r="AX1583" s="13" t="s">
        <v>81</v>
      </c>
      <c r="AY1583" s="157" t="s">
        <v>158</v>
      </c>
    </row>
    <row r="1584" spans="2:65" s="1" customFormat="1" ht="16.5" customHeight="1">
      <c r="B1584" s="32"/>
      <c r="C1584" s="131" t="s">
        <v>1988</v>
      </c>
      <c r="D1584" s="131" t="s">
        <v>160</v>
      </c>
      <c r="E1584" s="132" t="s">
        <v>1989</v>
      </c>
      <c r="F1584" s="133" t="s">
        <v>1990</v>
      </c>
      <c r="G1584" s="134" t="s">
        <v>184</v>
      </c>
      <c r="H1584" s="135">
        <v>85.45</v>
      </c>
      <c r="I1584" s="136"/>
      <c r="J1584" s="137">
        <f>ROUND(I1584*H1584,2)</f>
        <v>0</v>
      </c>
      <c r="K1584" s="133" t="s">
        <v>164</v>
      </c>
      <c r="L1584" s="32"/>
      <c r="M1584" s="138" t="s">
        <v>21</v>
      </c>
      <c r="N1584" s="139" t="s">
        <v>44</v>
      </c>
      <c r="P1584" s="140">
        <f>O1584*H1584</f>
        <v>0</v>
      </c>
      <c r="Q1584" s="140">
        <v>1.594416E-3</v>
      </c>
      <c r="R1584" s="140">
        <f>Q1584*H1584</f>
        <v>0.13624284719999999</v>
      </c>
      <c r="S1584" s="140">
        <v>0</v>
      </c>
      <c r="T1584" s="141">
        <f>S1584*H1584</f>
        <v>0</v>
      </c>
      <c r="AR1584" s="142" t="s">
        <v>281</v>
      </c>
      <c r="AT1584" s="142" t="s">
        <v>160</v>
      </c>
      <c r="AU1584" s="142" t="s">
        <v>83</v>
      </c>
      <c r="AY1584" s="17" t="s">
        <v>158</v>
      </c>
      <c r="BE1584" s="143">
        <f>IF(N1584="základní",J1584,0)</f>
        <v>0</v>
      </c>
      <c r="BF1584" s="143">
        <f>IF(N1584="snížená",J1584,0)</f>
        <v>0</v>
      </c>
      <c r="BG1584" s="143">
        <f>IF(N1584="zákl. přenesená",J1584,0)</f>
        <v>0</v>
      </c>
      <c r="BH1584" s="143">
        <f>IF(N1584="sníž. přenesená",J1584,0)</f>
        <v>0</v>
      </c>
      <c r="BI1584" s="143">
        <f>IF(N1584="nulová",J1584,0)</f>
        <v>0</v>
      </c>
      <c r="BJ1584" s="17" t="s">
        <v>81</v>
      </c>
      <c r="BK1584" s="143">
        <f>ROUND(I1584*H1584,2)</f>
        <v>0</v>
      </c>
      <c r="BL1584" s="17" t="s">
        <v>281</v>
      </c>
      <c r="BM1584" s="142" t="s">
        <v>1991</v>
      </c>
    </row>
    <row r="1585" spans="2:65" s="1" customFormat="1" ht="11.25">
      <c r="B1585" s="32"/>
      <c r="D1585" s="144" t="s">
        <v>167</v>
      </c>
      <c r="F1585" s="145" t="s">
        <v>1992</v>
      </c>
      <c r="I1585" s="146"/>
      <c r="L1585" s="32"/>
      <c r="M1585" s="147"/>
      <c r="T1585" s="53"/>
      <c r="AT1585" s="17" t="s">
        <v>167</v>
      </c>
      <c r="AU1585" s="17" t="s">
        <v>83</v>
      </c>
    </row>
    <row r="1586" spans="2:65" s="1" customFormat="1" ht="11.25">
      <c r="B1586" s="32"/>
      <c r="D1586" s="148" t="s">
        <v>169</v>
      </c>
      <c r="F1586" s="149" t="s">
        <v>1993</v>
      </c>
      <c r="I1586" s="146"/>
      <c r="L1586" s="32"/>
      <c r="M1586" s="147"/>
      <c r="T1586" s="53"/>
      <c r="AT1586" s="17" t="s">
        <v>169</v>
      </c>
      <c r="AU1586" s="17" t="s">
        <v>83</v>
      </c>
    </row>
    <row r="1587" spans="2:65" s="12" customFormat="1" ht="11.25">
      <c r="B1587" s="150"/>
      <c r="D1587" s="144" t="s">
        <v>171</v>
      </c>
      <c r="E1587" s="151" t="s">
        <v>21</v>
      </c>
      <c r="F1587" s="152" t="s">
        <v>1864</v>
      </c>
      <c r="H1587" s="151" t="s">
        <v>21</v>
      </c>
      <c r="I1587" s="153"/>
      <c r="L1587" s="150"/>
      <c r="M1587" s="154"/>
      <c r="T1587" s="155"/>
      <c r="AT1587" s="151" t="s">
        <v>171</v>
      </c>
      <c r="AU1587" s="151" t="s">
        <v>83</v>
      </c>
      <c r="AV1587" s="12" t="s">
        <v>81</v>
      </c>
      <c r="AW1587" s="12" t="s">
        <v>34</v>
      </c>
      <c r="AX1587" s="12" t="s">
        <v>73</v>
      </c>
      <c r="AY1587" s="151" t="s">
        <v>158</v>
      </c>
    </row>
    <row r="1588" spans="2:65" s="13" customFormat="1" ht="11.25">
      <c r="B1588" s="156"/>
      <c r="D1588" s="144" t="s">
        <v>171</v>
      </c>
      <c r="E1588" s="157" t="s">
        <v>21</v>
      </c>
      <c r="F1588" s="158" t="s">
        <v>1994</v>
      </c>
      <c r="H1588" s="159">
        <v>85.45</v>
      </c>
      <c r="I1588" s="160"/>
      <c r="L1588" s="156"/>
      <c r="M1588" s="161"/>
      <c r="T1588" s="162"/>
      <c r="AT1588" s="157" t="s">
        <v>171</v>
      </c>
      <c r="AU1588" s="157" t="s">
        <v>83</v>
      </c>
      <c r="AV1588" s="13" t="s">
        <v>83</v>
      </c>
      <c r="AW1588" s="13" t="s">
        <v>34</v>
      </c>
      <c r="AX1588" s="13" t="s">
        <v>81</v>
      </c>
      <c r="AY1588" s="157" t="s">
        <v>158</v>
      </c>
    </row>
    <row r="1589" spans="2:65" s="1" customFormat="1" ht="16.5" customHeight="1">
      <c r="B1589" s="32"/>
      <c r="C1589" s="131" t="s">
        <v>1995</v>
      </c>
      <c r="D1589" s="131" t="s">
        <v>160</v>
      </c>
      <c r="E1589" s="132" t="s">
        <v>1996</v>
      </c>
      <c r="F1589" s="133" t="s">
        <v>1997</v>
      </c>
      <c r="G1589" s="134" t="s">
        <v>184</v>
      </c>
      <c r="H1589" s="135">
        <v>27.5</v>
      </c>
      <c r="I1589" s="136"/>
      <c r="J1589" s="137">
        <f>ROUND(I1589*H1589,2)</f>
        <v>0</v>
      </c>
      <c r="K1589" s="133" t="s">
        <v>164</v>
      </c>
      <c r="L1589" s="32"/>
      <c r="M1589" s="138" t="s">
        <v>21</v>
      </c>
      <c r="N1589" s="139" t="s">
        <v>44</v>
      </c>
      <c r="P1589" s="140">
        <f>O1589*H1589</f>
        <v>0</v>
      </c>
      <c r="Q1589" s="140">
        <v>2.423616E-3</v>
      </c>
      <c r="R1589" s="140">
        <f>Q1589*H1589</f>
        <v>6.6649440000000004E-2</v>
      </c>
      <c r="S1589" s="140">
        <v>0</v>
      </c>
      <c r="T1589" s="141">
        <f>S1589*H1589</f>
        <v>0</v>
      </c>
      <c r="AR1589" s="142" t="s">
        <v>281</v>
      </c>
      <c r="AT1589" s="142" t="s">
        <v>160</v>
      </c>
      <c r="AU1589" s="142" t="s">
        <v>83</v>
      </c>
      <c r="AY1589" s="17" t="s">
        <v>158</v>
      </c>
      <c r="BE1589" s="143">
        <f>IF(N1589="základní",J1589,0)</f>
        <v>0</v>
      </c>
      <c r="BF1589" s="143">
        <f>IF(N1589="snížená",J1589,0)</f>
        <v>0</v>
      </c>
      <c r="BG1589" s="143">
        <f>IF(N1589="zákl. přenesená",J1589,0)</f>
        <v>0</v>
      </c>
      <c r="BH1589" s="143">
        <f>IF(N1589="sníž. přenesená",J1589,0)</f>
        <v>0</v>
      </c>
      <c r="BI1589" s="143">
        <f>IF(N1589="nulová",J1589,0)</f>
        <v>0</v>
      </c>
      <c r="BJ1589" s="17" t="s">
        <v>81</v>
      </c>
      <c r="BK1589" s="143">
        <f>ROUND(I1589*H1589,2)</f>
        <v>0</v>
      </c>
      <c r="BL1589" s="17" t="s">
        <v>281</v>
      </c>
      <c r="BM1589" s="142" t="s">
        <v>1998</v>
      </c>
    </row>
    <row r="1590" spans="2:65" s="1" customFormat="1" ht="11.25">
      <c r="B1590" s="32"/>
      <c r="D1590" s="144" t="s">
        <v>167</v>
      </c>
      <c r="F1590" s="145" t="s">
        <v>1999</v>
      </c>
      <c r="I1590" s="146"/>
      <c r="L1590" s="32"/>
      <c r="M1590" s="147"/>
      <c r="T1590" s="53"/>
      <c r="AT1590" s="17" t="s">
        <v>167</v>
      </c>
      <c r="AU1590" s="17" t="s">
        <v>83</v>
      </c>
    </row>
    <row r="1591" spans="2:65" s="1" customFormat="1" ht="11.25">
      <c r="B1591" s="32"/>
      <c r="D1591" s="148" t="s">
        <v>169</v>
      </c>
      <c r="F1591" s="149" t="s">
        <v>2000</v>
      </c>
      <c r="I1591" s="146"/>
      <c r="L1591" s="32"/>
      <c r="M1591" s="147"/>
      <c r="T1591" s="53"/>
      <c r="AT1591" s="17" t="s">
        <v>169</v>
      </c>
      <c r="AU1591" s="17" t="s">
        <v>83</v>
      </c>
    </row>
    <row r="1592" spans="2:65" s="12" customFormat="1" ht="11.25">
      <c r="B1592" s="150"/>
      <c r="D1592" s="144" t="s">
        <v>171</v>
      </c>
      <c r="E1592" s="151" t="s">
        <v>21</v>
      </c>
      <c r="F1592" s="152" t="s">
        <v>1963</v>
      </c>
      <c r="H1592" s="151" t="s">
        <v>21</v>
      </c>
      <c r="I1592" s="153"/>
      <c r="L1592" s="150"/>
      <c r="M1592" s="154"/>
      <c r="T1592" s="155"/>
      <c r="AT1592" s="151" t="s">
        <v>171</v>
      </c>
      <c r="AU1592" s="151" t="s">
        <v>83</v>
      </c>
      <c r="AV1592" s="12" t="s">
        <v>81</v>
      </c>
      <c r="AW1592" s="12" t="s">
        <v>34</v>
      </c>
      <c r="AX1592" s="12" t="s">
        <v>73</v>
      </c>
      <c r="AY1592" s="151" t="s">
        <v>158</v>
      </c>
    </row>
    <row r="1593" spans="2:65" s="13" customFormat="1" ht="11.25">
      <c r="B1593" s="156"/>
      <c r="D1593" s="144" t="s">
        <v>171</v>
      </c>
      <c r="E1593" s="157" t="s">
        <v>21</v>
      </c>
      <c r="F1593" s="158" t="s">
        <v>1964</v>
      </c>
      <c r="H1593" s="159">
        <v>27.5</v>
      </c>
      <c r="I1593" s="160"/>
      <c r="L1593" s="156"/>
      <c r="M1593" s="161"/>
      <c r="T1593" s="162"/>
      <c r="AT1593" s="157" t="s">
        <v>171</v>
      </c>
      <c r="AU1593" s="157" t="s">
        <v>83</v>
      </c>
      <c r="AV1593" s="13" t="s">
        <v>83</v>
      </c>
      <c r="AW1593" s="13" t="s">
        <v>34</v>
      </c>
      <c r="AX1593" s="13" t="s">
        <v>81</v>
      </c>
      <c r="AY1593" s="157" t="s">
        <v>158</v>
      </c>
    </row>
    <row r="1594" spans="2:65" s="1" customFormat="1" ht="16.5" customHeight="1">
      <c r="B1594" s="32"/>
      <c r="C1594" s="131" t="s">
        <v>2001</v>
      </c>
      <c r="D1594" s="131" t="s">
        <v>160</v>
      </c>
      <c r="E1594" s="132" t="s">
        <v>2002</v>
      </c>
      <c r="F1594" s="133" t="s">
        <v>2003</v>
      </c>
      <c r="G1594" s="134" t="s">
        <v>163</v>
      </c>
      <c r="H1594" s="135">
        <v>0.69</v>
      </c>
      <c r="I1594" s="136"/>
      <c r="J1594" s="137">
        <f>ROUND(I1594*H1594,2)</f>
        <v>0</v>
      </c>
      <c r="K1594" s="133" t="s">
        <v>164</v>
      </c>
      <c r="L1594" s="32"/>
      <c r="M1594" s="138" t="s">
        <v>21</v>
      </c>
      <c r="N1594" s="139" t="s">
        <v>44</v>
      </c>
      <c r="P1594" s="140">
        <f>O1594*H1594</f>
        <v>0</v>
      </c>
      <c r="Q1594" s="140">
        <v>5.8351999999999996E-3</v>
      </c>
      <c r="R1594" s="140">
        <f>Q1594*H1594</f>
        <v>4.0262879999999994E-3</v>
      </c>
      <c r="S1594" s="140">
        <v>0</v>
      </c>
      <c r="T1594" s="141">
        <f>S1594*H1594</f>
        <v>0</v>
      </c>
      <c r="AR1594" s="142" t="s">
        <v>281</v>
      </c>
      <c r="AT1594" s="142" t="s">
        <v>160</v>
      </c>
      <c r="AU1594" s="142" t="s">
        <v>83</v>
      </c>
      <c r="AY1594" s="17" t="s">
        <v>158</v>
      </c>
      <c r="BE1594" s="143">
        <f>IF(N1594="základní",J1594,0)</f>
        <v>0</v>
      </c>
      <c r="BF1594" s="143">
        <f>IF(N1594="snížená",J1594,0)</f>
        <v>0</v>
      </c>
      <c r="BG1594" s="143">
        <f>IF(N1594="zákl. přenesená",J1594,0)</f>
        <v>0</v>
      </c>
      <c r="BH1594" s="143">
        <f>IF(N1594="sníž. přenesená",J1594,0)</f>
        <v>0</v>
      </c>
      <c r="BI1594" s="143">
        <f>IF(N1594="nulová",J1594,0)</f>
        <v>0</v>
      </c>
      <c r="BJ1594" s="17" t="s">
        <v>81</v>
      </c>
      <c r="BK1594" s="143">
        <f>ROUND(I1594*H1594,2)</f>
        <v>0</v>
      </c>
      <c r="BL1594" s="17" t="s">
        <v>281</v>
      </c>
      <c r="BM1594" s="142" t="s">
        <v>2004</v>
      </c>
    </row>
    <row r="1595" spans="2:65" s="1" customFormat="1" ht="11.25">
      <c r="B1595" s="32"/>
      <c r="D1595" s="144" t="s">
        <v>167</v>
      </c>
      <c r="F1595" s="145" t="s">
        <v>2005</v>
      </c>
      <c r="I1595" s="146"/>
      <c r="L1595" s="32"/>
      <c r="M1595" s="147"/>
      <c r="T1595" s="53"/>
      <c r="AT1595" s="17" t="s">
        <v>167</v>
      </c>
      <c r="AU1595" s="17" t="s">
        <v>83</v>
      </c>
    </row>
    <row r="1596" spans="2:65" s="1" customFormat="1" ht="11.25">
      <c r="B1596" s="32"/>
      <c r="D1596" s="148" t="s">
        <v>169</v>
      </c>
      <c r="F1596" s="149" t="s">
        <v>2006</v>
      </c>
      <c r="I1596" s="146"/>
      <c r="L1596" s="32"/>
      <c r="M1596" s="147"/>
      <c r="T1596" s="53"/>
      <c r="AT1596" s="17" t="s">
        <v>169</v>
      </c>
      <c r="AU1596" s="17" t="s">
        <v>83</v>
      </c>
    </row>
    <row r="1597" spans="2:65" s="12" customFormat="1" ht="11.25">
      <c r="B1597" s="150"/>
      <c r="D1597" s="144" t="s">
        <v>171</v>
      </c>
      <c r="E1597" s="151" t="s">
        <v>21</v>
      </c>
      <c r="F1597" s="152" t="s">
        <v>2007</v>
      </c>
      <c r="H1597" s="151" t="s">
        <v>21</v>
      </c>
      <c r="I1597" s="153"/>
      <c r="L1597" s="150"/>
      <c r="M1597" s="154"/>
      <c r="T1597" s="155"/>
      <c r="AT1597" s="151" t="s">
        <v>171</v>
      </c>
      <c r="AU1597" s="151" t="s">
        <v>83</v>
      </c>
      <c r="AV1597" s="12" t="s">
        <v>81</v>
      </c>
      <c r="AW1597" s="12" t="s">
        <v>34</v>
      </c>
      <c r="AX1597" s="12" t="s">
        <v>73</v>
      </c>
      <c r="AY1597" s="151" t="s">
        <v>158</v>
      </c>
    </row>
    <row r="1598" spans="2:65" s="13" customFormat="1" ht="11.25">
      <c r="B1598" s="156"/>
      <c r="D1598" s="144" t="s">
        <v>171</v>
      </c>
      <c r="E1598" s="157" t="s">
        <v>21</v>
      </c>
      <c r="F1598" s="158" t="s">
        <v>2008</v>
      </c>
      <c r="H1598" s="159">
        <v>0.69</v>
      </c>
      <c r="I1598" s="160"/>
      <c r="L1598" s="156"/>
      <c r="M1598" s="161"/>
      <c r="T1598" s="162"/>
      <c r="AT1598" s="157" t="s">
        <v>171</v>
      </c>
      <c r="AU1598" s="157" t="s">
        <v>83</v>
      </c>
      <c r="AV1598" s="13" t="s">
        <v>83</v>
      </c>
      <c r="AW1598" s="13" t="s">
        <v>34</v>
      </c>
      <c r="AX1598" s="13" t="s">
        <v>81</v>
      </c>
      <c r="AY1598" s="157" t="s">
        <v>158</v>
      </c>
    </row>
    <row r="1599" spans="2:65" s="1" customFormat="1" ht="16.5" customHeight="1">
      <c r="B1599" s="32"/>
      <c r="C1599" s="131" t="s">
        <v>2009</v>
      </c>
      <c r="D1599" s="131" t="s">
        <v>160</v>
      </c>
      <c r="E1599" s="132" t="s">
        <v>2010</v>
      </c>
      <c r="F1599" s="133" t="s">
        <v>2011</v>
      </c>
      <c r="G1599" s="134" t="s">
        <v>1622</v>
      </c>
      <c r="H1599" s="181"/>
      <c r="I1599" s="136"/>
      <c r="J1599" s="137">
        <f>ROUND(I1599*H1599,2)</f>
        <v>0</v>
      </c>
      <c r="K1599" s="133" t="s">
        <v>164</v>
      </c>
      <c r="L1599" s="32"/>
      <c r="M1599" s="138" t="s">
        <v>21</v>
      </c>
      <c r="N1599" s="139" t="s">
        <v>44</v>
      </c>
      <c r="P1599" s="140">
        <f>O1599*H1599</f>
        <v>0</v>
      </c>
      <c r="Q1599" s="140">
        <v>0</v>
      </c>
      <c r="R1599" s="140">
        <f>Q1599*H1599</f>
        <v>0</v>
      </c>
      <c r="S1599" s="140">
        <v>0</v>
      </c>
      <c r="T1599" s="141">
        <f>S1599*H1599</f>
        <v>0</v>
      </c>
      <c r="AR1599" s="142" t="s">
        <v>281</v>
      </c>
      <c r="AT1599" s="142" t="s">
        <v>160</v>
      </c>
      <c r="AU1599" s="142" t="s">
        <v>83</v>
      </c>
      <c r="AY1599" s="17" t="s">
        <v>158</v>
      </c>
      <c r="BE1599" s="143">
        <f>IF(N1599="základní",J1599,0)</f>
        <v>0</v>
      </c>
      <c r="BF1599" s="143">
        <f>IF(N1599="snížená",J1599,0)</f>
        <v>0</v>
      </c>
      <c r="BG1599" s="143">
        <f>IF(N1599="zákl. přenesená",J1599,0)</f>
        <v>0</v>
      </c>
      <c r="BH1599" s="143">
        <f>IF(N1599="sníž. přenesená",J1599,0)</f>
        <v>0</v>
      </c>
      <c r="BI1599" s="143">
        <f>IF(N1599="nulová",J1599,0)</f>
        <v>0</v>
      </c>
      <c r="BJ1599" s="17" t="s">
        <v>81</v>
      </c>
      <c r="BK1599" s="143">
        <f>ROUND(I1599*H1599,2)</f>
        <v>0</v>
      </c>
      <c r="BL1599" s="17" t="s">
        <v>281</v>
      </c>
      <c r="BM1599" s="142" t="s">
        <v>2012</v>
      </c>
    </row>
    <row r="1600" spans="2:65" s="1" customFormat="1" ht="19.5">
      <c r="B1600" s="32"/>
      <c r="D1600" s="144" t="s">
        <v>167</v>
      </c>
      <c r="F1600" s="145" t="s">
        <v>2013</v>
      </c>
      <c r="I1600" s="146"/>
      <c r="L1600" s="32"/>
      <c r="M1600" s="147"/>
      <c r="T1600" s="53"/>
      <c r="AT1600" s="17" t="s">
        <v>167</v>
      </c>
      <c r="AU1600" s="17" t="s">
        <v>83</v>
      </c>
    </row>
    <row r="1601" spans="2:65" s="1" customFormat="1" ht="11.25">
      <c r="B1601" s="32"/>
      <c r="D1601" s="148" t="s">
        <v>169</v>
      </c>
      <c r="F1601" s="149" t="s">
        <v>2014</v>
      </c>
      <c r="I1601" s="146"/>
      <c r="L1601" s="32"/>
      <c r="M1601" s="147"/>
      <c r="T1601" s="53"/>
      <c r="AT1601" s="17" t="s">
        <v>169</v>
      </c>
      <c r="AU1601" s="17" t="s">
        <v>83</v>
      </c>
    </row>
    <row r="1602" spans="2:65" s="11" customFormat="1" ht="22.9" customHeight="1">
      <c r="B1602" s="119"/>
      <c r="D1602" s="120" t="s">
        <v>72</v>
      </c>
      <c r="E1602" s="129" t="s">
        <v>2015</v>
      </c>
      <c r="F1602" s="129" t="s">
        <v>2016</v>
      </c>
      <c r="I1602" s="122"/>
      <c r="J1602" s="130">
        <f>BK1602</f>
        <v>0</v>
      </c>
      <c r="L1602" s="119"/>
      <c r="M1602" s="124"/>
      <c r="P1602" s="125">
        <f>SUM(P1603:P1724)</f>
        <v>0</v>
      </c>
      <c r="R1602" s="125">
        <f>SUM(R1603:R1724)</f>
        <v>9.7229539659999989E-2</v>
      </c>
      <c r="T1602" s="126">
        <f>SUM(T1603:T1724)</f>
        <v>0</v>
      </c>
      <c r="AR1602" s="120" t="s">
        <v>83</v>
      </c>
      <c r="AT1602" s="127" t="s">
        <v>72</v>
      </c>
      <c r="AU1602" s="127" t="s">
        <v>81</v>
      </c>
      <c r="AY1602" s="120" t="s">
        <v>158</v>
      </c>
      <c r="BK1602" s="128">
        <f>SUM(BK1603:BK1724)</f>
        <v>0</v>
      </c>
    </row>
    <row r="1603" spans="2:65" s="1" customFormat="1" ht="16.5" customHeight="1">
      <c r="B1603" s="32"/>
      <c r="C1603" s="131" t="s">
        <v>2017</v>
      </c>
      <c r="D1603" s="131" t="s">
        <v>160</v>
      </c>
      <c r="E1603" s="132" t="s">
        <v>2018</v>
      </c>
      <c r="F1603" s="133" t="s">
        <v>2019</v>
      </c>
      <c r="G1603" s="134" t="s">
        <v>163</v>
      </c>
      <c r="H1603" s="135">
        <v>128</v>
      </c>
      <c r="I1603" s="136"/>
      <c r="J1603" s="137">
        <f>ROUND(I1603*H1603,2)</f>
        <v>0</v>
      </c>
      <c r="K1603" s="133" t="s">
        <v>164</v>
      </c>
      <c r="L1603" s="32"/>
      <c r="M1603" s="138" t="s">
        <v>21</v>
      </c>
      <c r="N1603" s="139" t="s">
        <v>44</v>
      </c>
      <c r="P1603" s="140">
        <f>O1603*H1603</f>
        <v>0</v>
      </c>
      <c r="Q1603" s="140">
        <v>0</v>
      </c>
      <c r="R1603" s="140">
        <f>Q1603*H1603</f>
        <v>0</v>
      </c>
      <c r="S1603" s="140">
        <v>0</v>
      </c>
      <c r="T1603" s="141">
        <f>S1603*H1603</f>
        <v>0</v>
      </c>
      <c r="AR1603" s="142" t="s">
        <v>281</v>
      </c>
      <c r="AT1603" s="142" t="s">
        <v>160</v>
      </c>
      <c r="AU1603" s="142" t="s">
        <v>83</v>
      </c>
      <c r="AY1603" s="17" t="s">
        <v>158</v>
      </c>
      <c r="BE1603" s="143">
        <f>IF(N1603="základní",J1603,0)</f>
        <v>0</v>
      </c>
      <c r="BF1603" s="143">
        <f>IF(N1603="snížená",J1603,0)</f>
        <v>0</v>
      </c>
      <c r="BG1603" s="143">
        <f>IF(N1603="zákl. přenesená",J1603,0)</f>
        <v>0</v>
      </c>
      <c r="BH1603" s="143">
        <f>IF(N1603="sníž. přenesená",J1603,0)</f>
        <v>0</v>
      </c>
      <c r="BI1603" s="143">
        <f>IF(N1603="nulová",J1603,0)</f>
        <v>0</v>
      </c>
      <c r="BJ1603" s="17" t="s">
        <v>81</v>
      </c>
      <c r="BK1603" s="143">
        <f>ROUND(I1603*H1603,2)</f>
        <v>0</v>
      </c>
      <c r="BL1603" s="17" t="s">
        <v>281</v>
      </c>
      <c r="BM1603" s="142" t="s">
        <v>2020</v>
      </c>
    </row>
    <row r="1604" spans="2:65" s="1" customFormat="1" ht="11.25">
      <c r="B1604" s="32"/>
      <c r="D1604" s="144" t="s">
        <v>167</v>
      </c>
      <c r="F1604" s="145" t="s">
        <v>2021</v>
      </c>
      <c r="I1604" s="146"/>
      <c r="L1604" s="32"/>
      <c r="M1604" s="147"/>
      <c r="T1604" s="53"/>
      <c r="AT1604" s="17" t="s">
        <v>167</v>
      </c>
      <c r="AU1604" s="17" t="s">
        <v>83</v>
      </c>
    </row>
    <row r="1605" spans="2:65" s="1" customFormat="1" ht="11.25">
      <c r="B1605" s="32"/>
      <c r="D1605" s="148" t="s">
        <v>169</v>
      </c>
      <c r="F1605" s="149" t="s">
        <v>2022</v>
      </c>
      <c r="I1605" s="146"/>
      <c r="L1605" s="32"/>
      <c r="M1605" s="147"/>
      <c r="T1605" s="53"/>
      <c r="AT1605" s="17" t="s">
        <v>169</v>
      </c>
      <c r="AU1605" s="17" t="s">
        <v>83</v>
      </c>
    </row>
    <row r="1606" spans="2:65" s="12" customFormat="1" ht="11.25">
      <c r="B1606" s="150"/>
      <c r="D1606" s="144" t="s">
        <v>171</v>
      </c>
      <c r="E1606" s="151" t="s">
        <v>21</v>
      </c>
      <c r="F1606" s="152" t="s">
        <v>2023</v>
      </c>
      <c r="H1606" s="151" t="s">
        <v>21</v>
      </c>
      <c r="I1606" s="153"/>
      <c r="L1606" s="150"/>
      <c r="M1606" s="154"/>
      <c r="T1606" s="155"/>
      <c r="AT1606" s="151" t="s">
        <v>171</v>
      </c>
      <c r="AU1606" s="151" t="s">
        <v>83</v>
      </c>
      <c r="AV1606" s="12" t="s">
        <v>81</v>
      </c>
      <c r="AW1606" s="12" t="s">
        <v>34</v>
      </c>
      <c r="AX1606" s="12" t="s">
        <v>73</v>
      </c>
      <c r="AY1606" s="151" t="s">
        <v>158</v>
      </c>
    </row>
    <row r="1607" spans="2:65" s="13" customFormat="1" ht="11.25">
      <c r="B1607" s="156"/>
      <c r="D1607" s="144" t="s">
        <v>171</v>
      </c>
      <c r="E1607" s="157" t="s">
        <v>21</v>
      </c>
      <c r="F1607" s="158" t="s">
        <v>2024</v>
      </c>
      <c r="H1607" s="159">
        <v>128</v>
      </c>
      <c r="I1607" s="160"/>
      <c r="L1607" s="156"/>
      <c r="M1607" s="161"/>
      <c r="T1607" s="162"/>
      <c r="AT1607" s="157" t="s">
        <v>171</v>
      </c>
      <c r="AU1607" s="157" t="s">
        <v>83</v>
      </c>
      <c r="AV1607" s="13" t="s">
        <v>83</v>
      </c>
      <c r="AW1607" s="13" t="s">
        <v>34</v>
      </c>
      <c r="AX1607" s="13" t="s">
        <v>81</v>
      </c>
      <c r="AY1607" s="157" t="s">
        <v>158</v>
      </c>
    </row>
    <row r="1608" spans="2:65" s="1" customFormat="1" ht="16.5" customHeight="1">
      <c r="B1608" s="32"/>
      <c r="C1608" s="170" t="s">
        <v>2025</v>
      </c>
      <c r="D1608" s="170" t="s">
        <v>264</v>
      </c>
      <c r="E1608" s="171" t="s">
        <v>2026</v>
      </c>
      <c r="F1608" s="172" t="s">
        <v>2027</v>
      </c>
      <c r="G1608" s="173" t="s">
        <v>163</v>
      </c>
      <c r="H1608" s="174">
        <v>140.80000000000001</v>
      </c>
      <c r="I1608" s="175"/>
      <c r="J1608" s="176">
        <f>ROUND(I1608*H1608,2)</f>
        <v>0</v>
      </c>
      <c r="K1608" s="172" t="s">
        <v>21</v>
      </c>
      <c r="L1608" s="177"/>
      <c r="M1608" s="178" t="s">
        <v>21</v>
      </c>
      <c r="N1608" s="179" t="s">
        <v>44</v>
      </c>
      <c r="P1608" s="140">
        <f>O1608*H1608</f>
        <v>0</v>
      </c>
      <c r="Q1608" s="140">
        <v>0</v>
      </c>
      <c r="R1608" s="140">
        <f>Q1608*H1608</f>
        <v>0</v>
      </c>
      <c r="S1608" s="140">
        <v>0</v>
      </c>
      <c r="T1608" s="141">
        <f>S1608*H1608</f>
        <v>0</v>
      </c>
      <c r="AR1608" s="142" t="s">
        <v>424</v>
      </c>
      <c r="AT1608" s="142" t="s">
        <v>264</v>
      </c>
      <c r="AU1608" s="142" t="s">
        <v>83</v>
      </c>
      <c r="AY1608" s="17" t="s">
        <v>158</v>
      </c>
      <c r="BE1608" s="143">
        <f>IF(N1608="základní",J1608,0)</f>
        <v>0</v>
      </c>
      <c r="BF1608" s="143">
        <f>IF(N1608="snížená",J1608,0)</f>
        <v>0</v>
      </c>
      <c r="BG1608" s="143">
        <f>IF(N1608="zákl. přenesená",J1608,0)</f>
        <v>0</v>
      </c>
      <c r="BH1608" s="143">
        <f>IF(N1608="sníž. přenesená",J1608,0)</f>
        <v>0</v>
      </c>
      <c r="BI1608" s="143">
        <f>IF(N1608="nulová",J1608,0)</f>
        <v>0</v>
      </c>
      <c r="BJ1608" s="17" t="s">
        <v>81</v>
      </c>
      <c r="BK1608" s="143">
        <f>ROUND(I1608*H1608,2)</f>
        <v>0</v>
      </c>
      <c r="BL1608" s="17" t="s">
        <v>281</v>
      </c>
      <c r="BM1608" s="142" t="s">
        <v>2028</v>
      </c>
    </row>
    <row r="1609" spans="2:65" s="1" customFormat="1" ht="11.25">
      <c r="B1609" s="32"/>
      <c r="D1609" s="144" t="s">
        <v>167</v>
      </c>
      <c r="F1609" s="145" t="s">
        <v>2027</v>
      </c>
      <c r="I1609" s="146"/>
      <c r="L1609" s="32"/>
      <c r="M1609" s="147"/>
      <c r="T1609" s="53"/>
      <c r="AT1609" s="17" t="s">
        <v>167</v>
      </c>
      <c r="AU1609" s="17" t="s">
        <v>83</v>
      </c>
    </row>
    <row r="1610" spans="2:65" s="1" customFormat="1" ht="19.5">
      <c r="B1610" s="32"/>
      <c r="D1610" s="144" t="s">
        <v>562</v>
      </c>
      <c r="F1610" s="180" t="s">
        <v>2029</v>
      </c>
      <c r="I1610" s="146"/>
      <c r="L1610" s="32"/>
      <c r="M1610" s="147"/>
      <c r="T1610" s="53"/>
      <c r="AT1610" s="17" t="s">
        <v>562</v>
      </c>
      <c r="AU1610" s="17" t="s">
        <v>83</v>
      </c>
    </row>
    <row r="1611" spans="2:65" s="13" customFormat="1" ht="11.25">
      <c r="B1611" s="156"/>
      <c r="D1611" s="144" t="s">
        <v>171</v>
      </c>
      <c r="E1611" s="157" t="s">
        <v>21</v>
      </c>
      <c r="F1611" s="158" t="s">
        <v>2030</v>
      </c>
      <c r="H1611" s="159">
        <v>140.80000000000001</v>
      </c>
      <c r="I1611" s="160"/>
      <c r="L1611" s="156"/>
      <c r="M1611" s="161"/>
      <c r="T1611" s="162"/>
      <c r="AT1611" s="157" t="s">
        <v>171</v>
      </c>
      <c r="AU1611" s="157" t="s">
        <v>83</v>
      </c>
      <c r="AV1611" s="13" t="s">
        <v>83</v>
      </c>
      <c r="AW1611" s="13" t="s">
        <v>34</v>
      </c>
      <c r="AX1611" s="13" t="s">
        <v>81</v>
      </c>
      <c r="AY1611" s="157" t="s">
        <v>158</v>
      </c>
    </row>
    <row r="1612" spans="2:65" s="1" customFormat="1" ht="16.5" customHeight="1">
      <c r="B1612" s="32"/>
      <c r="C1612" s="131" t="s">
        <v>2031</v>
      </c>
      <c r="D1612" s="131" t="s">
        <v>160</v>
      </c>
      <c r="E1612" s="132" t="s">
        <v>2032</v>
      </c>
      <c r="F1612" s="133" t="s">
        <v>2033</v>
      </c>
      <c r="G1612" s="134" t="s">
        <v>184</v>
      </c>
      <c r="H1612" s="135">
        <v>198.5</v>
      </c>
      <c r="I1612" s="136"/>
      <c r="J1612" s="137">
        <f>ROUND(I1612*H1612,2)</f>
        <v>0</v>
      </c>
      <c r="K1612" s="133" t="s">
        <v>164</v>
      </c>
      <c r="L1612" s="32"/>
      <c r="M1612" s="138" t="s">
        <v>21</v>
      </c>
      <c r="N1612" s="139" t="s">
        <v>44</v>
      </c>
      <c r="P1612" s="140">
        <f>O1612*H1612</f>
        <v>0</v>
      </c>
      <c r="Q1612" s="140">
        <v>0</v>
      </c>
      <c r="R1612" s="140">
        <f>Q1612*H1612</f>
        <v>0</v>
      </c>
      <c r="S1612" s="140">
        <v>0</v>
      </c>
      <c r="T1612" s="141">
        <f>S1612*H1612</f>
        <v>0</v>
      </c>
      <c r="AR1612" s="142" t="s">
        <v>281</v>
      </c>
      <c r="AT1612" s="142" t="s">
        <v>160</v>
      </c>
      <c r="AU1612" s="142" t="s">
        <v>83</v>
      </c>
      <c r="AY1612" s="17" t="s">
        <v>158</v>
      </c>
      <c r="BE1612" s="143">
        <f>IF(N1612="základní",J1612,0)</f>
        <v>0</v>
      </c>
      <c r="BF1612" s="143">
        <f>IF(N1612="snížená",J1612,0)</f>
        <v>0</v>
      </c>
      <c r="BG1612" s="143">
        <f>IF(N1612="zákl. přenesená",J1612,0)</f>
        <v>0</v>
      </c>
      <c r="BH1612" s="143">
        <f>IF(N1612="sníž. přenesená",J1612,0)</f>
        <v>0</v>
      </c>
      <c r="BI1612" s="143">
        <f>IF(N1612="nulová",J1612,0)</f>
        <v>0</v>
      </c>
      <c r="BJ1612" s="17" t="s">
        <v>81</v>
      </c>
      <c r="BK1612" s="143">
        <f>ROUND(I1612*H1612,2)</f>
        <v>0</v>
      </c>
      <c r="BL1612" s="17" t="s">
        <v>281</v>
      </c>
      <c r="BM1612" s="142" t="s">
        <v>2034</v>
      </c>
    </row>
    <row r="1613" spans="2:65" s="1" customFormat="1" ht="11.25">
      <c r="B1613" s="32"/>
      <c r="D1613" s="144" t="s">
        <v>167</v>
      </c>
      <c r="F1613" s="145" t="s">
        <v>2035</v>
      </c>
      <c r="I1613" s="146"/>
      <c r="L1613" s="32"/>
      <c r="M1613" s="147"/>
      <c r="T1613" s="53"/>
      <c r="AT1613" s="17" t="s">
        <v>167</v>
      </c>
      <c r="AU1613" s="17" t="s">
        <v>83</v>
      </c>
    </row>
    <row r="1614" spans="2:65" s="1" customFormat="1" ht="11.25">
      <c r="B1614" s="32"/>
      <c r="D1614" s="148" t="s">
        <v>169</v>
      </c>
      <c r="F1614" s="149" t="s">
        <v>2036</v>
      </c>
      <c r="I1614" s="146"/>
      <c r="L1614" s="32"/>
      <c r="M1614" s="147"/>
      <c r="T1614" s="53"/>
      <c r="AT1614" s="17" t="s">
        <v>169</v>
      </c>
      <c r="AU1614" s="17" t="s">
        <v>83</v>
      </c>
    </row>
    <row r="1615" spans="2:65" s="12" customFormat="1" ht="11.25">
      <c r="B1615" s="150"/>
      <c r="D1615" s="144" t="s">
        <v>171</v>
      </c>
      <c r="E1615" s="151" t="s">
        <v>21</v>
      </c>
      <c r="F1615" s="152" t="s">
        <v>2037</v>
      </c>
      <c r="H1615" s="151" t="s">
        <v>21</v>
      </c>
      <c r="I1615" s="153"/>
      <c r="L1615" s="150"/>
      <c r="M1615" s="154"/>
      <c r="T1615" s="155"/>
      <c r="AT1615" s="151" t="s">
        <v>171</v>
      </c>
      <c r="AU1615" s="151" t="s">
        <v>83</v>
      </c>
      <c r="AV1615" s="12" t="s">
        <v>81</v>
      </c>
      <c r="AW1615" s="12" t="s">
        <v>34</v>
      </c>
      <c r="AX1615" s="12" t="s">
        <v>73</v>
      </c>
      <c r="AY1615" s="151" t="s">
        <v>158</v>
      </c>
    </row>
    <row r="1616" spans="2:65" s="13" customFormat="1" ht="11.25">
      <c r="B1616" s="156"/>
      <c r="D1616" s="144" t="s">
        <v>171</v>
      </c>
      <c r="E1616" s="157" t="s">
        <v>21</v>
      </c>
      <c r="F1616" s="158" t="s">
        <v>2038</v>
      </c>
      <c r="H1616" s="159">
        <v>198.5</v>
      </c>
      <c r="I1616" s="160"/>
      <c r="L1616" s="156"/>
      <c r="M1616" s="161"/>
      <c r="T1616" s="162"/>
      <c r="AT1616" s="157" t="s">
        <v>171</v>
      </c>
      <c r="AU1616" s="157" t="s">
        <v>83</v>
      </c>
      <c r="AV1616" s="13" t="s">
        <v>83</v>
      </c>
      <c r="AW1616" s="13" t="s">
        <v>34</v>
      </c>
      <c r="AX1616" s="13" t="s">
        <v>81</v>
      </c>
      <c r="AY1616" s="157" t="s">
        <v>158</v>
      </c>
    </row>
    <row r="1617" spans="2:65" s="1" customFormat="1" ht="16.5" customHeight="1">
      <c r="B1617" s="32"/>
      <c r="C1617" s="170" t="s">
        <v>2039</v>
      </c>
      <c r="D1617" s="170" t="s">
        <v>264</v>
      </c>
      <c r="E1617" s="171" t="s">
        <v>2040</v>
      </c>
      <c r="F1617" s="172" t="s">
        <v>2041</v>
      </c>
      <c r="G1617" s="173" t="s">
        <v>267</v>
      </c>
      <c r="H1617" s="174">
        <v>28.2</v>
      </c>
      <c r="I1617" s="175"/>
      <c r="J1617" s="176">
        <f>ROUND(I1617*H1617,2)</f>
        <v>0</v>
      </c>
      <c r="K1617" s="172" t="s">
        <v>164</v>
      </c>
      <c r="L1617" s="177"/>
      <c r="M1617" s="178" t="s">
        <v>21</v>
      </c>
      <c r="N1617" s="179" t="s">
        <v>44</v>
      </c>
      <c r="P1617" s="140">
        <f>O1617*H1617</f>
        <v>0</v>
      </c>
      <c r="Q1617" s="140">
        <v>1E-3</v>
      </c>
      <c r="R1617" s="140">
        <f>Q1617*H1617</f>
        <v>2.8199999999999999E-2</v>
      </c>
      <c r="S1617" s="140">
        <v>0</v>
      </c>
      <c r="T1617" s="141">
        <f>S1617*H1617</f>
        <v>0</v>
      </c>
      <c r="AR1617" s="142" t="s">
        <v>424</v>
      </c>
      <c r="AT1617" s="142" t="s">
        <v>264</v>
      </c>
      <c r="AU1617" s="142" t="s">
        <v>83</v>
      </c>
      <c r="AY1617" s="17" t="s">
        <v>158</v>
      </c>
      <c r="BE1617" s="143">
        <f>IF(N1617="základní",J1617,0)</f>
        <v>0</v>
      </c>
      <c r="BF1617" s="143">
        <f>IF(N1617="snížená",J1617,0)</f>
        <v>0</v>
      </c>
      <c r="BG1617" s="143">
        <f>IF(N1617="zákl. přenesená",J1617,0)</f>
        <v>0</v>
      </c>
      <c r="BH1617" s="143">
        <f>IF(N1617="sníž. přenesená",J1617,0)</f>
        <v>0</v>
      </c>
      <c r="BI1617" s="143">
        <f>IF(N1617="nulová",J1617,0)</f>
        <v>0</v>
      </c>
      <c r="BJ1617" s="17" t="s">
        <v>81</v>
      </c>
      <c r="BK1617" s="143">
        <f>ROUND(I1617*H1617,2)</f>
        <v>0</v>
      </c>
      <c r="BL1617" s="17" t="s">
        <v>281</v>
      </c>
      <c r="BM1617" s="142" t="s">
        <v>2042</v>
      </c>
    </row>
    <row r="1618" spans="2:65" s="1" customFormat="1" ht="11.25">
      <c r="B1618" s="32"/>
      <c r="D1618" s="144" t="s">
        <v>167</v>
      </c>
      <c r="F1618" s="145" t="s">
        <v>2041</v>
      </c>
      <c r="I1618" s="146"/>
      <c r="L1618" s="32"/>
      <c r="M1618" s="147"/>
      <c r="T1618" s="53"/>
      <c r="AT1618" s="17" t="s">
        <v>167</v>
      </c>
      <c r="AU1618" s="17" t="s">
        <v>83</v>
      </c>
    </row>
    <row r="1619" spans="2:65" s="1" customFormat="1" ht="16.5" customHeight="1">
      <c r="B1619" s="32"/>
      <c r="C1619" s="131" t="s">
        <v>2043</v>
      </c>
      <c r="D1619" s="131" t="s">
        <v>160</v>
      </c>
      <c r="E1619" s="132" t="s">
        <v>2044</v>
      </c>
      <c r="F1619" s="133" t="s">
        <v>2045</v>
      </c>
      <c r="G1619" s="134" t="s">
        <v>184</v>
      </c>
      <c r="H1619" s="135">
        <v>60.45</v>
      </c>
      <c r="I1619" s="136"/>
      <c r="J1619" s="137">
        <f>ROUND(I1619*H1619,2)</f>
        <v>0</v>
      </c>
      <c r="K1619" s="133" t="s">
        <v>164</v>
      </c>
      <c r="L1619" s="32"/>
      <c r="M1619" s="138" t="s">
        <v>21</v>
      </c>
      <c r="N1619" s="139" t="s">
        <v>44</v>
      </c>
      <c r="P1619" s="140">
        <f>O1619*H1619</f>
        <v>0</v>
      </c>
      <c r="Q1619" s="140">
        <v>1.5025109999999999E-4</v>
      </c>
      <c r="R1619" s="140">
        <f>Q1619*H1619</f>
        <v>9.0826789949999993E-3</v>
      </c>
      <c r="S1619" s="140">
        <v>0</v>
      </c>
      <c r="T1619" s="141">
        <f>S1619*H1619</f>
        <v>0</v>
      </c>
      <c r="AR1619" s="142" t="s">
        <v>281</v>
      </c>
      <c r="AT1619" s="142" t="s">
        <v>160</v>
      </c>
      <c r="AU1619" s="142" t="s">
        <v>83</v>
      </c>
      <c r="AY1619" s="17" t="s">
        <v>158</v>
      </c>
      <c r="BE1619" s="143">
        <f>IF(N1619="základní",J1619,0)</f>
        <v>0</v>
      </c>
      <c r="BF1619" s="143">
        <f>IF(N1619="snížená",J1619,0)</f>
        <v>0</v>
      </c>
      <c r="BG1619" s="143">
        <f>IF(N1619="zákl. přenesená",J1619,0)</f>
        <v>0</v>
      </c>
      <c r="BH1619" s="143">
        <f>IF(N1619="sníž. přenesená",J1619,0)</f>
        <v>0</v>
      </c>
      <c r="BI1619" s="143">
        <f>IF(N1619="nulová",J1619,0)</f>
        <v>0</v>
      </c>
      <c r="BJ1619" s="17" t="s">
        <v>81</v>
      </c>
      <c r="BK1619" s="143">
        <f>ROUND(I1619*H1619,2)</f>
        <v>0</v>
      </c>
      <c r="BL1619" s="17" t="s">
        <v>281</v>
      </c>
      <c r="BM1619" s="142" t="s">
        <v>2046</v>
      </c>
    </row>
    <row r="1620" spans="2:65" s="1" customFormat="1" ht="11.25">
      <c r="B1620" s="32"/>
      <c r="D1620" s="144" t="s">
        <v>167</v>
      </c>
      <c r="F1620" s="145" t="s">
        <v>2047</v>
      </c>
      <c r="I1620" s="146"/>
      <c r="L1620" s="32"/>
      <c r="M1620" s="147"/>
      <c r="T1620" s="53"/>
      <c r="AT1620" s="17" t="s">
        <v>167</v>
      </c>
      <c r="AU1620" s="17" t="s">
        <v>83</v>
      </c>
    </row>
    <row r="1621" spans="2:65" s="1" customFormat="1" ht="11.25">
      <c r="B1621" s="32"/>
      <c r="D1621" s="148" t="s">
        <v>169</v>
      </c>
      <c r="F1621" s="149" t="s">
        <v>2048</v>
      </c>
      <c r="I1621" s="146"/>
      <c r="L1621" s="32"/>
      <c r="M1621" s="147"/>
      <c r="T1621" s="53"/>
      <c r="AT1621" s="17" t="s">
        <v>169</v>
      </c>
      <c r="AU1621" s="17" t="s">
        <v>83</v>
      </c>
    </row>
    <row r="1622" spans="2:65" s="12" customFormat="1" ht="11.25">
      <c r="B1622" s="150"/>
      <c r="D1622" s="144" t="s">
        <v>171</v>
      </c>
      <c r="E1622" s="151" t="s">
        <v>21</v>
      </c>
      <c r="F1622" s="152" t="s">
        <v>1006</v>
      </c>
      <c r="H1622" s="151" t="s">
        <v>21</v>
      </c>
      <c r="I1622" s="153"/>
      <c r="L1622" s="150"/>
      <c r="M1622" s="154"/>
      <c r="T1622" s="155"/>
      <c r="AT1622" s="151" t="s">
        <v>171</v>
      </c>
      <c r="AU1622" s="151" t="s">
        <v>83</v>
      </c>
      <c r="AV1622" s="12" t="s">
        <v>81</v>
      </c>
      <c r="AW1622" s="12" t="s">
        <v>34</v>
      </c>
      <c r="AX1622" s="12" t="s">
        <v>73</v>
      </c>
      <c r="AY1622" s="151" t="s">
        <v>158</v>
      </c>
    </row>
    <row r="1623" spans="2:65" s="13" customFormat="1" ht="11.25">
      <c r="B1623" s="156"/>
      <c r="D1623" s="144" t="s">
        <v>171</v>
      </c>
      <c r="E1623" s="157" t="s">
        <v>21</v>
      </c>
      <c r="F1623" s="158" t="s">
        <v>1007</v>
      </c>
      <c r="H1623" s="159">
        <v>6.6749999999999998</v>
      </c>
      <c r="I1623" s="160"/>
      <c r="L1623" s="156"/>
      <c r="M1623" s="161"/>
      <c r="T1623" s="162"/>
      <c r="AT1623" s="157" t="s">
        <v>171</v>
      </c>
      <c r="AU1623" s="157" t="s">
        <v>83</v>
      </c>
      <c r="AV1623" s="13" t="s">
        <v>83</v>
      </c>
      <c r="AW1623" s="13" t="s">
        <v>34</v>
      </c>
      <c r="AX1623" s="13" t="s">
        <v>73</v>
      </c>
      <c r="AY1623" s="157" t="s">
        <v>158</v>
      </c>
    </row>
    <row r="1624" spans="2:65" s="13" customFormat="1" ht="11.25">
      <c r="B1624" s="156"/>
      <c r="D1624" s="144" t="s">
        <v>171</v>
      </c>
      <c r="E1624" s="157" t="s">
        <v>21</v>
      </c>
      <c r="F1624" s="158" t="s">
        <v>1008</v>
      </c>
      <c r="H1624" s="159">
        <v>6.11</v>
      </c>
      <c r="I1624" s="160"/>
      <c r="L1624" s="156"/>
      <c r="M1624" s="161"/>
      <c r="T1624" s="162"/>
      <c r="AT1624" s="157" t="s">
        <v>171</v>
      </c>
      <c r="AU1624" s="157" t="s">
        <v>83</v>
      </c>
      <c r="AV1624" s="13" t="s">
        <v>83</v>
      </c>
      <c r="AW1624" s="13" t="s">
        <v>34</v>
      </c>
      <c r="AX1624" s="13" t="s">
        <v>73</v>
      </c>
      <c r="AY1624" s="157" t="s">
        <v>158</v>
      </c>
    </row>
    <row r="1625" spans="2:65" s="13" customFormat="1" ht="11.25">
      <c r="B1625" s="156"/>
      <c r="D1625" s="144" t="s">
        <v>171</v>
      </c>
      <c r="E1625" s="157" t="s">
        <v>21</v>
      </c>
      <c r="F1625" s="158" t="s">
        <v>1009</v>
      </c>
      <c r="H1625" s="159">
        <v>7.5</v>
      </c>
      <c r="I1625" s="160"/>
      <c r="L1625" s="156"/>
      <c r="M1625" s="161"/>
      <c r="T1625" s="162"/>
      <c r="AT1625" s="157" t="s">
        <v>171</v>
      </c>
      <c r="AU1625" s="157" t="s">
        <v>83</v>
      </c>
      <c r="AV1625" s="13" t="s">
        <v>83</v>
      </c>
      <c r="AW1625" s="13" t="s">
        <v>34</v>
      </c>
      <c r="AX1625" s="13" t="s">
        <v>73</v>
      </c>
      <c r="AY1625" s="157" t="s">
        <v>158</v>
      </c>
    </row>
    <row r="1626" spans="2:65" s="13" customFormat="1" ht="11.25">
      <c r="B1626" s="156"/>
      <c r="D1626" s="144" t="s">
        <v>171</v>
      </c>
      <c r="E1626" s="157" t="s">
        <v>21</v>
      </c>
      <c r="F1626" s="158" t="s">
        <v>1010</v>
      </c>
      <c r="H1626" s="159">
        <v>15</v>
      </c>
      <c r="I1626" s="160"/>
      <c r="L1626" s="156"/>
      <c r="M1626" s="161"/>
      <c r="T1626" s="162"/>
      <c r="AT1626" s="157" t="s">
        <v>171</v>
      </c>
      <c r="AU1626" s="157" t="s">
        <v>83</v>
      </c>
      <c r="AV1626" s="13" t="s">
        <v>83</v>
      </c>
      <c r="AW1626" s="13" t="s">
        <v>34</v>
      </c>
      <c r="AX1626" s="13" t="s">
        <v>73</v>
      </c>
      <c r="AY1626" s="157" t="s">
        <v>158</v>
      </c>
    </row>
    <row r="1627" spans="2:65" s="13" customFormat="1" ht="11.25">
      <c r="B1627" s="156"/>
      <c r="D1627" s="144" t="s">
        <v>171</v>
      </c>
      <c r="E1627" s="157" t="s">
        <v>21</v>
      </c>
      <c r="F1627" s="158" t="s">
        <v>1011</v>
      </c>
      <c r="H1627" s="159">
        <v>4.6050000000000004</v>
      </c>
      <c r="I1627" s="160"/>
      <c r="L1627" s="156"/>
      <c r="M1627" s="161"/>
      <c r="T1627" s="162"/>
      <c r="AT1627" s="157" t="s">
        <v>171</v>
      </c>
      <c r="AU1627" s="157" t="s">
        <v>83</v>
      </c>
      <c r="AV1627" s="13" t="s">
        <v>83</v>
      </c>
      <c r="AW1627" s="13" t="s">
        <v>34</v>
      </c>
      <c r="AX1627" s="13" t="s">
        <v>73</v>
      </c>
      <c r="AY1627" s="157" t="s">
        <v>158</v>
      </c>
    </row>
    <row r="1628" spans="2:65" s="13" customFormat="1" ht="11.25">
      <c r="B1628" s="156"/>
      <c r="D1628" s="144" t="s">
        <v>171</v>
      </c>
      <c r="E1628" s="157" t="s">
        <v>21</v>
      </c>
      <c r="F1628" s="158" t="s">
        <v>1012</v>
      </c>
      <c r="H1628" s="159">
        <v>3.25</v>
      </c>
      <c r="I1628" s="160"/>
      <c r="L1628" s="156"/>
      <c r="M1628" s="161"/>
      <c r="T1628" s="162"/>
      <c r="AT1628" s="157" t="s">
        <v>171</v>
      </c>
      <c r="AU1628" s="157" t="s">
        <v>83</v>
      </c>
      <c r="AV1628" s="13" t="s">
        <v>83</v>
      </c>
      <c r="AW1628" s="13" t="s">
        <v>34</v>
      </c>
      <c r="AX1628" s="13" t="s">
        <v>73</v>
      </c>
      <c r="AY1628" s="157" t="s">
        <v>158</v>
      </c>
    </row>
    <row r="1629" spans="2:65" s="13" customFormat="1" ht="11.25">
      <c r="B1629" s="156"/>
      <c r="D1629" s="144" t="s">
        <v>171</v>
      </c>
      <c r="E1629" s="157" t="s">
        <v>21</v>
      </c>
      <c r="F1629" s="158" t="s">
        <v>1013</v>
      </c>
      <c r="H1629" s="159">
        <v>3.75</v>
      </c>
      <c r="I1629" s="160"/>
      <c r="L1629" s="156"/>
      <c r="M1629" s="161"/>
      <c r="T1629" s="162"/>
      <c r="AT1629" s="157" t="s">
        <v>171</v>
      </c>
      <c r="AU1629" s="157" t="s">
        <v>83</v>
      </c>
      <c r="AV1629" s="13" t="s">
        <v>83</v>
      </c>
      <c r="AW1629" s="13" t="s">
        <v>34</v>
      </c>
      <c r="AX1629" s="13" t="s">
        <v>73</v>
      </c>
      <c r="AY1629" s="157" t="s">
        <v>158</v>
      </c>
    </row>
    <row r="1630" spans="2:65" s="12" customFormat="1" ht="11.25">
      <c r="B1630" s="150"/>
      <c r="D1630" s="144" t="s">
        <v>171</v>
      </c>
      <c r="E1630" s="151" t="s">
        <v>21</v>
      </c>
      <c r="F1630" s="152" t="s">
        <v>1014</v>
      </c>
      <c r="H1630" s="151" t="s">
        <v>21</v>
      </c>
      <c r="I1630" s="153"/>
      <c r="L1630" s="150"/>
      <c r="M1630" s="154"/>
      <c r="T1630" s="155"/>
      <c r="AT1630" s="151" t="s">
        <v>171</v>
      </c>
      <c r="AU1630" s="151" t="s">
        <v>83</v>
      </c>
      <c r="AV1630" s="12" t="s">
        <v>81</v>
      </c>
      <c r="AW1630" s="12" t="s">
        <v>34</v>
      </c>
      <c r="AX1630" s="12" t="s">
        <v>73</v>
      </c>
      <c r="AY1630" s="151" t="s">
        <v>158</v>
      </c>
    </row>
    <row r="1631" spans="2:65" s="13" customFormat="1" ht="11.25">
      <c r="B1631" s="156"/>
      <c r="D1631" s="144" t="s">
        <v>171</v>
      </c>
      <c r="E1631" s="157" t="s">
        <v>21</v>
      </c>
      <c r="F1631" s="158" t="s">
        <v>1015</v>
      </c>
      <c r="H1631" s="159">
        <v>5.92</v>
      </c>
      <c r="I1631" s="160"/>
      <c r="L1631" s="156"/>
      <c r="M1631" s="161"/>
      <c r="T1631" s="162"/>
      <c r="AT1631" s="157" t="s">
        <v>171</v>
      </c>
      <c r="AU1631" s="157" t="s">
        <v>83</v>
      </c>
      <c r="AV1631" s="13" t="s">
        <v>83</v>
      </c>
      <c r="AW1631" s="13" t="s">
        <v>34</v>
      </c>
      <c r="AX1631" s="13" t="s">
        <v>73</v>
      </c>
      <c r="AY1631" s="157" t="s">
        <v>158</v>
      </c>
    </row>
    <row r="1632" spans="2:65" s="12" customFormat="1" ht="11.25">
      <c r="B1632" s="150"/>
      <c r="D1632" s="144" t="s">
        <v>171</v>
      </c>
      <c r="E1632" s="151" t="s">
        <v>21</v>
      </c>
      <c r="F1632" s="152" t="s">
        <v>1016</v>
      </c>
      <c r="H1632" s="151" t="s">
        <v>21</v>
      </c>
      <c r="I1632" s="153"/>
      <c r="L1632" s="150"/>
      <c r="M1632" s="154"/>
      <c r="T1632" s="155"/>
      <c r="AT1632" s="151" t="s">
        <v>171</v>
      </c>
      <c r="AU1632" s="151" t="s">
        <v>83</v>
      </c>
      <c r="AV1632" s="12" t="s">
        <v>81</v>
      </c>
      <c r="AW1632" s="12" t="s">
        <v>34</v>
      </c>
      <c r="AX1632" s="12" t="s">
        <v>73</v>
      </c>
      <c r="AY1632" s="151" t="s">
        <v>158</v>
      </c>
    </row>
    <row r="1633" spans="2:65" s="13" customFormat="1" ht="11.25">
      <c r="B1633" s="156"/>
      <c r="D1633" s="144" t="s">
        <v>171</v>
      </c>
      <c r="E1633" s="157" t="s">
        <v>21</v>
      </c>
      <c r="F1633" s="158" t="s">
        <v>1017</v>
      </c>
      <c r="H1633" s="159">
        <v>7.64</v>
      </c>
      <c r="I1633" s="160"/>
      <c r="L1633" s="156"/>
      <c r="M1633" s="161"/>
      <c r="T1633" s="162"/>
      <c r="AT1633" s="157" t="s">
        <v>171</v>
      </c>
      <c r="AU1633" s="157" t="s">
        <v>83</v>
      </c>
      <c r="AV1633" s="13" t="s">
        <v>83</v>
      </c>
      <c r="AW1633" s="13" t="s">
        <v>34</v>
      </c>
      <c r="AX1633" s="13" t="s">
        <v>73</v>
      </c>
      <c r="AY1633" s="157" t="s">
        <v>158</v>
      </c>
    </row>
    <row r="1634" spans="2:65" s="14" customFormat="1" ht="11.25">
      <c r="B1634" s="163"/>
      <c r="D1634" s="144" t="s">
        <v>171</v>
      </c>
      <c r="E1634" s="164" t="s">
        <v>21</v>
      </c>
      <c r="F1634" s="165" t="s">
        <v>215</v>
      </c>
      <c r="H1634" s="166">
        <v>60.45</v>
      </c>
      <c r="I1634" s="167"/>
      <c r="L1634" s="163"/>
      <c r="M1634" s="168"/>
      <c r="T1634" s="169"/>
      <c r="AT1634" s="164" t="s">
        <v>171</v>
      </c>
      <c r="AU1634" s="164" t="s">
        <v>83</v>
      </c>
      <c r="AV1634" s="14" t="s">
        <v>165</v>
      </c>
      <c r="AW1634" s="14" t="s">
        <v>34</v>
      </c>
      <c r="AX1634" s="14" t="s">
        <v>81</v>
      </c>
      <c r="AY1634" s="164" t="s">
        <v>158</v>
      </c>
    </row>
    <row r="1635" spans="2:65" s="1" customFormat="1" ht="16.5" customHeight="1">
      <c r="B1635" s="32"/>
      <c r="C1635" s="131" t="s">
        <v>2049</v>
      </c>
      <c r="D1635" s="131" t="s">
        <v>160</v>
      </c>
      <c r="E1635" s="132" t="s">
        <v>2050</v>
      </c>
      <c r="F1635" s="133" t="s">
        <v>2051</v>
      </c>
      <c r="G1635" s="134" t="s">
        <v>184</v>
      </c>
      <c r="H1635" s="135">
        <v>60.45</v>
      </c>
      <c r="I1635" s="136"/>
      <c r="J1635" s="137">
        <f>ROUND(I1635*H1635,2)</f>
        <v>0</v>
      </c>
      <c r="K1635" s="133" t="s">
        <v>164</v>
      </c>
      <c r="L1635" s="32"/>
      <c r="M1635" s="138" t="s">
        <v>21</v>
      </c>
      <c r="N1635" s="139" t="s">
        <v>44</v>
      </c>
      <c r="P1635" s="140">
        <f>O1635*H1635</f>
        <v>0</v>
      </c>
      <c r="Q1635" s="140">
        <v>2.7786370000000001E-4</v>
      </c>
      <c r="R1635" s="140">
        <f>Q1635*H1635</f>
        <v>1.6796860665000003E-2</v>
      </c>
      <c r="S1635" s="140">
        <v>0</v>
      </c>
      <c r="T1635" s="141">
        <f>S1635*H1635</f>
        <v>0</v>
      </c>
      <c r="AR1635" s="142" t="s">
        <v>281</v>
      </c>
      <c r="AT1635" s="142" t="s">
        <v>160</v>
      </c>
      <c r="AU1635" s="142" t="s">
        <v>83</v>
      </c>
      <c r="AY1635" s="17" t="s">
        <v>158</v>
      </c>
      <c r="BE1635" s="143">
        <f>IF(N1635="základní",J1635,0)</f>
        <v>0</v>
      </c>
      <c r="BF1635" s="143">
        <f>IF(N1635="snížená",J1635,0)</f>
        <v>0</v>
      </c>
      <c r="BG1635" s="143">
        <f>IF(N1635="zákl. přenesená",J1635,0)</f>
        <v>0</v>
      </c>
      <c r="BH1635" s="143">
        <f>IF(N1635="sníž. přenesená",J1635,0)</f>
        <v>0</v>
      </c>
      <c r="BI1635" s="143">
        <f>IF(N1635="nulová",J1635,0)</f>
        <v>0</v>
      </c>
      <c r="BJ1635" s="17" t="s">
        <v>81</v>
      </c>
      <c r="BK1635" s="143">
        <f>ROUND(I1635*H1635,2)</f>
        <v>0</v>
      </c>
      <c r="BL1635" s="17" t="s">
        <v>281</v>
      </c>
      <c r="BM1635" s="142" t="s">
        <v>2052</v>
      </c>
    </row>
    <row r="1636" spans="2:65" s="1" customFormat="1" ht="19.5">
      <c r="B1636" s="32"/>
      <c r="D1636" s="144" t="s">
        <v>167</v>
      </c>
      <c r="F1636" s="145" t="s">
        <v>2053</v>
      </c>
      <c r="I1636" s="146"/>
      <c r="L1636" s="32"/>
      <c r="M1636" s="147"/>
      <c r="T1636" s="53"/>
      <c r="AT1636" s="17" t="s">
        <v>167</v>
      </c>
      <c r="AU1636" s="17" t="s">
        <v>83</v>
      </c>
    </row>
    <row r="1637" spans="2:65" s="1" customFormat="1" ht="11.25">
      <c r="B1637" s="32"/>
      <c r="D1637" s="148" t="s">
        <v>169</v>
      </c>
      <c r="F1637" s="149" t="s">
        <v>2054</v>
      </c>
      <c r="I1637" s="146"/>
      <c r="L1637" s="32"/>
      <c r="M1637" s="147"/>
      <c r="T1637" s="53"/>
      <c r="AT1637" s="17" t="s">
        <v>169</v>
      </c>
      <c r="AU1637" s="17" t="s">
        <v>83</v>
      </c>
    </row>
    <row r="1638" spans="2:65" s="12" customFormat="1" ht="11.25">
      <c r="B1638" s="150"/>
      <c r="D1638" s="144" t="s">
        <v>171</v>
      </c>
      <c r="E1638" s="151" t="s">
        <v>21</v>
      </c>
      <c r="F1638" s="152" t="s">
        <v>1006</v>
      </c>
      <c r="H1638" s="151" t="s">
        <v>21</v>
      </c>
      <c r="I1638" s="153"/>
      <c r="L1638" s="150"/>
      <c r="M1638" s="154"/>
      <c r="T1638" s="155"/>
      <c r="AT1638" s="151" t="s">
        <v>171</v>
      </c>
      <c r="AU1638" s="151" t="s">
        <v>83</v>
      </c>
      <c r="AV1638" s="12" t="s">
        <v>81</v>
      </c>
      <c r="AW1638" s="12" t="s">
        <v>34</v>
      </c>
      <c r="AX1638" s="12" t="s">
        <v>73</v>
      </c>
      <c r="AY1638" s="151" t="s">
        <v>158</v>
      </c>
    </row>
    <row r="1639" spans="2:65" s="13" customFormat="1" ht="11.25">
      <c r="B1639" s="156"/>
      <c r="D1639" s="144" t="s">
        <v>171</v>
      </c>
      <c r="E1639" s="157" t="s">
        <v>21</v>
      </c>
      <c r="F1639" s="158" t="s">
        <v>1007</v>
      </c>
      <c r="H1639" s="159">
        <v>6.6749999999999998</v>
      </c>
      <c r="I1639" s="160"/>
      <c r="L1639" s="156"/>
      <c r="M1639" s="161"/>
      <c r="T1639" s="162"/>
      <c r="AT1639" s="157" t="s">
        <v>171</v>
      </c>
      <c r="AU1639" s="157" t="s">
        <v>83</v>
      </c>
      <c r="AV1639" s="13" t="s">
        <v>83</v>
      </c>
      <c r="AW1639" s="13" t="s">
        <v>34</v>
      </c>
      <c r="AX1639" s="13" t="s">
        <v>73</v>
      </c>
      <c r="AY1639" s="157" t="s">
        <v>158</v>
      </c>
    </row>
    <row r="1640" spans="2:65" s="13" customFormat="1" ht="11.25">
      <c r="B1640" s="156"/>
      <c r="D1640" s="144" t="s">
        <v>171</v>
      </c>
      <c r="E1640" s="157" t="s">
        <v>21</v>
      </c>
      <c r="F1640" s="158" t="s">
        <v>1008</v>
      </c>
      <c r="H1640" s="159">
        <v>6.11</v>
      </c>
      <c r="I1640" s="160"/>
      <c r="L1640" s="156"/>
      <c r="M1640" s="161"/>
      <c r="T1640" s="162"/>
      <c r="AT1640" s="157" t="s">
        <v>171</v>
      </c>
      <c r="AU1640" s="157" t="s">
        <v>83</v>
      </c>
      <c r="AV1640" s="13" t="s">
        <v>83</v>
      </c>
      <c r="AW1640" s="13" t="s">
        <v>34</v>
      </c>
      <c r="AX1640" s="13" t="s">
        <v>73</v>
      </c>
      <c r="AY1640" s="157" t="s">
        <v>158</v>
      </c>
    </row>
    <row r="1641" spans="2:65" s="13" customFormat="1" ht="11.25">
      <c r="B1641" s="156"/>
      <c r="D1641" s="144" t="s">
        <v>171</v>
      </c>
      <c r="E1641" s="157" t="s">
        <v>21</v>
      </c>
      <c r="F1641" s="158" t="s">
        <v>1009</v>
      </c>
      <c r="H1641" s="159">
        <v>7.5</v>
      </c>
      <c r="I1641" s="160"/>
      <c r="L1641" s="156"/>
      <c r="M1641" s="161"/>
      <c r="T1641" s="162"/>
      <c r="AT1641" s="157" t="s">
        <v>171</v>
      </c>
      <c r="AU1641" s="157" t="s">
        <v>83</v>
      </c>
      <c r="AV1641" s="13" t="s">
        <v>83</v>
      </c>
      <c r="AW1641" s="13" t="s">
        <v>34</v>
      </c>
      <c r="AX1641" s="13" t="s">
        <v>73</v>
      </c>
      <c r="AY1641" s="157" t="s">
        <v>158</v>
      </c>
    </row>
    <row r="1642" spans="2:65" s="13" customFormat="1" ht="11.25">
      <c r="B1642" s="156"/>
      <c r="D1642" s="144" t="s">
        <v>171</v>
      </c>
      <c r="E1642" s="157" t="s">
        <v>21</v>
      </c>
      <c r="F1642" s="158" t="s">
        <v>1010</v>
      </c>
      <c r="H1642" s="159">
        <v>15</v>
      </c>
      <c r="I1642" s="160"/>
      <c r="L1642" s="156"/>
      <c r="M1642" s="161"/>
      <c r="T1642" s="162"/>
      <c r="AT1642" s="157" t="s">
        <v>171</v>
      </c>
      <c r="AU1642" s="157" t="s">
        <v>83</v>
      </c>
      <c r="AV1642" s="13" t="s">
        <v>83</v>
      </c>
      <c r="AW1642" s="13" t="s">
        <v>34</v>
      </c>
      <c r="AX1642" s="13" t="s">
        <v>73</v>
      </c>
      <c r="AY1642" s="157" t="s">
        <v>158</v>
      </c>
    </row>
    <row r="1643" spans="2:65" s="13" customFormat="1" ht="11.25">
      <c r="B1643" s="156"/>
      <c r="D1643" s="144" t="s">
        <v>171</v>
      </c>
      <c r="E1643" s="157" t="s">
        <v>21</v>
      </c>
      <c r="F1643" s="158" t="s">
        <v>1011</v>
      </c>
      <c r="H1643" s="159">
        <v>4.6050000000000004</v>
      </c>
      <c r="I1643" s="160"/>
      <c r="L1643" s="156"/>
      <c r="M1643" s="161"/>
      <c r="T1643" s="162"/>
      <c r="AT1643" s="157" t="s">
        <v>171</v>
      </c>
      <c r="AU1643" s="157" t="s">
        <v>83</v>
      </c>
      <c r="AV1643" s="13" t="s">
        <v>83</v>
      </c>
      <c r="AW1643" s="13" t="s">
        <v>34</v>
      </c>
      <c r="AX1643" s="13" t="s">
        <v>73</v>
      </c>
      <c r="AY1643" s="157" t="s">
        <v>158</v>
      </c>
    </row>
    <row r="1644" spans="2:65" s="13" customFormat="1" ht="11.25">
      <c r="B1644" s="156"/>
      <c r="D1644" s="144" t="s">
        <v>171</v>
      </c>
      <c r="E1644" s="157" t="s">
        <v>21</v>
      </c>
      <c r="F1644" s="158" t="s">
        <v>1012</v>
      </c>
      <c r="H1644" s="159">
        <v>3.25</v>
      </c>
      <c r="I1644" s="160"/>
      <c r="L1644" s="156"/>
      <c r="M1644" s="161"/>
      <c r="T1644" s="162"/>
      <c r="AT1644" s="157" t="s">
        <v>171</v>
      </c>
      <c r="AU1644" s="157" t="s">
        <v>83</v>
      </c>
      <c r="AV1644" s="13" t="s">
        <v>83</v>
      </c>
      <c r="AW1644" s="13" t="s">
        <v>34</v>
      </c>
      <c r="AX1644" s="13" t="s">
        <v>73</v>
      </c>
      <c r="AY1644" s="157" t="s">
        <v>158</v>
      </c>
    </row>
    <row r="1645" spans="2:65" s="13" customFormat="1" ht="11.25">
      <c r="B1645" s="156"/>
      <c r="D1645" s="144" t="s">
        <v>171</v>
      </c>
      <c r="E1645" s="157" t="s">
        <v>21</v>
      </c>
      <c r="F1645" s="158" t="s">
        <v>1013</v>
      </c>
      <c r="H1645" s="159">
        <v>3.75</v>
      </c>
      <c r="I1645" s="160"/>
      <c r="L1645" s="156"/>
      <c r="M1645" s="161"/>
      <c r="T1645" s="162"/>
      <c r="AT1645" s="157" t="s">
        <v>171</v>
      </c>
      <c r="AU1645" s="157" t="s">
        <v>83</v>
      </c>
      <c r="AV1645" s="13" t="s">
        <v>83</v>
      </c>
      <c r="AW1645" s="13" t="s">
        <v>34</v>
      </c>
      <c r="AX1645" s="13" t="s">
        <v>73</v>
      </c>
      <c r="AY1645" s="157" t="s">
        <v>158</v>
      </c>
    </row>
    <row r="1646" spans="2:65" s="12" customFormat="1" ht="11.25">
      <c r="B1646" s="150"/>
      <c r="D1646" s="144" t="s">
        <v>171</v>
      </c>
      <c r="E1646" s="151" t="s">
        <v>21</v>
      </c>
      <c r="F1646" s="152" t="s">
        <v>1014</v>
      </c>
      <c r="H1646" s="151" t="s">
        <v>21</v>
      </c>
      <c r="I1646" s="153"/>
      <c r="L1646" s="150"/>
      <c r="M1646" s="154"/>
      <c r="T1646" s="155"/>
      <c r="AT1646" s="151" t="s">
        <v>171</v>
      </c>
      <c r="AU1646" s="151" t="s">
        <v>83</v>
      </c>
      <c r="AV1646" s="12" t="s">
        <v>81</v>
      </c>
      <c r="AW1646" s="12" t="s">
        <v>34</v>
      </c>
      <c r="AX1646" s="12" t="s">
        <v>73</v>
      </c>
      <c r="AY1646" s="151" t="s">
        <v>158</v>
      </c>
    </row>
    <row r="1647" spans="2:65" s="13" customFormat="1" ht="11.25">
      <c r="B1647" s="156"/>
      <c r="D1647" s="144" t="s">
        <v>171</v>
      </c>
      <c r="E1647" s="157" t="s">
        <v>21</v>
      </c>
      <c r="F1647" s="158" t="s">
        <v>1015</v>
      </c>
      <c r="H1647" s="159">
        <v>5.92</v>
      </c>
      <c r="I1647" s="160"/>
      <c r="L1647" s="156"/>
      <c r="M1647" s="161"/>
      <c r="T1647" s="162"/>
      <c r="AT1647" s="157" t="s">
        <v>171</v>
      </c>
      <c r="AU1647" s="157" t="s">
        <v>83</v>
      </c>
      <c r="AV1647" s="13" t="s">
        <v>83</v>
      </c>
      <c r="AW1647" s="13" t="s">
        <v>34</v>
      </c>
      <c r="AX1647" s="13" t="s">
        <v>73</v>
      </c>
      <c r="AY1647" s="157" t="s">
        <v>158</v>
      </c>
    </row>
    <row r="1648" spans="2:65" s="12" customFormat="1" ht="11.25">
      <c r="B1648" s="150"/>
      <c r="D1648" s="144" t="s">
        <v>171</v>
      </c>
      <c r="E1648" s="151" t="s">
        <v>21</v>
      </c>
      <c r="F1648" s="152" t="s">
        <v>1016</v>
      </c>
      <c r="H1648" s="151" t="s">
        <v>21</v>
      </c>
      <c r="I1648" s="153"/>
      <c r="L1648" s="150"/>
      <c r="M1648" s="154"/>
      <c r="T1648" s="155"/>
      <c r="AT1648" s="151" t="s">
        <v>171</v>
      </c>
      <c r="AU1648" s="151" t="s">
        <v>83</v>
      </c>
      <c r="AV1648" s="12" t="s">
        <v>81</v>
      </c>
      <c r="AW1648" s="12" t="s">
        <v>34</v>
      </c>
      <c r="AX1648" s="12" t="s">
        <v>73</v>
      </c>
      <c r="AY1648" s="151" t="s">
        <v>158</v>
      </c>
    </row>
    <row r="1649" spans="2:65" s="13" customFormat="1" ht="11.25">
      <c r="B1649" s="156"/>
      <c r="D1649" s="144" t="s">
        <v>171</v>
      </c>
      <c r="E1649" s="157" t="s">
        <v>21</v>
      </c>
      <c r="F1649" s="158" t="s">
        <v>1017</v>
      </c>
      <c r="H1649" s="159">
        <v>7.64</v>
      </c>
      <c r="I1649" s="160"/>
      <c r="L1649" s="156"/>
      <c r="M1649" s="161"/>
      <c r="T1649" s="162"/>
      <c r="AT1649" s="157" t="s">
        <v>171</v>
      </c>
      <c r="AU1649" s="157" t="s">
        <v>83</v>
      </c>
      <c r="AV1649" s="13" t="s">
        <v>83</v>
      </c>
      <c r="AW1649" s="13" t="s">
        <v>34</v>
      </c>
      <c r="AX1649" s="13" t="s">
        <v>73</v>
      </c>
      <c r="AY1649" s="157" t="s">
        <v>158</v>
      </c>
    </row>
    <row r="1650" spans="2:65" s="14" customFormat="1" ht="11.25">
      <c r="B1650" s="163"/>
      <c r="D1650" s="144" t="s">
        <v>171</v>
      </c>
      <c r="E1650" s="164" t="s">
        <v>21</v>
      </c>
      <c r="F1650" s="165" t="s">
        <v>215</v>
      </c>
      <c r="H1650" s="166">
        <v>60.45</v>
      </c>
      <c r="I1650" s="167"/>
      <c r="L1650" s="163"/>
      <c r="M1650" s="168"/>
      <c r="T1650" s="169"/>
      <c r="AT1650" s="164" t="s">
        <v>171</v>
      </c>
      <c r="AU1650" s="164" t="s">
        <v>83</v>
      </c>
      <c r="AV1650" s="14" t="s">
        <v>165</v>
      </c>
      <c r="AW1650" s="14" t="s">
        <v>34</v>
      </c>
      <c r="AX1650" s="14" t="s">
        <v>81</v>
      </c>
      <c r="AY1650" s="164" t="s">
        <v>158</v>
      </c>
    </row>
    <row r="1651" spans="2:65" s="1" customFormat="1" ht="16.5" customHeight="1">
      <c r="B1651" s="32"/>
      <c r="C1651" s="131" t="s">
        <v>2055</v>
      </c>
      <c r="D1651" s="131" t="s">
        <v>160</v>
      </c>
      <c r="E1651" s="132" t="s">
        <v>2056</v>
      </c>
      <c r="F1651" s="133" t="s">
        <v>2057</v>
      </c>
      <c r="G1651" s="134" t="s">
        <v>344</v>
      </c>
      <c r="H1651" s="135">
        <v>1</v>
      </c>
      <c r="I1651" s="136"/>
      <c r="J1651" s="137">
        <f>ROUND(I1651*H1651,2)</f>
        <v>0</v>
      </c>
      <c r="K1651" s="133" t="s">
        <v>164</v>
      </c>
      <c r="L1651" s="32"/>
      <c r="M1651" s="138" t="s">
        <v>21</v>
      </c>
      <c r="N1651" s="139" t="s">
        <v>44</v>
      </c>
      <c r="P1651" s="140">
        <f>O1651*H1651</f>
        <v>0</v>
      </c>
      <c r="Q1651" s="140">
        <v>0</v>
      </c>
      <c r="R1651" s="140">
        <f>Q1651*H1651</f>
        <v>0</v>
      </c>
      <c r="S1651" s="140">
        <v>0</v>
      </c>
      <c r="T1651" s="141">
        <f>S1651*H1651</f>
        <v>0</v>
      </c>
      <c r="AR1651" s="142" t="s">
        <v>281</v>
      </c>
      <c r="AT1651" s="142" t="s">
        <v>160</v>
      </c>
      <c r="AU1651" s="142" t="s">
        <v>83</v>
      </c>
      <c r="AY1651" s="17" t="s">
        <v>158</v>
      </c>
      <c r="BE1651" s="143">
        <f>IF(N1651="základní",J1651,0)</f>
        <v>0</v>
      </c>
      <c r="BF1651" s="143">
        <f>IF(N1651="snížená",J1651,0)</f>
        <v>0</v>
      </c>
      <c r="BG1651" s="143">
        <f>IF(N1651="zákl. přenesená",J1651,0)</f>
        <v>0</v>
      </c>
      <c r="BH1651" s="143">
        <f>IF(N1651="sníž. přenesená",J1651,0)</f>
        <v>0</v>
      </c>
      <c r="BI1651" s="143">
        <f>IF(N1651="nulová",J1651,0)</f>
        <v>0</v>
      </c>
      <c r="BJ1651" s="17" t="s">
        <v>81</v>
      </c>
      <c r="BK1651" s="143">
        <f>ROUND(I1651*H1651,2)</f>
        <v>0</v>
      </c>
      <c r="BL1651" s="17" t="s">
        <v>281</v>
      </c>
      <c r="BM1651" s="142" t="s">
        <v>2058</v>
      </c>
    </row>
    <row r="1652" spans="2:65" s="1" customFormat="1" ht="11.25">
      <c r="B1652" s="32"/>
      <c r="D1652" s="144" t="s">
        <v>167</v>
      </c>
      <c r="F1652" s="145" t="s">
        <v>2059</v>
      </c>
      <c r="I1652" s="146"/>
      <c r="L1652" s="32"/>
      <c r="M1652" s="147"/>
      <c r="T1652" s="53"/>
      <c r="AT1652" s="17" t="s">
        <v>167</v>
      </c>
      <c r="AU1652" s="17" t="s">
        <v>83</v>
      </c>
    </row>
    <row r="1653" spans="2:65" s="1" customFormat="1" ht="11.25">
      <c r="B1653" s="32"/>
      <c r="D1653" s="148" t="s">
        <v>169</v>
      </c>
      <c r="F1653" s="149" t="s">
        <v>2060</v>
      </c>
      <c r="I1653" s="146"/>
      <c r="L1653" s="32"/>
      <c r="M1653" s="147"/>
      <c r="T1653" s="53"/>
      <c r="AT1653" s="17" t="s">
        <v>169</v>
      </c>
      <c r="AU1653" s="17" t="s">
        <v>83</v>
      </c>
    </row>
    <row r="1654" spans="2:65" s="12" customFormat="1" ht="11.25">
      <c r="B1654" s="150"/>
      <c r="D1654" s="144" t="s">
        <v>171</v>
      </c>
      <c r="E1654" s="151" t="s">
        <v>21</v>
      </c>
      <c r="F1654" s="152" t="s">
        <v>963</v>
      </c>
      <c r="H1654" s="151" t="s">
        <v>21</v>
      </c>
      <c r="I1654" s="153"/>
      <c r="L1654" s="150"/>
      <c r="M1654" s="154"/>
      <c r="T1654" s="155"/>
      <c r="AT1654" s="151" t="s">
        <v>171</v>
      </c>
      <c r="AU1654" s="151" t="s">
        <v>83</v>
      </c>
      <c r="AV1654" s="12" t="s">
        <v>81</v>
      </c>
      <c r="AW1654" s="12" t="s">
        <v>34</v>
      </c>
      <c r="AX1654" s="12" t="s">
        <v>73</v>
      </c>
      <c r="AY1654" s="151" t="s">
        <v>158</v>
      </c>
    </row>
    <row r="1655" spans="2:65" s="13" customFormat="1" ht="11.25">
      <c r="B1655" s="156"/>
      <c r="D1655" s="144" t="s">
        <v>171</v>
      </c>
      <c r="E1655" s="157" t="s">
        <v>21</v>
      </c>
      <c r="F1655" s="158" t="s">
        <v>81</v>
      </c>
      <c r="H1655" s="159">
        <v>1</v>
      </c>
      <c r="I1655" s="160"/>
      <c r="L1655" s="156"/>
      <c r="M1655" s="161"/>
      <c r="T1655" s="162"/>
      <c r="AT1655" s="157" t="s">
        <v>171</v>
      </c>
      <c r="AU1655" s="157" t="s">
        <v>83</v>
      </c>
      <c r="AV1655" s="13" t="s">
        <v>83</v>
      </c>
      <c r="AW1655" s="13" t="s">
        <v>34</v>
      </c>
      <c r="AX1655" s="13" t="s">
        <v>81</v>
      </c>
      <c r="AY1655" s="157" t="s">
        <v>158</v>
      </c>
    </row>
    <row r="1656" spans="2:65" s="1" customFormat="1" ht="21.75" customHeight="1">
      <c r="B1656" s="32"/>
      <c r="C1656" s="170" t="s">
        <v>2061</v>
      </c>
      <c r="D1656" s="170" t="s">
        <v>264</v>
      </c>
      <c r="E1656" s="171" t="s">
        <v>2062</v>
      </c>
      <c r="F1656" s="172" t="s">
        <v>2063</v>
      </c>
      <c r="G1656" s="173" t="s">
        <v>344</v>
      </c>
      <c r="H1656" s="174">
        <v>1</v>
      </c>
      <c r="I1656" s="175"/>
      <c r="J1656" s="176">
        <f>ROUND(I1656*H1656,2)</f>
        <v>0</v>
      </c>
      <c r="K1656" s="172" t="s">
        <v>164</v>
      </c>
      <c r="L1656" s="177"/>
      <c r="M1656" s="178" t="s">
        <v>21</v>
      </c>
      <c r="N1656" s="179" t="s">
        <v>44</v>
      </c>
      <c r="P1656" s="140">
        <f>O1656*H1656</f>
        <v>0</v>
      </c>
      <c r="Q1656" s="140">
        <v>4.2999999999999997E-2</v>
      </c>
      <c r="R1656" s="140">
        <f>Q1656*H1656</f>
        <v>4.2999999999999997E-2</v>
      </c>
      <c r="S1656" s="140">
        <v>0</v>
      </c>
      <c r="T1656" s="141">
        <f>S1656*H1656</f>
        <v>0</v>
      </c>
      <c r="AR1656" s="142" t="s">
        <v>424</v>
      </c>
      <c r="AT1656" s="142" t="s">
        <v>264</v>
      </c>
      <c r="AU1656" s="142" t="s">
        <v>83</v>
      </c>
      <c r="AY1656" s="17" t="s">
        <v>158</v>
      </c>
      <c r="BE1656" s="143">
        <f>IF(N1656="základní",J1656,0)</f>
        <v>0</v>
      </c>
      <c r="BF1656" s="143">
        <f>IF(N1656="snížená",J1656,0)</f>
        <v>0</v>
      </c>
      <c r="BG1656" s="143">
        <f>IF(N1656="zákl. přenesená",J1656,0)</f>
        <v>0</v>
      </c>
      <c r="BH1656" s="143">
        <f>IF(N1656="sníž. přenesená",J1656,0)</f>
        <v>0</v>
      </c>
      <c r="BI1656" s="143">
        <f>IF(N1656="nulová",J1656,0)</f>
        <v>0</v>
      </c>
      <c r="BJ1656" s="17" t="s">
        <v>81</v>
      </c>
      <c r="BK1656" s="143">
        <f>ROUND(I1656*H1656,2)</f>
        <v>0</v>
      </c>
      <c r="BL1656" s="17" t="s">
        <v>281</v>
      </c>
      <c r="BM1656" s="142" t="s">
        <v>2064</v>
      </c>
    </row>
    <row r="1657" spans="2:65" s="1" customFormat="1" ht="11.25">
      <c r="B1657" s="32"/>
      <c r="D1657" s="144" t="s">
        <v>167</v>
      </c>
      <c r="F1657" s="145" t="s">
        <v>2063</v>
      </c>
      <c r="I1657" s="146"/>
      <c r="L1657" s="32"/>
      <c r="M1657" s="147"/>
      <c r="T1657" s="53"/>
      <c r="AT1657" s="17" t="s">
        <v>167</v>
      </c>
      <c r="AU1657" s="17" t="s">
        <v>83</v>
      </c>
    </row>
    <row r="1658" spans="2:65" s="12" customFormat="1" ht="11.25">
      <c r="B1658" s="150"/>
      <c r="D1658" s="144" t="s">
        <v>171</v>
      </c>
      <c r="E1658" s="151" t="s">
        <v>21</v>
      </c>
      <c r="F1658" s="152" t="s">
        <v>963</v>
      </c>
      <c r="H1658" s="151" t="s">
        <v>21</v>
      </c>
      <c r="I1658" s="153"/>
      <c r="L1658" s="150"/>
      <c r="M1658" s="154"/>
      <c r="T1658" s="155"/>
      <c r="AT1658" s="151" t="s">
        <v>171</v>
      </c>
      <c r="AU1658" s="151" t="s">
        <v>83</v>
      </c>
      <c r="AV1658" s="12" t="s">
        <v>81</v>
      </c>
      <c r="AW1658" s="12" t="s">
        <v>34</v>
      </c>
      <c r="AX1658" s="12" t="s">
        <v>73</v>
      </c>
      <c r="AY1658" s="151" t="s">
        <v>158</v>
      </c>
    </row>
    <row r="1659" spans="2:65" s="13" customFormat="1" ht="11.25">
      <c r="B1659" s="156"/>
      <c r="D1659" s="144" t="s">
        <v>171</v>
      </c>
      <c r="E1659" s="157" t="s">
        <v>21</v>
      </c>
      <c r="F1659" s="158" t="s">
        <v>81</v>
      </c>
      <c r="H1659" s="159">
        <v>1</v>
      </c>
      <c r="I1659" s="160"/>
      <c r="L1659" s="156"/>
      <c r="M1659" s="161"/>
      <c r="T1659" s="162"/>
      <c r="AT1659" s="157" t="s">
        <v>171</v>
      </c>
      <c r="AU1659" s="157" t="s">
        <v>83</v>
      </c>
      <c r="AV1659" s="13" t="s">
        <v>83</v>
      </c>
      <c r="AW1659" s="13" t="s">
        <v>34</v>
      </c>
      <c r="AX1659" s="13" t="s">
        <v>81</v>
      </c>
      <c r="AY1659" s="157" t="s">
        <v>158</v>
      </c>
    </row>
    <row r="1660" spans="2:65" s="1" customFormat="1" ht="16.5" customHeight="1">
      <c r="B1660" s="32"/>
      <c r="C1660" s="131" t="s">
        <v>2065</v>
      </c>
      <c r="D1660" s="131" t="s">
        <v>160</v>
      </c>
      <c r="E1660" s="132" t="s">
        <v>2066</v>
      </c>
      <c r="F1660" s="133" t="s">
        <v>2067</v>
      </c>
      <c r="G1660" s="134" t="s">
        <v>344</v>
      </c>
      <c r="H1660" s="135">
        <v>1</v>
      </c>
      <c r="I1660" s="136"/>
      <c r="J1660" s="137">
        <f>ROUND(I1660*H1660,2)</f>
        <v>0</v>
      </c>
      <c r="K1660" s="133" t="s">
        <v>164</v>
      </c>
      <c r="L1660" s="32"/>
      <c r="M1660" s="138" t="s">
        <v>21</v>
      </c>
      <c r="N1660" s="139" t="s">
        <v>44</v>
      </c>
      <c r="P1660" s="140">
        <f>O1660*H1660</f>
        <v>0</v>
      </c>
      <c r="Q1660" s="140">
        <v>0</v>
      </c>
      <c r="R1660" s="140">
        <f>Q1660*H1660</f>
        <v>0</v>
      </c>
      <c r="S1660" s="140">
        <v>0</v>
      </c>
      <c r="T1660" s="141">
        <f>S1660*H1660</f>
        <v>0</v>
      </c>
      <c r="AR1660" s="142" t="s">
        <v>281</v>
      </c>
      <c r="AT1660" s="142" t="s">
        <v>160</v>
      </c>
      <c r="AU1660" s="142" t="s">
        <v>83</v>
      </c>
      <c r="AY1660" s="17" t="s">
        <v>158</v>
      </c>
      <c r="BE1660" s="143">
        <f>IF(N1660="základní",J1660,0)</f>
        <v>0</v>
      </c>
      <c r="BF1660" s="143">
        <f>IF(N1660="snížená",J1660,0)</f>
        <v>0</v>
      </c>
      <c r="BG1660" s="143">
        <f>IF(N1660="zákl. přenesená",J1660,0)</f>
        <v>0</v>
      </c>
      <c r="BH1660" s="143">
        <f>IF(N1660="sníž. přenesená",J1660,0)</f>
        <v>0</v>
      </c>
      <c r="BI1660" s="143">
        <f>IF(N1660="nulová",J1660,0)</f>
        <v>0</v>
      </c>
      <c r="BJ1660" s="17" t="s">
        <v>81</v>
      </c>
      <c r="BK1660" s="143">
        <f>ROUND(I1660*H1660,2)</f>
        <v>0</v>
      </c>
      <c r="BL1660" s="17" t="s">
        <v>281</v>
      </c>
      <c r="BM1660" s="142" t="s">
        <v>2068</v>
      </c>
    </row>
    <row r="1661" spans="2:65" s="1" customFormat="1" ht="11.25">
      <c r="B1661" s="32"/>
      <c r="D1661" s="144" t="s">
        <v>167</v>
      </c>
      <c r="F1661" s="145" t="s">
        <v>2069</v>
      </c>
      <c r="I1661" s="146"/>
      <c r="L1661" s="32"/>
      <c r="M1661" s="147"/>
      <c r="T1661" s="53"/>
      <c r="AT1661" s="17" t="s">
        <v>167</v>
      </c>
      <c r="AU1661" s="17" t="s">
        <v>83</v>
      </c>
    </row>
    <row r="1662" spans="2:65" s="1" customFormat="1" ht="11.25">
      <c r="B1662" s="32"/>
      <c r="D1662" s="148" t="s">
        <v>169</v>
      </c>
      <c r="F1662" s="149" t="s">
        <v>2070</v>
      </c>
      <c r="I1662" s="146"/>
      <c r="L1662" s="32"/>
      <c r="M1662" s="147"/>
      <c r="T1662" s="53"/>
      <c r="AT1662" s="17" t="s">
        <v>169</v>
      </c>
      <c r="AU1662" s="17" t="s">
        <v>83</v>
      </c>
    </row>
    <row r="1663" spans="2:65" s="12" customFormat="1" ht="11.25">
      <c r="B1663" s="150"/>
      <c r="D1663" s="144" t="s">
        <v>171</v>
      </c>
      <c r="E1663" s="151" t="s">
        <v>21</v>
      </c>
      <c r="F1663" s="152" t="s">
        <v>963</v>
      </c>
      <c r="H1663" s="151" t="s">
        <v>21</v>
      </c>
      <c r="I1663" s="153"/>
      <c r="L1663" s="150"/>
      <c r="M1663" s="154"/>
      <c r="T1663" s="155"/>
      <c r="AT1663" s="151" t="s">
        <v>171</v>
      </c>
      <c r="AU1663" s="151" t="s">
        <v>83</v>
      </c>
      <c r="AV1663" s="12" t="s">
        <v>81</v>
      </c>
      <c r="AW1663" s="12" t="s">
        <v>34</v>
      </c>
      <c r="AX1663" s="12" t="s">
        <v>73</v>
      </c>
      <c r="AY1663" s="151" t="s">
        <v>158</v>
      </c>
    </row>
    <row r="1664" spans="2:65" s="13" customFormat="1" ht="11.25">
      <c r="B1664" s="156"/>
      <c r="D1664" s="144" t="s">
        <v>171</v>
      </c>
      <c r="E1664" s="157" t="s">
        <v>21</v>
      </c>
      <c r="F1664" s="158" t="s">
        <v>81</v>
      </c>
      <c r="H1664" s="159">
        <v>1</v>
      </c>
      <c r="I1664" s="160"/>
      <c r="L1664" s="156"/>
      <c r="M1664" s="161"/>
      <c r="T1664" s="162"/>
      <c r="AT1664" s="157" t="s">
        <v>171</v>
      </c>
      <c r="AU1664" s="157" t="s">
        <v>83</v>
      </c>
      <c r="AV1664" s="13" t="s">
        <v>83</v>
      </c>
      <c r="AW1664" s="13" t="s">
        <v>34</v>
      </c>
      <c r="AX1664" s="13" t="s">
        <v>81</v>
      </c>
      <c r="AY1664" s="157" t="s">
        <v>158</v>
      </c>
    </row>
    <row r="1665" spans="2:65" s="1" customFormat="1" ht="16.5" customHeight="1">
      <c r="B1665" s="32"/>
      <c r="C1665" s="170" t="s">
        <v>2071</v>
      </c>
      <c r="D1665" s="170" t="s">
        <v>264</v>
      </c>
      <c r="E1665" s="171" t="s">
        <v>2072</v>
      </c>
      <c r="F1665" s="172" t="s">
        <v>2073</v>
      </c>
      <c r="G1665" s="173" t="s">
        <v>344</v>
      </c>
      <c r="H1665" s="174">
        <v>1</v>
      </c>
      <c r="I1665" s="175"/>
      <c r="J1665" s="176">
        <f>ROUND(I1665*H1665,2)</f>
        <v>0</v>
      </c>
      <c r="K1665" s="172" t="s">
        <v>279</v>
      </c>
      <c r="L1665" s="177"/>
      <c r="M1665" s="178" t="s">
        <v>21</v>
      </c>
      <c r="N1665" s="179" t="s">
        <v>44</v>
      </c>
      <c r="P1665" s="140">
        <f>O1665*H1665</f>
        <v>0</v>
      </c>
      <c r="Q1665" s="140">
        <v>0</v>
      </c>
      <c r="R1665" s="140">
        <f>Q1665*H1665</f>
        <v>0</v>
      </c>
      <c r="S1665" s="140">
        <v>0</v>
      </c>
      <c r="T1665" s="141">
        <f>S1665*H1665</f>
        <v>0</v>
      </c>
      <c r="AR1665" s="142" t="s">
        <v>424</v>
      </c>
      <c r="AT1665" s="142" t="s">
        <v>264</v>
      </c>
      <c r="AU1665" s="142" t="s">
        <v>83</v>
      </c>
      <c r="AY1665" s="17" t="s">
        <v>158</v>
      </c>
      <c r="BE1665" s="143">
        <f>IF(N1665="základní",J1665,0)</f>
        <v>0</v>
      </c>
      <c r="BF1665" s="143">
        <f>IF(N1665="snížená",J1665,0)</f>
        <v>0</v>
      </c>
      <c r="BG1665" s="143">
        <f>IF(N1665="zákl. přenesená",J1665,0)</f>
        <v>0</v>
      </c>
      <c r="BH1665" s="143">
        <f>IF(N1665="sníž. přenesená",J1665,0)</f>
        <v>0</v>
      </c>
      <c r="BI1665" s="143">
        <f>IF(N1665="nulová",J1665,0)</f>
        <v>0</v>
      </c>
      <c r="BJ1665" s="17" t="s">
        <v>81</v>
      </c>
      <c r="BK1665" s="143">
        <f>ROUND(I1665*H1665,2)</f>
        <v>0</v>
      </c>
      <c r="BL1665" s="17" t="s">
        <v>281</v>
      </c>
      <c r="BM1665" s="142" t="s">
        <v>2074</v>
      </c>
    </row>
    <row r="1666" spans="2:65" s="1" customFormat="1" ht="11.25">
      <c r="B1666" s="32"/>
      <c r="D1666" s="144" t="s">
        <v>167</v>
      </c>
      <c r="F1666" s="145" t="s">
        <v>2073</v>
      </c>
      <c r="I1666" s="146"/>
      <c r="L1666" s="32"/>
      <c r="M1666" s="147"/>
      <c r="T1666" s="53"/>
      <c r="AT1666" s="17" t="s">
        <v>167</v>
      </c>
      <c r="AU1666" s="17" t="s">
        <v>83</v>
      </c>
    </row>
    <row r="1667" spans="2:65" s="1" customFormat="1" ht="16.5" customHeight="1">
      <c r="B1667" s="32"/>
      <c r="C1667" s="131" t="s">
        <v>2075</v>
      </c>
      <c r="D1667" s="131" t="s">
        <v>160</v>
      </c>
      <c r="E1667" s="132" t="s">
        <v>2076</v>
      </c>
      <c r="F1667" s="133" t="s">
        <v>2077</v>
      </c>
      <c r="G1667" s="134" t="s">
        <v>344</v>
      </c>
      <c r="H1667" s="135">
        <v>1</v>
      </c>
      <c r="I1667" s="136"/>
      <c r="J1667" s="137">
        <f>ROUND(I1667*H1667,2)</f>
        <v>0</v>
      </c>
      <c r="K1667" s="133" t="s">
        <v>164</v>
      </c>
      <c r="L1667" s="32"/>
      <c r="M1667" s="138" t="s">
        <v>21</v>
      </c>
      <c r="N1667" s="139" t="s">
        <v>44</v>
      </c>
      <c r="P1667" s="140">
        <f>O1667*H1667</f>
        <v>0</v>
      </c>
      <c r="Q1667" s="140">
        <v>0</v>
      </c>
      <c r="R1667" s="140">
        <f>Q1667*H1667</f>
        <v>0</v>
      </c>
      <c r="S1667" s="140">
        <v>0</v>
      </c>
      <c r="T1667" s="141">
        <f>S1667*H1667</f>
        <v>0</v>
      </c>
      <c r="AR1667" s="142" t="s">
        <v>281</v>
      </c>
      <c r="AT1667" s="142" t="s">
        <v>160</v>
      </c>
      <c r="AU1667" s="142" t="s">
        <v>83</v>
      </c>
      <c r="AY1667" s="17" t="s">
        <v>158</v>
      </c>
      <c r="BE1667" s="143">
        <f>IF(N1667="základní",J1667,0)</f>
        <v>0</v>
      </c>
      <c r="BF1667" s="143">
        <f>IF(N1667="snížená",J1667,0)</f>
        <v>0</v>
      </c>
      <c r="BG1667" s="143">
        <f>IF(N1667="zákl. přenesená",J1667,0)</f>
        <v>0</v>
      </c>
      <c r="BH1667" s="143">
        <f>IF(N1667="sníž. přenesená",J1667,0)</f>
        <v>0</v>
      </c>
      <c r="BI1667" s="143">
        <f>IF(N1667="nulová",J1667,0)</f>
        <v>0</v>
      </c>
      <c r="BJ1667" s="17" t="s">
        <v>81</v>
      </c>
      <c r="BK1667" s="143">
        <f>ROUND(I1667*H1667,2)</f>
        <v>0</v>
      </c>
      <c r="BL1667" s="17" t="s">
        <v>281</v>
      </c>
      <c r="BM1667" s="142" t="s">
        <v>2078</v>
      </c>
    </row>
    <row r="1668" spans="2:65" s="1" customFormat="1" ht="11.25">
      <c r="B1668" s="32"/>
      <c r="D1668" s="144" t="s">
        <v>167</v>
      </c>
      <c r="F1668" s="145" t="s">
        <v>2079</v>
      </c>
      <c r="I1668" s="146"/>
      <c r="L1668" s="32"/>
      <c r="M1668" s="147"/>
      <c r="T1668" s="53"/>
      <c r="AT1668" s="17" t="s">
        <v>167</v>
      </c>
      <c r="AU1668" s="17" t="s">
        <v>83</v>
      </c>
    </row>
    <row r="1669" spans="2:65" s="1" customFormat="1" ht="11.25">
      <c r="B1669" s="32"/>
      <c r="D1669" s="148" t="s">
        <v>169</v>
      </c>
      <c r="F1669" s="149" t="s">
        <v>2080</v>
      </c>
      <c r="I1669" s="146"/>
      <c r="L1669" s="32"/>
      <c r="M1669" s="147"/>
      <c r="T1669" s="53"/>
      <c r="AT1669" s="17" t="s">
        <v>169</v>
      </c>
      <c r="AU1669" s="17" t="s">
        <v>83</v>
      </c>
    </row>
    <row r="1670" spans="2:65" s="12" customFormat="1" ht="11.25">
      <c r="B1670" s="150"/>
      <c r="D1670" s="144" t="s">
        <v>171</v>
      </c>
      <c r="E1670" s="151" t="s">
        <v>21</v>
      </c>
      <c r="F1670" s="152" t="s">
        <v>963</v>
      </c>
      <c r="H1670" s="151" t="s">
        <v>21</v>
      </c>
      <c r="I1670" s="153"/>
      <c r="L1670" s="150"/>
      <c r="M1670" s="154"/>
      <c r="T1670" s="155"/>
      <c r="AT1670" s="151" t="s">
        <v>171</v>
      </c>
      <c r="AU1670" s="151" t="s">
        <v>83</v>
      </c>
      <c r="AV1670" s="12" t="s">
        <v>81</v>
      </c>
      <c r="AW1670" s="12" t="s">
        <v>34</v>
      </c>
      <c r="AX1670" s="12" t="s">
        <v>73</v>
      </c>
      <c r="AY1670" s="151" t="s">
        <v>158</v>
      </c>
    </row>
    <row r="1671" spans="2:65" s="13" customFormat="1" ht="11.25">
      <c r="B1671" s="156"/>
      <c r="D1671" s="144" t="s">
        <v>171</v>
      </c>
      <c r="E1671" s="157" t="s">
        <v>21</v>
      </c>
      <c r="F1671" s="158" t="s">
        <v>81</v>
      </c>
      <c r="H1671" s="159">
        <v>1</v>
      </c>
      <c r="I1671" s="160"/>
      <c r="L1671" s="156"/>
      <c r="M1671" s="161"/>
      <c r="T1671" s="162"/>
      <c r="AT1671" s="157" t="s">
        <v>171</v>
      </c>
      <c r="AU1671" s="157" t="s">
        <v>83</v>
      </c>
      <c r="AV1671" s="13" t="s">
        <v>83</v>
      </c>
      <c r="AW1671" s="13" t="s">
        <v>34</v>
      </c>
      <c r="AX1671" s="13" t="s">
        <v>81</v>
      </c>
      <c r="AY1671" s="157" t="s">
        <v>158</v>
      </c>
    </row>
    <row r="1672" spans="2:65" s="1" customFormat="1" ht="16.5" customHeight="1">
      <c r="B1672" s="32"/>
      <c r="C1672" s="170" t="s">
        <v>2081</v>
      </c>
      <c r="D1672" s="170" t="s">
        <v>264</v>
      </c>
      <c r="E1672" s="171" t="s">
        <v>2082</v>
      </c>
      <c r="F1672" s="172" t="s">
        <v>2083</v>
      </c>
      <c r="G1672" s="173" t="s">
        <v>344</v>
      </c>
      <c r="H1672" s="174">
        <v>1</v>
      </c>
      <c r="I1672" s="175"/>
      <c r="J1672" s="176">
        <f>ROUND(I1672*H1672,2)</f>
        <v>0</v>
      </c>
      <c r="K1672" s="172" t="s">
        <v>164</v>
      </c>
      <c r="L1672" s="177"/>
      <c r="M1672" s="178" t="s">
        <v>21</v>
      </c>
      <c r="N1672" s="179" t="s">
        <v>44</v>
      </c>
      <c r="P1672" s="140">
        <f>O1672*H1672</f>
        <v>0</v>
      </c>
      <c r="Q1672" s="140">
        <v>1.4999999999999999E-4</v>
      </c>
      <c r="R1672" s="140">
        <f>Q1672*H1672</f>
        <v>1.4999999999999999E-4</v>
      </c>
      <c r="S1672" s="140">
        <v>0</v>
      </c>
      <c r="T1672" s="141">
        <f>S1672*H1672</f>
        <v>0</v>
      </c>
      <c r="AR1672" s="142" t="s">
        <v>424</v>
      </c>
      <c r="AT1672" s="142" t="s">
        <v>264</v>
      </c>
      <c r="AU1672" s="142" t="s">
        <v>83</v>
      </c>
      <c r="AY1672" s="17" t="s">
        <v>158</v>
      </c>
      <c r="BE1672" s="143">
        <f>IF(N1672="základní",J1672,0)</f>
        <v>0</v>
      </c>
      <c r="BF1672" s="143">
        <f>IF(N1672="snížená",J1672,0)</f>
        <v>0</v>
      </c>
      <c r="BG1672" s="143">
        <f>IF(N1672="zákl. přenesená",J1672,0)</f>
        <v>0</v>
      </c>
      <c r="BH1672" s="143">
        <f>IF(N1672="sníž. přenesená",J1672,0)</f>
        <v>0</v>
      </c>
      <c r="BI1672" s="143">
        <f>IF(N1672="nulová",J1672,0)</f>
        <v>0</v>
      </c>
      <c r="BJ1672" s="17" t="s">
        <v>81</v>
      </c>
      <c r="BK1672" s="143">
        <f>ROUND(I1672*H1672,2)</f>
        <v>0</v>
      </c>
      <c r="BL1672" s="17" t="s">
        <v>281</v>
      </c>
      <c r="BM1672" s="142" t="s">
        <v>2084</v>
      </c>
    </row>
    <row r="1673" spans="2:65" s="1" customFormat="1" ht="11.25">
      <c r="B1673" s="32"/>
      <c r="D1673" s="144" t="s">
        <v>167</v>
      </c>
      <c r="F1673" s="145" t="s">
        <v>2083</v>
      </c>
      <c r="I1673" s="146"/>
      <c r="L1673" s="32"/>
      <c r="M1673" s="147"/>
      <c r="T1673" s="53"/>
      <c r="AT1673" s="17" t="s">
        <v>167</v>
      </c>
      <c r="AU1673" s="17" t="s">
        <v>83</v>
      </c>
    </row>
    <row r="1674" spans="2:65" s="1" customFormat="1" ht="16.5" customHeight="1">
      <c r="B1674" s="32"/>
      <c r="C1674" s="131" t="s">
        <v>2085</v>
      </c>
      <c r="D1674" s="131" t="s">
        <v>160</v>
      </c>
      <c r="E1674" s="132" t="s">
        <v>2086</v>
      </c>
      <c r="F1674" s="133" t="s">
        <v>2087</v>
      </c>
      <c r="G1674" s="134" t="s">
        <v>344</v>
      </c>
      <c r="H1674" s="135">
        <v>1</v>
      </c>
      <c r="I1674" s="136"/>
      <c r="J1674" s="137">
        <f>ROUND(I1674*H1674,2)</f>
        <v>0</v>
      </c>
      <c r="K1674" s="133" t="s">
        <v>164</v>
      </c>
      <c r="L1674" s="32"/>
      <c r="M1674" s="138" t="s">
        <v>21</v>
      </c>
      <c r="N1674" s="139" t="s">
        <v>44</v>
      </c>
      <c r="P1674" s="140">
        <f>O1674*H1674</f>
        <v>0</v>
      </c>
      <c r="Q1674" s="140">
        <v>0</v>
      </c>
      <c r="R1674" s="140">
        <f>Q1674*H1674</f>
        <v>0</v>
      </c>
      <c r="S1674" s="140">
        <v>0</v>
      </c>
      <c r="T1674" s="141">
        <f>S1674*H1674</f>
        <v>0</v>
      </c>
      <c r="AR1674" s="142" t="s">
        <v>281</v>
      </c>
      <c r="AT1674" s="142" t="s">
        <v>160</v>
      </c>
      <c r="AU1674" s="142" t="s">
        <v>83</v>
      </c>
      <c r="AY1674" s="17" t="s">
        <v>158</v>
      </c>
      <c r="BE1674" s="143">
        <f>IF(N1674="základní",J1674,0)</f>
        <v>0</v>
      </c>
      <c r="BF1674" s="143">
        <f>IF(N1674="snížená",J1674,0)</f>
        <v>0</v>
      </c>
      <c r="BG1674" s="143">
        <f>IF(N1674="zákl. přenesená",J1674,0)</f>
        <v>0</v>
      </c>
      <c r="BH1674" s="143">
        <f>IF(N1674="sníž. přenesená",J1674,0)</f>
        <v>0</v>
      </c>
      <c r="BI1674" s="143">
        <f>IF(N1674="nulová",J1674,0)</f>
        <v>0</v>
      </c>
      <c r="BJ1674" s="17" t="s">
        <v>81</v>
      </c>
      <c r="BK1674" s="143">
        <f>ROUND(I1674*H1674,2)</f>
        <v>0</v>
      </c>
      <c r="BL1674" s="17" t="s">
        <v>281</v>
      </c>
      <c r="BM1674" s="142" t="s">
        <v>2088</v>
      </c>
    </row>
    <row r="1675" spans="2:65" s="1" customFormat="1" ht="11.25">
      <c r="B1675" s="32"/>
      <c r="D1675" s="144" t="s">
        <v>167</v>
      </c>
      <c r="F1675" s="145" t="s">
        <v>2089</v>
      </c>
      <c r="I1675" s="146"/>
      <c r="L1675" s="32"/>
      <c r="M1675" s="147"/>
      <c r="T1675" s="53"/>
      <c r="AT1675" s="17" t="s">
        <v>167</v>
      </c>
      <c r="AU1675" s="17" t="s">
        <v>83</v>
      </c>
    </row>
    <row r="1676" spans="2:65" s="1" customFormat="1" ht="11.25">
      <c r="B1676" s="32"/>
      <c r="D1676" s="148" t="s">
        <v>169</v>
      </c>
      <c r="F1676" s="149" t="s">
        <v>2090</v>
      </c>
      <c r="I1676" s="146"/>
      <c r="L1676" s="32"/>
      <c r="M1676" s="147"/>
      <c r="T1676" s="53"/>
      <c r="AT1676" s="17" t="s">
        <v>169</v>
      </c>
      <c r="AU1676" s="17" t="s">
        <v>83</v>
      </c>
    </row>
    <row r="1677" spans="2:65" s="12" customFormat="1" ht="11.25">
      <c r="B1677" s="150"/>
      <c r="D1677" s="144" t="s">
        <v>171</v>
      </c>
      <c r="E1677" s="151" t="s">
        <v>21</v>
      </c>
      <c r="F1677" s="152" t="s">
        <v>963</v>
      </c>
      <c r="H1677" s="151" t="s">
        <v>21</v>
      </c>
      <c r="I1677" s="153"/>
      <c r="L1677" s="150"/>
      <c r="M1677" s="154"/>
      <c r="T1677" s="155"/>
      <c r="AT1677" s="151" t="s">
        <v>171</v>
      </c>
      <c r="AU1677" s="151" t="s">
        <v>83</v>
      </c>
      <c r="AV1677" s="12" t="s">
        <v>81</v>
      </c>
      <c r="AW1677" s="12" t="s">
        <v>34</v>
      </c>
      <c r="AX1677" s="12" t="s">
        <v>73</v>
      </c>
      <c r="AY1677" s="151" t="s">
        <v>158</v>
      </c>
    </row>
    <row r="1678" spans="2:65" s="13" customFormat="1" ht="11.25">
      <c r="B1678" s="156"/>
      <c r="D1678" s="144" t="s">
        <v>171</v>
      </c>
      <c r="E1678" s="157" t="s">
        <v>21</v>
      </c>
      <c r="F1678" s="158" t="s">
        <v>81</v>
      </c>
      <c r="H1678" s="159">
        <v>1</v>
      </c>
      <c r="I1678" s="160"/>
      <c r="L1678" s="156"/>
      <c r="M1678" s="161"/>
      <c r="T1678" s="162"/>
      <c r="AT1678" s="157" t="s">
        <v>171</v>
      </c>
      <c r="AU1678" s="157" t="s">
        <v>83</v>
      </c>
      <c r="AV1678" s="13" t="s">
        <v>83</v>
      </c>
      <c r="AW1678" s="13" t="s">
        <v>34</v>
      </c>
      <c r="AX1678" s="13" t="s">
        <v>81</v>
      </c>
      <c r="AY1678" s="157" t="s">
        <v>158</v>
      </c>
    </row>
    <row r="1679" spans="2:65" s="1" customFormat="1" ht="16.5" customHeight="1">
      <c r="B1679" s="32"/>
      <c r="C1679" s="170" t="s">
        <v>2091</v>
      </c>
      <c r="D1679" s="170" t="s">
        <v>264</v>
      </c>
      <c r="E1679" s="171" t="s">
        <v>2092</v>
      </c>
      <c r="F1679" s="172" t="s">
        <v>2093</v>
      </c>
      <c r="G1679" s="173" t="s">
        <v>344</v>
      </c>
      <c r="H1679" s="174">
        <v>1</v>
      </c>
      <c r="I1679" s="175"/>
      <c r="J1679" s="176">
        <f>ROUND(I1679*H1679,2)</f>
        <v>0</v>
      </c>
      <c r="K1679" s="172" t="s">
        <v>279</v>
      </c>
      <c r="L1679" s="177"/>
      <c r="M1679" s="178" t="s">
        <v>21</v>
      </c>
      <c r="N1679" s="179" t="s">
        <v>44</v>
      </c>
      <c r="P1679" s="140">
        <f>O1679*H1679</f>
        <v>0</v>
      </c>
      <c r="Q1679" s="140">
        <v>0</v>
      </c>
      <c r="R1679" s="140">
        <f>Q1679*H1679</f>
        <v>0</v>
      </c>
      <c r="S1679" s="140">
        <v>0</v>
      </c>
      <c r="T1679" s="141">
        <f>S1679*H1679</f>
        <v>0</v>
      </c>
      <c r="AR1679" s="142" t="s">
        <v>424</v>
      </c>
      <c r="AT1679" s="142" t="s">
        <v>264</v>
      </c>
      <c r="AU1679" s="142" t="s">
        <v>83</v>
      </c>
      <c r="AY1679" s="17" t="s">
        <v>158</v>
      </c>
      <c r="BE1679" s="143">
        <f>IF(N1679="základní",J1679,0)</f>
        <v>0</v>
      </c>
      <c r="BF1679" s="143">
        <f>IF(N1679="snížená",J1679,0)</f>
        <v>0</v>
      </c>
      <c r="BG1679" s="143">
        <f>IF(N1679="zákl. přenesená",J1679,0)</f>
        <v>0</v>
      </c>
      <c r="BH1679" s="143">
        <f>IF(N1679="sníž. přenesená",J1679,0)</f>
        <v>0</v>
      </c>
      <c r="BI1679" s="143">
        <f>IF(N1679="nulová",J1679,0)</f>
        <v>0</v>
      </c>
      <c r="BJ1679" s="17" t="s">
        <v>81</v>
      </c>
      <c r="BK1679" s="143">
        <f>ROUND(I1679*H1679,2)</f>
        <v>0</v>
      </c>
      <c r="BL1679" s="17" t="s">
        <v>281</v>
      </c>
      <c r="BM1679" s="142" t="s">
        <v>2094</v>
      </c>
    </row>
    <row r="1680" spans="2:65" s="1" customFormat="1" ht="11.25">
      <c r="B1680" s="32"/>
      <c r="D1680" s="144" t="s">
        <v>167</v>
      </c>
      <c r="F1680" s="145" t="s">
        <v>2093</v>
      </c>
      <c r="I1680" s="146"/>
      <c r="L1680" s="32"/>
      <c r="M1680" s="147"/>
      <c r="T1680" s="53"/>
      <c r="AT1680" s="17" t="s">
        <v>167</v>
      </c>
      <c r="AU1680" s="17" t="s">
        <v>83</v>
      </c>
    </row>
    <row r="1681" spans="2:65" s="1" customFormat="1" ht="16.5" customHeight="1">
      <c r="B1681" s="32"/>
      <c r="C1681" s="131" t="s">
        <v>2095</v>
      </c>
      <c r="D1681" s="131" t="s">
        <v>160</v>
      </c>
      <c r="E1681" s="132" t="s">
        <v>2096</v>
      </c>
      <c r="F1681" s="133" t="s">
        <v>2097</v>
      </c>
      <c r="G1681" s="134" t="s">
        <v>344</v>
      </c>
      <c r="H1681" s="135">
        <v>1</v>
      </c>
      <c r="I1681" s="136"/>
      <c r="J1681" s="137">
        <f>ROUND(I1681*H1681,2)</f>
        <v>0</v>
      </c>
      <c r="K1681" s="133" t="s">
        <v>164</v>
      </c>
      <c r="L1681" s="32"/>
      <c r="M1681" s="138" t="s">
        <v>21</v>
      </c>
      <c r="N1681" s="139" t="s">
        <v>44</v>
      </c>
      <c r="P1681" s="140">
        <f>O1681*H1681</f>
        <v>0</v>
      </c>
      <c r="Q1681" s="140">
        <v>0</v>
      </c>
      <c r="R1681" s="140">
        <f>Q1681*H1681</f>
        <v>0</v>
      </c>
      <c r="S1681" s="140">
        <v>0</v>
      </c>
      <c r="T1681" s="141">
        <f>S1681*H1681</f>
        <v>0</v>
      </c>
      <c r="AR1681" s="142" t="s">
        <v>281</v>
      </c>
      <c r="AT1681" s="142" t="s">
        <v>160</v>
      </c>
      <c r="AU1681" s="142" t="s">
        <v>83</v>
      </c>
      <c r="AY1681" s="17" t="s">
        <v>158</v>
      </c>
      <c r="BE1681" s="143">
        <f>IF(N1681="základní",J1681,0)</f>
        <v>0</v>
      </c>
      <c r="BF1681" s="143">
        <f>IF(N1681="snížená",J1681,0)</f>
        <v>0</v>
      </c>
      <c r="BG1681" s="143">
        <f>IF(N1681="zákl. přenesená",J1681,0)</f>
        <v>0</v>
      </c>
      <c r="BH1681" s="143">
        <f>IF(N1681="sníž. přenesená",J1681,0)</f>
        <v>0</v>
      </c>
      <c r="BI1681" s="143">
        <f>IF(N1681="nulová",J1681,0)</f>
        <v>0</v>
      </c>
      <c r="BJ1681" s="17" t="s">
        <v>81</v>
      </c>
      <c r="BK1681" s="143">
        <f>ROUND(I1681*H1681,2)</f>
        <v>0</v>
      </c>
      <c r="BL1681" s="17" t="s">
        <v>281</v>
      </c>
      <c r="BM1681" s="142" t="s">
        <v>2098</v>
      </c>
    </row>
    <row r="1682" spans="2:65" s="1" customFormat="1" ht="11.25">
      <c r="B1682" s="32"/>
      <c r="D1682" s="144" t="s">
        <v>167</v>
      </c>
      <c r="F1682" s="145" t="s">
        <v>2099</v>
      </c>
      <c r="I1682" s="146"/>
      <c r="L1682" s="32"/>
      <c r="M1682" s="147"/>
      <c r="T1682" s="53"/>
      <c r="AT1682" s="17" t="s">
        <v>167</v>
      </c>
      <c r="AU1682" s="17" t="s">
        <v>83</v>
      </c>
    </row>
    <row r="1683" spans="2:65" s="1" customFormat="1" ht="11.25">
      <c r="B1683" s="32"/>
      <c r="D1683" s="148" t="s">
        <v>169</v>
      </c>
      <c r="F1683" s="149" t="s">
        <v>2100</v>
      </c>
      <c r="I1683" s="146"/>
      <c r="L1683" s="32"/>
      <c r="M1683" s="147"/>
      <c r="T1683" s="53"/>
      <c r="AT1683" s="17" t="s">
        <v>169</v>
      </c>
      <c r="AU1683" s="17" t="s">
        <v>83</v>
      </c>
    </row>
    <row r="1684" spans="2:65" s="12" customFormat="1" ht="11.25">
      <c r="B1684" s="150"/>
      <c r="D1684" s="144" t="s">
        <v>171</v>
      </c>
      <c r="E1684" s="151" t="s">
        <v>21</v>
      </c>
      <c r="F1684" s="152" t="s">
        <v>963</v>
      </c>
      <c r="H1684" s="151" t="s">
        <v>21</v>
      </c>
      <c r="I1684" s="153"/>
      <c r="L1684" s="150"/>
      <c r="M1684" s="154"/>
      <c r="T1684" s="155"/>
      <c r="AT1684" s="151" t="s">
        <v>171</v>
      </c>
      <c r="AU1684" s="151" t="s">
        <v>83</v>
      </c>
      <c r="AV1684" s="12" t="s">
        <v>81</v>
      </c>
      <c r="AW1684" s="12" t="s">
        <v>34</v>
      </c>
      <c r="AX1684" s="12" t="s">
        <v>73</v>
      </c>
      <c r="AY1684" s="151" t="s">
        <v>158</v>
      </c>
    </row>
    <row r="1685" spans="2:65" s="13" customFormat="1" ht="11.25">
      <c r="B1685" s="156"/>
      <c r="D1685" s="144" t="s">
        <v>171</v>
      </c>
      <c r="E1685" s="157" t="s">
        <v>21</v>
      </c>
      <c r="F1685" s="158" t="s">
        <v>81</v>
      </c>
      <c r="H1685" s="159">
        <v>1</v>
      </c>
      <c r="I1685" s="160"/>
      <c r="L1685" s="156"/>
      <c r="M1685" s="161"/>
      <c r="T1685" s="162"/>
      <c r="AT1685" s="157" t="s">
        <v>171</v>
      </c>
      <c r="AU1685" s="157" t="s">
        <v>83</v>
      </c>
      <c r="AV1685" s="13" t="s">
        <v>83</v>
      </c>
      <c r="AW1685" s="13" t="s">
        <v>34</v>
      </c>
      <c r="AX1685" s="13" t="s">
        <v>81</v>
      </c>
      <c r="AY1685" s="157" t="s">
        <v>158</v>
      </c>
    </row>
    <row r="1686" spans="2:65" s="1" customFormat="1" ht="16.5" customHeight="1">
      <c r="B1686" s="32"/>
      <c r="C1686" s="170" t="s">
        <v>2101</v>
      </c>
      <c r="D1686" s="170" t="s">
        <v>264</v>
      </c>
      <c r="E1686" s="171" t="s">
        <v>2102</v>
      </c>
      <c r="F1686" s="172" t="s">
        <v>2103</v>
      </c>
      <c r="G1686" s="173" t="s">
        <v>344</v>
      </c>
      <c r="H1686" s="174">
        <v>1</v>
      </c>
      <c r="I1686" s="175"/>
      <c r="J1686" s="176">
        <f>ROUND(I1686*H1686,2)</f>
        <v>0</v>
      </c>
      <c r="K1686" s="172" t="s">
        <v>279</v>
      </c>
      <c r="L1686" s="177"/>
      <c r="M1686" s="178" t="s">
        <v>21</v>
      </c>
      <c r="N1686" s="179" t="s">
        <v>44</v>
      </c>
      <c r="P1686" s="140">
        <f>O1686*H1686</f>
        <v>0</v>
      </c>
      <c r="Q1686" s="140">
        <v>0</v>
      </c>
      <c r="R1686" s="140">
        <f>Q1686*H1686</f>
        <v>0</v>
      </c>
      <c r="S1686" s="140">
        <v>0</v>
      </c>
      <c r="T1686" s="141">
        <f>S1686*H1686</f>
        <v>0</v>
      </c>
      <c r="AR1686" s="142" t="s">
        <v>424</v>
      </c>
      <c r="AT1686" s="142" t="s">
        <v>264</v>
      </c>
      <c r="AU1686" s="142" t="s">
        <v>83</v>
      </c>
      <c r="AY1686" s="17" t="s">
        <v>158</v>
      </c>
      <c r="BE1686" s="143">
        <f>IF(N1686="základní",J1686,0)</f>
        <v>0</v>
      </c>
      <c r="BF1686" s="143">
        <f>IF(N1686="snížená",J1686,0)</f>
        <v>0</v>
      </c>
      <c r="BG1686" s="143">
        <f>IF(N1686="zákl. přenesená",J1686,0)</f>
        <v>0</v>
      </c>
      <c r="BH1686" s="143">
        <f>IF(N1686="sníž. přenesená",J1686,0)</f>
        <v>0</v>
      </c>
      <c r="BI1686" s="143">
        <f>IF(N1686="nulová",J1686,0)</f>
        <v>0</v>
      </c>
      <c r="BJ1686" s="17" t="s">
        <v>81</v>
      </c>
      <c r="BK1686" s="143">
        <f>ROUND(I1686*H1686,2)</f>
        <v>0</v>
      </c>
      <c r="BL1686" s="17" t="s">
        <v>281</v>
      </c>
      <c r="BM1686" s="142" t="s">
        <v>2104</v>
      </c>
    </row>
    <row r="1687" spans="2:65" s="1" customFormat="1" ht="11.25">
      <c r="B1687" s="32"/>
      <c r="D1687" s="144" t="s">
        <v>167</v>
      </c>
      <c r="F1687" s="145" t="s">
        <v>2103</v>
      </c>
      <c r="I1687" s="146"/>
      <c r="L1687" s="32"/>
      <c r="M1687" s="147"/>
      <c r="T1687" s="53"/>
      <c r="AT1687" s="17" t="s">
        <v>167</v>
      </c>
      <c r="AU1687" s="17" t="s">
        <v>83</v>
      </c>
    </row>
    <row r="1688" spans="2:65" s="1" customFormat="1" ht="19.5">
      <c r="B1688" s="32"/>
      <c r="D1688" s="144" t="s">
        <v>562</v>
      </c>
      <c r="F1688" s="180" t="s">
        <v>2105</v>
      </c>
      <c r="I1688" s="146"/>
      <c r="L1688" s="32"/>
      <c r="M1688" s="147"/>
      <c r="T1688" s="53"/>
      <c r="AT1688" s="17" t="s">
        <v>562</v>
      </c>
      <c r="AU1688" s="17" t="s">
        <v>83</v>
      </c>
    </row>
    <row r="1689" spans="2:65" s="1" customFormat="1" ht="16.5" customHeight="1">
      <c r="B1689" s="32"/>
      <c r="C1689" s="131" t="s">
        <v>2106</v>
      </c>
      <c r="D1689" s="131" t="s">
        <v>160</v>
      </c>
      <c r="E1689" s="132" t="s">
        <v>2107</v>
      </c>
      <c r="F1689" s="133" t="s">
        <v>2108</v>
      </c>
      <c r="G1689" s="134" t="s">
        <v>184</v>
      </c>
      <c r="H1689" s="135">
        <v>28.8</v>
      </c>
      <c r="I1689" s="136"/>
      <c r="J1689" s="137">
        <f>ROUND(I1689*H1689,2)</f>
        <v>0</v>
      </c>
      <c r="K1689" s="133" t="s">
        <v>279</v>
      </c>
      <c r="L1689" s="32"/>
      <c r="M1689" s="138" t="s">
        <v>21</v>
      </c>
      <c r="N1689" s="139" t="s">
        <v>44</v>
      </c>
      <c r="P1689" s="140">
        <f>O1689*H1689</f>
        <v>0</v>
      </c>
      <c r="Q1689" s="140">
        <v>0</v>
      </c>
      <c r="R1689" s="140">
        <f>Q1689*H1689</f>
        <v>0</v>
      </c>
      <c r="S1689" s="140">
        <v>0</v>
      </c>
      <c r="T1689" s="141">
        <f>S1689*H1689</f>
        <v>0</v>
      </c>
      <c r="AR1689" s="142" t="s">
        <v>281</v>
      </c>
      <c r="AT1689" s="142" t="s">
        <v>160</v>
      </c>
      <c r="AU1689" s="142" t="s">
        <v>83</v>
      </c>
      <c r="AY1689" s="17" t="s">
        <v>158</v>
      </c>
      <c r="BE1689" s="143">
        <f>IF(N1689="základní",J1689,0)</f>
        <v>0</v>
      </c>
      <c r="BF1689" s="143">
        <f>IF(N1689="snížená",J1689,0)</f>
        <v>0</v>
      </c>
      <c r="BG1689" s="143">
        <f>IF(N1689="zákl. přenesená",J1689,0)</f>
        <v>0</v>
      </c>
      <c r="BH1689" s="143">
        <f>IF(N1689="sníž. přenesená",J1689,0)</f>
        <v>0</v>
      </c>
      <c r="BI1689" s="143">
        <f>IF(N1689="nulová",J1689,0)</f>
        <v>0</v>
      </c>
      <c r="BJ1689" s="17" t="s">
        <v>81</v>
      </c>
      <c r="BK1689" s="143">
        <f>ROUND(I1689*H1689,2)</f>
        <v>0</v>
      </c>
      <c r="BL1689" s="17" t="s">
        <v>281</v>
      </c>
      <c r="BM1689" s="142" t="s">
        <v>2109</v>
      </c>
    </row>
    <row r="1690" spans="2:65" s="1" customFormat="1" ht="11.25">
      <c r="B1690" s="32"/>
      <c r="D1690" s="144" t="s">
        <v>167</v>
      </c>
      <c r="F1690" s="145" t="s">
        <v>2108</v>
      </c>
      <c r="I1690" s="146"/>
      <c r="L1690" s="32"/>
      <c r="M1690" s="147"/>
      <c r="T1690" s="53"/>
      <c r="AT1690" s="17" t="s">
        <v>167</v>
      </c>
      <c r="AU1690" s="17" t="s">
        <v>83</v>
      </c>
    </row>
    <row r="1691" spans="2:65" s="12" customFormat="1" ht="11.25">
      <c r="B1691" s="150"/>
      <c r="D1691" s="144" t="s">
        <v>171</v>
      </c>
      <c r="E1691" s="151" t="s">
        <v>21</v>
      </c>
      <c r="F1691" s="152" t="s">
        <v>1006</v>
      </c>
      <c r="H1691" s="151" t="s">
        <v>21</v>
      </c>
      <c r="I1691" s="153"/>
      <c r="L1691" s="150"/>
      <c r="M1691" s="154"/>
      <c r="T1691" s="155"/>
      <c r="AT1691" s="151" t="s">
        <v>171</v>
      </c>
      <c r="AU1691" s="151" t="s">
        <v>83</v>
      </c>
      <c r="AV1691" s="12" t="s">
        <v>81</v>
      </c>
      <c r="AW1691" s="12" t="s">
        <v>34</v>
      </c>
      <c r="AX1691" s="12" t="s">
        <v>73</v>
      </c>
      <c r="AY1691" s="151" t="s">
        <v>158</v>
      </c>
    </row>
    <row r="1692" spans="2:65" s="13" customFormat="1" ht="11.25">
      <c r="B1692" s="156"/>
      <c r="D1692" s="144" t="s">
        <v>171</v>
      </c>
      <c r="E1692" s="157" t="s">
        <v>21</v>
      </c>
      <c r="F1692" s="158" t="s">
        <v>2110</v>
      </c>
      <c r="H1692" s="159">
        <v>28.8</v>
      </c>
      <c r="I1692" s="160"/>
      <c r="L1692" s="156"/>
      <c r="M1692" s="161"/>
      <c r="T1692" s="162"/>
      <c r="AT1692" s="157" t="s">
        <v>171</v>
      </c>
      <c r="AU1692" s="157" t="s">
        <v>83</v>
      </c>
      <c r="AV1692" s="13" t="s">
        <v>83</v>
      </c>
      <c r="AW1692" s="13" t="s">
        <v>34</v>
      </c>
      <c r="AX1692" s="13" t="s">
        <v>81</v>
      </c>
      <c r="AY1692" s="157" t="s">
        <v>158</v>
      </c>
    </row>
    <row r="1693" spans="2:65" s="1" customFormat="1" ht="16.5" customHeight="1">
      <c r="B1693" s="32"/>
      <c r="C1693" s="170" t="s">
        <v>2111</v>
      </c>
      <c r="D1693" s="170" t="s">
        <v>264</v>
      </c>
      <c r="E1693" s="171" t="s">
        <v>2112</v>
      </c>
      <c r="F1693" s="172" t="s">
        <v>2113</v>
      </c>
      <c r="G1693" s="173" t="s">
        <v>344</v>
      </c>
      <c r="H1693" s="174">
        <v>1</v>
      </c>
      <c r="I1693" s="175"/>
      <c r="J1693" s="176">
        <f>ROUND(I1693*H1693,2)</f>
        <v>0</v>
      </c>
      <c r="K1693" s="172" t="s">
        <v>279</v>
      </c>
      <c r="L1693" s="177"/>
      <c r="M1693" s="178" t="s">
        <v>21</v>
      </c>
      <c r="N1693" s="179" t="s">
        <v>44</v>
      </c>
      <c r="P1693" s="140">
        <f>O1693*H1693</f>
        <v>0</v>
      </c>
      <c r="Q1693" s="140">
        <v>0</v>
      </c>
      <c r="R1693" s="140">
        <f>Q1693*H1693</f>
        <v>0</v>
      </c>
      <c r="S1693" s="140">
        <v>0</v>
      </c>
      <c r="T1693" s="141">
        <f>S1693*H1693</f>
        <v>0</v>
      </c>
      <c r="AR1693" s="142" t="s">
        <v>424</v>
      </c>
      <c r="AT1693" s="142" t="s">
        <v>264</v>
      </c>
      <c r="AU1693" s="142" t="s">
        <v>83</v>
      </c>
      <c r="AY1693" s="17" t="s">
        <v>158</v>
      </c>
      <c r="BE1693" s="143">
        <f>IF(N1693="základní",J1693,0)</f>
        <v>0</v>
      </c>
      <c r="BF1693" s="143">
        <f>IF(N1693="snížená",J1693,0)</f>
        <v>0</v>
      </c>
      <c r="BG1693" s="143">
        <f>IF(N1693="zákl. přenesená",J1693,0)</f>
        <v>0</v>
      </c>
      <c r="BH1693" s="143">
        <f>IF(N1693="sníž. přenesená",J1693,0)</f>
        <v>0</v>
      </c>
      <c r="BI1693" s="143">
        <f>IF(N1693="nulová",J1693,0)</f>
        <v>0</v>
      </c>
      <c r="BJ1693" s="17" t="s">
        <v>81</v>
      </c>
      <c r="BK1693" s="143">
        <f>ROUND(I1693*H1693,2)</f>
        <v>0</v>
      </c>
      <c r="BL1693" s="17" t="s">
        <v>281</v>
      </c>
      <c r="BM1693" s="142" t="s">
        <v>2114</v>
      </c>
    </row>
    <row r="1694" spans="2:65" s="1" customFormat="1" ht="11.25">
      <c r="B1694" s="32"/>
      <c r="D1694" s="144" t="s">
        <v>167</v>
      </c>
      <c r="F1694" s="145" t="s">
        <v>2113</v>
      </c>
      <c r="I1694" s="146"/>
      <c r="L1694" s="32"/>
      <c r="M1694" s="147"/>
      <c r="T1694" s="53"/>
      <c r="AT1694" s="17" t="s">
        <v>167</v>
      </c>
      <c r="AU1694" s="17" t="s">
        <v>83</v>
      </c>
    </row>
    <row r="1695" spans="2:65" s="1" customFormat="1" ht="16.5" customHeight="1">
      <c r="B1695" s="32"/>
      <c r="C1695" s="170" t="s">
        <v>2115</v>
      </c>
      <c r="D1695" s="170" t="s">
        <v>264</v>
      </c>
      <c r="E1695" s="171" t="s">
        <v>2116</v>
      </c>
      <c r="F1695" s="172" t="s">
        <v>2117</v>
      </c>
      <c r="G1695" s="173" t="s">
        <v>344</v>
      </c>
      <c r="H1695" s="174">
        <v>1</v>
      </c>
      <c r="I1695" s="175"/>
      <c r="J1695" s="176">
        <f>ROUND(I1695*H1695,2)</f>
        <v>0</v>
      </c>
      <c r="K1695" s="172" t="s">
        <v>279</v>
      </c>
      <c r="L1695" s="177"/>
      <c r="M1695" s="178" t="s">
        <v>21</v>
      </c>
      <c r="N1695" s="179" t="s">
        <v>44</v>
      </c>
      <c r="P1695" s="140">
        <f>O1695*H1695</f>
        <v>0</v>
      </c>
      <c r="Q1695" s="140">
        <v>0</v>
      </c>
      <c r="R1695" s="140">
        <f>Q1695*H1695</f>
        <v>0</v>
      </c>
      <c r="S1695" s="140">
        <v>0</v>
      </c>
      <c r="T1695" s="141">
        <f>S1695*H1695</f>
        <v>0</v>
      </c>
      <c r="AR1695" s="142" t="s">
        <v>424</v>
      </c>
      <c r="AT1695" s="142" t="s">
        <v>264</v>
      </c>
      <c r="AU1695" s="142" t="s">
        <v>83</v>
      </c>
      <c r="AY1695" s="17" t="s">
        <v>158</v>
      </c>
      <c r="BE1695" s="143">
        <f>IF(N1695="základní",J1695,0)</f>
        <v>0</v>
      </c>
      <c r="BF1695" s="143">
        <f>IF(N1695="snížená",J1695,0)</f>
        <v>0</v>
      </c>
      <c r="BG1695" s="143">
        <f>IF(N1695="zákl. přenesená",J1695,0)</f>
        <v>0</v>
      </c>
      <c r="BH1695" s="143">
        <f>IF(N1695="sníž. přenesená",J1695,0)</f>
        <v>0</v>
      </c>
      <c r="BI1695" s="143">
        <f>IF(N1695="nulová",J1695,0)</f>
        <v>0</v>
      </c>
      <c r="BJ1695" s="17" t="s">
        <v>81</v>
      </c>
      <c r="BK1695" s="143">
        <f>ROUND(I1695*H1695,2)</f>
        <v>0</v>
      </c>
      <c r="BL1695" s="17" t="s">
        <v>281</v>
      </c>
      <c r="BM1695" s="142" t="s">
        <v>2118</v>
      </c>
    </row>
    <row r="1696" spans="2:65" s="1" customFormat="1" ht="11.25">
      <c r="B1696" s="32"/>
      <c r="D1696" s="144" t="s">
        <v>167</v>
      </c>
      <c r="F1696" s="145" t="s">
        <v>2117</v>
      </c>
      <c r="I1696" s="146"/>
      <c r="L1696" s="32"/>
      <c r="M1696" s="147"/>
      <c r="T1696" s="53"/>
      <c r="AT1696" s="17" t="s">
        <v>167</v>
      </c>
      <c r="AU1696" s="17" t="s">
        <v>83</v>
      </c>
    </row>
    <row r="1697" spans="2:65" s="1" customFormat="1" ht="16.5" customHeight="1">
      <c r="B1697" s="32"/>
      <c r="C1697" s="170" t="s">
        <v>2119</v>
      </c>
      <c r="D1697" s="170" t="s">
        <v>264</v>
      </c>
      <c r="E1697" s="171" t="s">
        <v>2120</v>
      </c>
      <c r="F1697" s="172" t="s">
        <v>2121</v>
      </c>
      <c r="G1697" s="173" t="s">
        <v>344</v>
      </c>
      <c r="H1697" s="174">
        <v>2</v>
      </c>
      <c r="I1697" s="175"/>
      <c r="J1697" s="176">
        <f>ROUND(I1697*H1697,2)</f>
        <v>0</v>
      </c>
      <c r="K1697" s="172" t="s">
        <v>279</v>
      </c>
      <c r="L1697" s="177"/>
      <c r="M1697" s="178" t="s">
        <v>21</v>
      </c>
      <c r="N1697" s="179" t="s">
        <v>44</v>
      </c>
      <c r="P1697" s="140">
        <f>O1697*H1697</f>
        <v>0</v>
      </c>
      <c r="Q1697" s="140">
        <v>0</v>
      </c>
      <c r="R1697" s="140">
        <f>Q1697*H1697</f>
        <v>0</v>
      </c>
      <c r="S1697" s="140">
        <v>0</v>
      </c>
      <c r="T1697" s="141">
        <f>S1697*H1697</f>
        <v>0</v>
      </c>
      <c r="AR1697" s="142" t="s">
        <v>424</v>
      </c>
      <c r="AT1697" s="142" t="s">
        <v>264</v>
      </c>
      <c r="AU1697" s="142" t="s">
        <v>83</v>
      </c>
      <c r="AY1697" s="17" t="s">
        <v>158</v>
      </c>
      <c r="BE1697" s="143">
        <f>IF(N1697="základní",J1697,0)</f>
        <v>0</v>
      </c>
      <c r="BF1697" s="143">
        <f>IF(N1697="snížená",J1697,0)</f>
        <v>0</v>
      </c>
      <c r="BG1697" s="143">
        <f>IF(N1697="zákl. přenesená",J1697,0)</f>
        <v>0</v>
      </c>
      <c r="BH1697" s="143">
        <f>IF(N1697="sníž. přenesená",J1697,0)</f>
        <v>0</v>
      </c>
      <c r="BI1697" s="143">
        <f>IF(N1697="nulová",J1697,0)</f>
        <v>0</v>
      </c>
      <c r="BJ1697" s="17" t="s">
        <v>81</v>
      </c>
      <c r="BK1697" s="143">
        <f>ROUND(I1697*H1697,2)</f>
        <v>0</v>
      </c>
      <c r="BL1697" s="17" t="s">
        <v>281</v>
      </c>
      <c r="BM1697" s="142" t="s">
        <v>2122</v>
      </c>
    </row>
    <row r="1698" spans="2:65" s="1" customFormat="1" ht="11.25">
      <c r="B1698" s="32"/>
      <c r="D1698" s="144" t="s">
        <v>167</v>
      </c>
      <c r="F1698" s="145" t="s">
        <v>2121</v>
      </c>
      <c r="I1698" s="146"/>
      <c r="L1698" s="32"/>
      <c r="M1698" s="147"/>
      <c r="T1698" s="53"/>
      <c r="AT1698" s="17" t="s">
        <v>167</v>
      </c>
      <c r="AU1698" s="17" t="s">
        <v>83</v>
      </c>
    </row>
    <row r="1699" spans="2:65" s="1" customFormat="1" ht="16.5" customHeight="1">
      <c r="B1699" s="32"/>
      <c r="C1699" s="170" t="s">
        <v>2123</v>
      </c>
      <c r="D1699" s="170" t="s">
        <v>264</v>
      </c>
      <c r="E1699" s="171" t="s">
        <v>2124</v>
      </c>
      <c r="F1699" s="172" t="s">
        <v>2125</v>
      </c>
      <c r="G1699" s="173" t="s">
        <v>344</v>
      </c>
      <c r="H1699" s="174">
        <v>4</v>
      </c>
      <c r="I1699" s="175"/>
      <c r="J1699" s="176">
        <f>ROUND(I1699*H1699,2)</f>
        <v>0</v>
      </c>
      <c r="K1699" s="172" t="s">
        <v>279</v>
      </c>
      <c r="L1699" s="177"/>
      <c r="M1699" s="178" t="s">
        <v>21</v>
      </c>
      <c r="N1699" s="179" t="s">
        <v>44</v>
      </c>
      <c r="P1699" s="140">
        <f>O1699*H1699</f>
        <v>0</v>
      </c>
      <c r="Q1699" s="140">
        <v>0</v>
      </c>
      <c r="R1699" s="140">
        <f>Q1699*H1699</f>
        <v>0</v>
      </c>
      <c r="S1699" s="140">
        <v>0</v>
      </c>
      <c r="T1699" s="141">
        <f>S1699*H1699</f>
        <v>0</v>
      </c>
      <c r="AR1699" s="142" t="s">
        <v>424</v>
      </c>
      <c r="AT1699" s="142" t="s">
        <v>264</v>
      </c>
      <c r="AU1699" s="142" t="s">
        <v>83</v>
      </c>
      <c r="AY1699" s="17" t="s">
        <v>158</v>
      </c>
      <c r="BE1699" s="143">
        <f>IF(N1699="základní",J1699,0)</f>
        <v>0</v>
      </c>
      <c r="BF1699" s="143">
        <f>IF(N1699="snížená",J1699,0)</f>
        <v>0</v>
      </c>
      <c r="BG1699" s="143">
        <f>IF(N1699="zákl. přenesená",J1699,0)</f>
        <v>0</v>
      </c>
      <c r="BH1699" s="143">
        <f>IF(N1699="sníž. přenesená",J1699,0)</f>
        <v>0</v>
      </c>
      <c r="BI1699" s="143">
        <f>IF(N1699="nulová",J1699,0)</f>
        <v>0</v>
      </c>
      <c r="BJ1699" s="17" t="s">
        <v>81</v>
      </c>
      <c r="BK1699" s="143">
        <f>ROUND(I1699*H1699,2)</f>
        <v>0</v>
      </c>
      <c r="BL1699" s="17" t="s">
        <v>281</v>
      </c>
      <c r="BM1699" s="142" t="s">
        <v>2126</v>
      </c>
    </row>
    <row r="1700" spans="2:65" s="1" customFormat="1" ht="11.25">
      <c r="B1700" s="32"/>
      <c r="D1700" s="144" t="s">
        <v>167</v>
      </c>
      <c r="F1700" s="145" t="s">
        <v>2125</v>
      </c>
      <c r="I1700" s="146"/>
      <c r="L1700" s="32"/>
      <c r="M1700" s="147"/>
      <c r="T1700" s="53"/>
      <c r="AT1700" s="17" t="s">
        <v>167</v>
      </c>
      <c r="AU1700" s="17" t="s">
        <v>83</v>
      </c>
    </row>
    <row r="1701" spans="2:65" s="1" customFormat="1" ht="16.5" customHeight="1">
      <c r="B1701" s="32"/>
      <c r="C1701" s="170" t="s">
        <v>2127</v>
      </c>
      <c r="D1701" s="170" t="s">
        <v>264</v>
      </c>
      <c r="E1701" s="171" t="s">
        <v>2128</v>
      </c>
      <c r="F1701" s="172" t="s">
        <v>2129</v>
      </c>
      <c r="G1701" s="173" t="s">
        <v>344</v>
      </c>
      <c r="H1701" s="174">
        <v>1</v>
      </c>
      <c r="I1701" s="175"/>
      <c r="J1701" s="176">
        <f>ROUND(I1701*H1701,2)</f>
        <v>0</v>
      </c>
      <c r="K1701" s="172" t="s">
        <v>279</v>
      </c>
      <c r="L1701" s="177"/>
      <c r="M1701" s="178" t="s">
        <v>21</v>
      </c>
      <c r="N1701" s="179" t="s">
        <v>44</v>
      </c>
      <c r="P1701" s="140">
        <f>O1701*H1701</f>
        <v>0</v>
      </c>
      <c r="Q1701" s="140">
        <v>0</v>
      </c>
      <c r="R1701" s="140">
        <f>Q1701*H1701</f>
        <v>0</v>
      </c>
      <c r="S1701" s="140">
        <v>0</v>
      </c>
      <c r="T1701" s="141">
        <f>S1701*H1701</f>
        <v>0</v>
      </c>
      <c r="AR1701" s="142" t="s">
        <v>424</v>
      </c>
      <c r="AT1701" s="142" t="s">
        <v>264</v>
      </c>
      <c r="AU1701" s="142" t="s">
        <v>83</v>
      </c>
      <c r="AY1701" s="17" t="s">
        <v>158</v>
      </c>
      <c r="BE1701" s="143">
        <f>IF(N1701="základní",J1701,0)</f>
        <v>0</v>
      </c>
      <c r="BF1701" s="143">
        <f>IF(N1701="snížená",J1701,0)</f>
        <v>0</v>
      </c>
      <c r="BG1701" s="143">
        <f>IF(N1701="zákl. přenesená",J1701,0)</f>
        <v>0</v>
      </c>
      <c r="BH1701" s="143">
        <f>IF(N1701="sníž. přenesená",J1701,0)</f>
        <v>0</v>
      </c>
      <c r="BI1701" s="143">
        <f>IF(N1701="nulová",J1701,0)</f>
        <v>0</v>
      </c>
      <c r="BJ1701" s="17" t="s">
        <v>81</v>
      </c>
      <c r="BK1701" s="143">
        <f>ROUND(I1701*H1701,2)</f>
        <v>0</v>
      </c>
      <c r="BL1701" s="17" t="s">
        <v>281</v>
      </c>
      <c r="BM1701" s="142" t="s">
        <v>2130</v>
      </c>
    </row>
    <row r="1702" spans="2:65" s="1" customFormat="1" ht="11.25">
      <c r="B1702" s="32"/>
      <c r="D1702" s="144" t="s">
        <v>167</v>
      </c>
      <c r="F1702" s="145" t="s">
        <v>2129</v>
      </c>
      <c r="I1702" s="146"/>
      <c r="L1702" s="32"/>
      <c r="M1702" s="147"/>
      <c r="T1702" s="53"/>
      <c r="AT1702" s="17" t="s">
        <v>167</v>
      </c>
      <c r="AU1702" s="17" t="s">
        <v>83</v>
      </c>
    </row>
    <row r="1703" spans="2:65" s="1" customFormat="1" ht="16.5" customHeight="1">
      <c r="B1703" s="32"/>
      <c r="C1703" s="170" t="s">
        <v>2131</v>
      </c>
      <c r="D1703" s="170" t="s">
        <v>264</v>
      </c>
      <c r="E1703" s="171" t="s">
        <v>2132</v>
      </c>
      <c r="F1703" s="172" t="s">
        <v>2133</v>
      </c>
      <c r="G1703" s="173" t="s">
        <v>344</v>
      </c>
      <c r="H1703" s="174">
        <v>1</v>
      </c>
      <c r="I1703" s="175"/>
      <c r="J1703" s="176">
        <f>ROUND(I1703*H1703,2)</f>
        <v>0</v>
      </c>
      <c r="K1703" s="172" t="s">
        <v>279</v>
      </c>
      <c r="L1703" s="177"/>
      <c r="M1703" s="178" t="s">
        <v>21</v>
      </c>
      <c r="N1703" s="179" t="s">
        <v>44</v>
      </c>
      <c r="P1703" s="140">
        <f>O1703*H1703</f>
        <v>0</v>
      </c>
      <c r="Q1703" s="140">
        <v>0</v>
      </c>
      <c r="R1703" s="140">
        <f>Q1703*H1703</f>
        <v>0</v>
      </c>
      <c r="S1703" s="140">
        <v>0</v>
      </c>
      <c r="T1703" s="141">
        <f>S1703*H1703</f>
        <v>0</v>
      </c>
      <c r="AR1703" s="142" t="s">
        <v>424</v>
      </c>
      <c r="AT1703" s="142" t="s">
        <v>264</v>
      </c>
      <c r="AU1703" s="142" t="s">
        <v>83</v>
      </c>
      <c r="AY1703" s="17" t="s">
        <v>158</v>
      </c>
      <c r="BE1703" s="143">
        <f>IF(N1703="základní",J1703,0)</f>
        <v>0</v>
      </c>
      <c r="BF1703" s="143">
        <f>IF(N1703="snížená",J1703,0)</f>
        <v>0</v>
      </c>
      <c r="BG1703" s="143">
        <f>IF(N1703="zákl. přenesená",J1703,0)</f>
        <v>0</v>
      </c>
      <c r="BH1703" s="143">
        <f>IF(N1703="sníž. přenesená",J1703,0)</f>
        <v>0</v>
      </c>
      <c r="BI1703" s="143">
        <f>IF(N1703="nulová",J1703,0)</f>
        <v>0</v>
      </c>
      <c r="BJ1703" s="17" t="s">
        <v>81</v>
      </c>
      <c r="BK1703" s="143">
        <f>ROUND(I1703*H1703,2)</f>
        <v>0</v>
      </c>
      <c r="BL1703" s="17" t="s">
        <v>281</v>
      </c>
      <c r="BM1703" s="142" t="s">
        <v>2134</v>
      </c>
    </row>
    <row r="1704" spans="2:65" s="1" customFormat="1" ht="11.25">
      <c r="B1704" s="32"/>
      <c r="D1704" s="144" t="s">
        <v>167</v>
      </c>
      <c r="F1704" s="145" t="s">
        <v>2133</v>
      </c>
      <c r="I1704" s="146"/>
      <c r="L1704" s="32"/>
      <c r="M1704" s="147"/>
      <c r="T1704" s="53"/>
      <c r="AT1704" s="17" t="s">
        <v>167</v>
      </c>
      <c r="AU1704" s="17" t="s">
        <v>83</v>
      </c>
    </row>
    <row r="1705" spans="2:65" s="1" customFormat="1" ht="16.5" customHeight="1">
      <c r="B1705" s="32"/>
      <c r="C1705" s="170" t="s">
        <v>2135</v>
      </c>
      <c r="D1705" s="170" t="s">
        <v>264</v>
      </c>
      <c r="E1705" s="171" t="s">
        <v>2136</v>
      </c>
      <c r="F1705" s="172" t="s">
        <v>2137</v>
      </c>
      <c r="G1705" s="173" t="s">
        <v>344</v>
      </c>
      <c r="H1705" s="174">
        <v>1</v>
      </c>
      <c r="I1705" s="175"/>
      <c r="J1705" s="176">
        <f>ROUND(I1705*H1705,2)</f>
        <v>0</v>
      </c>
      <c r="K1705" s="172" t="s">
        <v>279</v>
      </c>
      <c r="L1705" s="177"/>
      <c r="M1705" s="178" t="s">
        <v>21</v>
      </c>
      <c r="N1705" s="179" t="s">
        <v>44</v>
      </c>
      <c r="P1705" s="140">
        <f>O1705*H1705</f>
        <v>0</v>
      </c>
      <c r="Q1705" s="140">
        <v>0</v>
      </c>
      <c r="R1705" s="140">
        <f>Q1705*H1705</f>
        <v>0</v>
      </c>
      <c r="S1705" s="140">
        <v>0</v>
      </c>
      <c r="T1705" s="141">
        <f>S1705*H1705</f>
        <v>0</v>
      </c>
      <c r="AR1705" s="142" t="s">
        <v>424</v>
      </c>
      <c r="AT1705" s="142" t="s">
        <v>264</v>
      </c>
      <c r="AU1705" s="142" t="s">
        <v>83</v>
      </c>
      <c r="AY1705" s="17" t="s">
        <v>158</v>
      </c>
      <c r="BE1705" s="143">
        <f>IF(N1705="základní",J1705,0)</f>
        <v>0</v>
      </c>
      <c r="BF1705" s="143">
        <f>IF(N1705="snížená",J1705,0)</f>
        <v>0</v>
      </c>
      <c r="BG1705" s="143">
        <f>IF(N1705="zákl. přenesená",J1705,0)</f>
        <v>0</v>
      </c>
      <c r="BH1705" s="143">
        <f>IF(N1705="sníž. přenesená",J1705,0)</f>
        <v>0</v>
      </c>
      <c r="BI1705" s="143">
        <f>IF(N1705="nulová",J1705,0)</f>
        <v>0</v>
      </c>
      <c r="BJ1705" s="17" t="s">
        <v>81</v>
      </c>
      <c r="BK1705" s="143">
        <f>ROUND(I1705*H1705,2)</f>
        <v>0</v>
      </c>
      <c r="BL1705" s="17" t="s">
        <v>281</v>
      </c>
      <c r="BM1705" s="142" t="s">
        <v>2138</v>
      </c>
    </row>
    <row r="1706" spans="2:65" s="1" customFormat="1" ht="11.25">
      <c r="B1706" s="32"/>
      <c r="D1706" s="144" t="s">
        <v>167</v>
      </c>
      <c r="F1706" s="145" t="s">
        <v>2137</v>
      </c>
      <c r="I1706" s="146"/>
      <c r="L1706" s="32"/>
      <c r="M1706" s="147"/>
      <c r="T1706" s="53"/>
      <c r="AT1706" s="17" t="s">
        <v>167</v>
      </c>
      <c r="AU1706" s="17" t="s">
        <v>83</v>
      </c>
    </row>
    <row r="1707" spans="2:65" s="1" customFormat="1" ht="16.5" customHeight="1">
      <c r="B1707" s="32"/>
      <c r="C1707" s="170" t="s">
        <v>2139</v>
      </c>
      <c r="D1707" s="170" t="s">
        <v>264</v>
      </c>
      <c r="E1707" s="171" t="s">
        <v>2140</v>
      </c>
      <c r="F1707" s="172" t="s">
        <v>2141</v>
      </c>
      <c r="G1707" s="173" t="s">
        <v>344</v>
      </c>
      <c r="H1707" s="174">
        <v>1</v>
      </c>
      <c r="I1707" s="175"/>
      <c r="J1707" s="176">
        <f>ROUND(I1707*H1707,2)</f>
        <v>0</v>
      </c>
      <c r="K1707" s="172" t="s">
        <v>279</v>
      </c>
      <c r="L1707" s="177"/>
      <c r="M1707" s="178" t="s">
        <v>21</v>
      </c>
      <c r="N1707" s="179" t="s">
        <v>44</v>
      </c>
      <c r="P1707" s="140">
        <f>O1707*H1707</f>
        <v>0</v>
      </c>
      <c r="Q1707" s="140">
        <v>0</v>
      </c>
      <c r="R1707" s="140">
        <f>Q1707*H1707</f>
        <v>0</v>
      </c>
      <c r="S1707" s="140">
        <v>0</v>
      </c>
      <c r="T1707" s="141">
        <f>S1707*H1707</f>
        <v>0</v>
      </c>
      <c r="AR1707" s="142" t="s">
        <v>424</v>
      </c>
      <c r="AT1707" s="142" t="s">
        <v>264</v>
      </c>
      <c r="AU1707" s="142" t="s">
        <v>83</v>
      </c>
      <c r="AY1707" s="17" t="s">
        <v>158</v>
      </c>
      <c r="BE1707" s="143">
        <f>IF(N1707="základní",J1707,0)</f>
        <v>0</v>
      </c>
      <c r="BF1707" s="143">
        <f>IF(N1707="snížená",J1707,0)</f>
        <v>0</v>
      </c>
      <c r="BG1707" s="143">
        <f>IF(N1707="zákl. přenesená",J1707,0)</f>
        <v>0</v>
      </c>
      <c r="BH1707" s="143">
        <f>IF(N1707="sníž. přenesená",J1707,0)</f>
        <v>0</v>
      </c>
      <c r="BI1707" s="143">
        <f>IF(N1707="nulová",J1707,0)</f>
        <v>0</v>
      </c>
      <c r="BJ1707" s="17" t="s">
        <v>81</v>
      </c>
      <c r="BK1707" s="143">
        <f>ROUND(I1707*H1707,2)</f>
        <v>0</v>
      </c>
      <c r="BL1707" s="17" t="s">
        <v>281</v>
      </c>
      <c r="BM1707" s="142" t="s">
        <v>2142</v>
      </c>
    </row>
    <row r="1708" spans="2:65" s="1" customFormat="1" ht="11.25">
      <c r="B1708" s="32"/>
      <c r="D1708" s="144" t="s">
        <v>167</v>
      </c>
      <c r="F1708" s="145" t="s">
        <v>2141</v>
      </c>
      <c r="I1708" s="146"/>
      <c r="L1708" s="32"/>
      <c r="M1708" s="147"/>
      <c r="T1708" s="53"/>
      <c r="AT1708" s="17" t="s">
        <v>167</v>
      </c>
      <c r="AU1708" s="17" t="s">
        <v>83</v>
      </c>
    </row>
    <row r="1709" spans="2:65" s="1" customFormat="1" ht="16.5" customHeight="1">
      <c r="B1709" s="32"/>
      <c r="C1709" s="131" t="s">
        <v>2143</v>
      </c>
      <c r="D1709" s="131" t="s">
        <v>160</v>
      </c>
      <c r="E1709" s="132" t="s">
        <v>2144</v>
      </c>
      <c r="F1709" s="133" t="s">
        <v>2145</v>
      </c>
      <c r="G1709" s="134" t="s">
        <v>344</v>
      </c>
      <c r="H1709" s="135">
        <v>1</v>
      </c>
      <c r="I1709" s="136"/>
      <c r="J1709" s="137">
        <f>ROUND(I1709*H1709,2)</f>
        <v>0</v>
      </c>
      <c r="K1709" s="133" t="s">
        <v>279</v>
      </c>
      <c r="L1709" s="32"/>
      <c r="M1709" s="138" t="s">
        <v>21</v>
      </c>
      <c r="N1709" s="139" t="s">
        <v>44</v>
      </c>
      <c r="P1709" s="140">
        <f>O1709*H1709</f>
        <v>0</v>
      </c>
      <c r="Q1709" s="140">
        <v>0</v>
      </c>
      <c r="R1709" s="140">
        <f>Q1709*H1709</f>
        <v>0</v>
      </c>
      <c r="S1709" s="140">
        <v>0</v>
      </c>
      <c r="T1709" s="141">
        <f>S1709*H1709</f>
        <v>0</v>
      </c>
      <c r="AR1709" s="142" t="s">
        <v>281</v>
      </c>
      <c r="AT1709" s="142" t="s">
        <v>160</v>
      </c>
      <c r="AU1709" s="142" t="s">
        <v>83</v>
      </c>
      <c r="AY1709" s="17" t="s">
        <v>158</v>
      </c>
      <c r="BE1709" s="143">
        <f>IF(N1709="základní",J1709,0)</f>
        <v>0</v>
      </c>
      <c r="BF1709" s="143">
        <f>IF(N1709="snížená",J1709,0)</f>
        <v>0</v>
      </c>
      <c r="BG1709" s="143">
        <f>IF(N1709="zákl. přenesená",J1709,0)</f>
        <v>0</v>
      </c>
      <c r="BH1709" s="143">
        <f>IF(N1709="sníž. přenesená",J1709,0)</f>
        <v>0</v>
      </c>
      <c r="BI1709" s="143">
        <f>IF(N1709="nulová",J1709,0)</f>
        <v>0</v>
      </c>
      <c r="BJ1709" s="17" t="s">
        <v>81</v>
      </c>
      <c r="BK1709" s="143">
        <f>ROUND(I1709*H1709,2)</f>
        <v>0</v>
      </c>
      <c r="BL1709" s="17" t="s">
        <v>281</v>
      </c>
      <c r="BM1709" s="142" t="s">
        <v>2146</v>
      </c>
    </row>
    <row r="1710" spans="2:65" s="1" customFormat="1" ht="11.25">
      <c r="B1710" s="32"/>
      <c r="D1710" s="144" t="s">
        <v>167</v>
      </c>
      <c r="F1710" s="145" t="s">
        <v>2145</v>
      </c>
      <c r="I1710" s="146"/>
      <c r="L1710" s="32"/>
      <c r="M1710" s="147"/>
      <c r="T1710" s="53"/>
      <c r="AT1710" s="17" t="s">
        <v>167</v>
      </c>
      <c r="AU1710" s="17" t="s">
        <v>83</v>
      </c>
    </row>
    <row r="1711" spans="2:65" s="12" customFormat="1" ht="11.25">
      <c r="B1711" s="150"/>
      <c r="D1711" s="144" t="s">
        <v>171</v>
      </c>
      <c r="E1711" s="151" t="s">
        <v>21</v>
      </c>
      <c r="F1711" s="152" t="s">
        <v>2147</v>
      </c>
      <c r="H1711" s="151" t="s">
        <v>21</v>
      </c>
      <c r="I1711" s="153"/>
      <c r="L1711" s="150"/>
      <c r="M1711" s="154"/>
      <c r="T1711" s="155"/>
      <c r="AT1711" s="151" t="s">
        <v>171</v>
      </c>
      <c r="AU1711" s="151" t="s">
        <v>83</v>
      </c>
      <c r="AV1711" s="12" t="s">
        <v>81</v>
      </c>
      <c r="AW1711" s="12" t="s">
        <v>34</v>
      </c>
      <c r="AX1711" s="12" t="s">
        <v>73</v>
      </c>
      <c r="AY1711" s="151" t="s">
        <v>158</v>
      </c>
    </row>
    <row r="1712" spans="2:65" s="13" customFormat="1" ht="11.25">
      <c r="B1712" s="156"/>
      <c r="D1712" s="144" t="s">
        <v>171</v>
      </c>
      <c r="E1712" s="157" t="s">
        <v>21</v>
      </c>
      <c r="F1712" s="158" t="s">
        <v>81</v>
      </c>
      <c r="H1712" s="159">
        <v>1</v>
      </c>
      <c r="I1712" s="160"/>
      <c r="L1712" s="156"/>
      <c r="M1712" s="161"/>
      <c r="T1712" s="162"/>
      <c r="AT1712" s="157" t="s">
        <v>171</v>
      </c>
      <c r="AU1712" s="157" t="s">
        <v>83</v>
      </c>
      <c r="AV1712" s="13" t="s">
        <v>83</v>
      </c>
      <c r="AW1712" s="13" t="s">
        <v>34</v>
      </c>
      <c r="AX1712" s="13" t="s">
        <v>81</v>
      </c>
      <c r="AY1712" s="157" t="s">
        <v>158</v>
      </c>
    </row>
    <row r="1713" spans="2:65" s="1" customFormat="1" ht="16.5" customHeight="1">
      <c r="B1713" s="32"/>
      <c r="C1713" s="131" t="s">
        <v>2148</v>
      </c>
      <c r="D1713" s="131" t="s">
        <v>160</v>
      </c>
      <c r="E1713" s="132" t="s">
        <v>2149</v>
      </c>
      <c r="F1713" s="133" t="s">
        <v>2150</v>
      </c>
      <c r="G1713" s="134" t="s">
        <v>344</v>
      </c>
      <c r="H1713" s="135">
        <v>1</v>
      </c>
      <c r="I1713" s="136"/>
      <c r="J1713" s="137">
        <f>ROUND(I1713*H1713,2)</f>
        <v>0</v>
      </c>
      <c r="K1713" s="133" t="s">
        <v>279</v>
      </c>
      <c r="L1713" s="32"/>
      <c r="M1713" s="138" t="s">
        <v>21</v>
      </c>
      <c r="N1713" s="139" t="s">
        <v>44</v>
      </c>
      <c r="P1713" s="140">
        <f>O1713*H1713</f>
        <v>0</v>
      </c>
      <c r="Q1713" s="140">
        <v>0</v>
      </c>
      <c r="R1713" s="140">
        <f>Q1713*H1713</f>
        <v>0</v>
      </c>
      <c r="S1713" s="140">
        <v>0</v>
      </c>
      <c r="T1713" s="141">
        <f>S1713*H1713</f>
        <v>0</v>
      </c>
      <c r="AR1713" s="142" t="s">
        <v>281</v>
      </c>
      <c r="AT1713" s="142" t="s">
        <v>160</v>
      </c>
      <c r="AU1713" s="142" t="s">
        <v>83</v>
      </c>
      <c r="AY1713" s="17" t="s">
        <v>158</v>
      </c>
      <c r="BE1713" s="143">
        <f>IF(N1713="základní",J1713,0)</f>
        <v>0</v>
      </c>
      <c r="BF1713" s="143">
        <f>IF(N1713="snížená",J1713,0)</f>
        <v>0</v>
      </c>
      <c r="BG1713" s="143">
        <f>IF(N1713="zákl. přenesená",J1713,0)</f>
        <v>0</v>
      </c>
      <c r="BH1713" s="143">
        <f>IF(N1713="sníž. přenesená",J1713,0)</f>
        <v>0</v>
      </c>
      <c r="BI1713" s="143">
        <f>IF(N1713="nulová",J1713,0)</f>
        <v>0</v>
      </c>
      <c r="BJ1713" s="17" t="s">
        <v>81</v>
      </c>
      <c r="BK1713" s="143">
        <f>ROUND(I1713*H1713,2)</f>
        <v>0</v>
      </c>
      <c r="BL1713" s="17" t="s">
        <v>281</v>
      </c>
      <c r="BM1713" s="142" t="s">
        <v>2151</v>
      </c>
    </row>
    <row r="1714" spans="2:65" s="1" customFormat="1" ht="11.25">
      <c r="B1714" s="32"/>
      <c r="D1714" s="144" t="s">
        <v>167</v>
      </c>
      <c r="F1714" s="145" t="s">
        <v>2150</v>
      </c>
      <c r="I1714" s="146"/>
      <c r="L1714" s="32"/>
      <c r="M1714" s="147"/>
      <c r="T1714" s="53"/>
      <c r="AT1714" s="17" t="s">
        <v>167</v>
      </c>
      <c r="AU1714" s="17" t="s">
        <v>83</v>
      </c>
    </row>
    <row r="1715" spans="2:65" s="12" customFormat="1" ht="11.25">
      <c r="B1715" s="150"/>
      <c r="D1715" s="144" t="s">
        <v>171</v>
      </c>
      <c r="E1715" s="151" t="s">
        <v>21</v>
      </c>
      <c r="F1715" s="152" t="s">
        <v>2152</v>
      </c>
      <c r="H1715" s="151" t="s">
        <v>21</v>
      </c>
      <c r="I1715" s="153"/>
      <c r="L1715" s="150"/>
      <c r="M1715" s="154"/>
      <c r="T1715" s="155"/>
      <c r="AT1715" s="151" t="s">
        <v>171</v>
      </c>
      <c r="AU1715" s="151" t="s">
        <v>83</v>
      </c>
      <c r="AV1715" s="12" t="s">
        <v>81</v>
      </c>
      <c r="AW1715" s="12" t="s">
        <v>34</v>
      </c>
      <c r="AX1715" s="12" t="s">
        <v>73</v>
      </c>
      <c r="AY1715" s="151" t="s">
        <v>158</v>
      </c>
    </row>
    <row r="1716" spans="2:65" s="13" customFormat="1" ht="11.25">
      <c r="B1716" s="156"/>
      <c r="D1716" s="144" t="s">
        <v>171</v>
      </c>
      <c r="E1716" s="157" t="s">
        <v>21</v>
      </c>
      <c r="F1716" s="158" t="s">
        <v>81</v>
      </c>
      <c r="H1716" s="159">
        <v>1</v>
      </c>
      <c r="I1716" s="160"/>
      <c r="L1716" s="156"/>
      <c r="M1716" s="161"/>
      <c r="T1716" s="162"/>
      <c r="AT1716" s="157" t="s">
        <v>171</v>
      </c>
      <c r="AU1716" s="157" t="s">
        <v>83</v>
      </c>
      <c r="AV1716" s="13" t="s">
        <v>83</v>
      </c>
      <c r="AW1716" s="13" t="s">
        <v>34</v>
      </c>
      <c r="AX1716" s="13" t="s">
        <v>81</v>
      </c>
      <c r="AY1716" s="157" t="s">
        <v>158</v>
      </c>
    </row>
    <row r="1717" spans="2:65" s="1" customFormat="1" ht="16.5" customHeight="1">
      <c r="B1717" s="32"/>
      <c r="C1717" s="170" t="s">
        <v>2153</v>
      </c>
      <c r="D1717" s="170" t="s">
        <v>264</v>
      </c>
      <c r="E1717" s="171" t="s">
        <v>2154</v>
      </c>
      <c r="F1717" s="172" t="s">
        <v>2155</v>
      </c>
      <c r="G1717" s="173" t="s">
        <v>184</v>
      </c>
      <c r="H1717" s="174">
        <v>3.25</v>
      </c>
      <c r="I1717" s="175"/>
      <c r="J1717" s="176">
        <f>ROUND(I1717*H1717,2)</f>
        <v>0</v>
      </c>
      <c r="K1717" s="172" t="s">
        <v>279</v>
      </c>
      <c r="L1717" s="177"/>
      <c r="M1717" s="178" t="s">
        <v>21</v>
      </c>
      <c r="N1717" s="179" t="s">
        <v>44</v>
      </c>
      <c r="P1717" s="140">
        <f>O1717*H1717</f>
        <v>0</v>
      </c>
      <c r="Q1717" s="140">
        <v>0</v>
      </c>
      <c r="R1717" s="140">
        <f>Q1717*H1717</f>
        <v>0</v>
      </c>
      <c r="S1717" s="140">
        <v>0</v>
      </c>
      <c r="T1717" s="141">
        <f>S1717*H1717</f>
        <v>0</v>
      </c>
      <c r="AR1717" s="142" t="s">
        <v>424</v>
      </c>
      <c r="AT1717" s="142" t="s">
        <v>264</v>
      </c>
      <c r="AU1717" s="142" t="s">
        <v>83</v>
      </c>
      <c r="AY1717" s="17" t="s">
        <v>158</v>
      </c>
      <c r="BE1717" s="143">
        <f>IF(N1717="základní",J1717,0)</f>
        <v>0</v>
      </c>
      <c r="BF1717" s="143">
        <f>IF(N1717="snížená",J1717,0)</f>
        <v>0</v>
      </c>
      <c r="BG1717" s="143">
        <f>IF(N1717="zákl. přenesená",J1717,0)</f>
        <v>0</v>
      </c>
      <c r="BH1717" s="143">
        <f>IF(N1717="sníž. přenesená",J1717,0)</f>
        <v>0</v>
      </c>
      <c r="BI1717" s="143">
        <f>IF(N1717="nulová",J1717,0)</f>
        <v>0</v>
      </c>
      <c r="BJ1717" s="17" t="s">
        <v>81</v>
      </c>
      <c r="BK1717" s="143">
        <f>ROUND(I1717*H1717,2)</f>
        <v>0</v>
      </c>
      <c r="BL1717" s="17" t="s">
        <v>281</v>
      </c>
      <c r="BM1717" s="142" t="s">
        <v>2156</v>
      </c>
    </row>
    <row r="1718" spans="2:65" s="1" customFormat="1" ht="11.25">
      <c r="B1718" s="32"/>
      <c r="D1718" s="144" t="s">
        <v>167</v>
      </c>
      <c r="F1718" s="145" t="s">
        <v>2155</v>
      </c>
      <c r="I1718" s="146"/>
      <c r="L1718" s="32"/>
      <c r="M1718" s="147"/>
      <c r="T1718" s="53"/>
      <c r="AT1718" s="17" t="s">
        <v>167</v>
      </c>
      <c r="AU1718" s="17" t="s">
        <v>83</v>
      </c>
    </row>
    <row r="1719" spans="2:65" s="1" customFormat="1" ht="39">
      <c r="B1719" s="32"/>
      <c r="D1719" s="144" t="s">
        <v>562</v>
      </c>
      <c r="F1719" s="180" t="s">
        <v>2157</v>
      </c>
      <c r="I1719" s="146"/>
      <c r="L1719" s="32"/>
      <c r="M1719" s="147"/>
      <c r="T1719" s="53"/>
      <c r="AT1719" s="17" t="s">
        <v>562</v>
      </c>
      <c r="AU1719" s="17" t="s">
        <v>83</v>
      </c>
    </row>
    <row r="1720" spans="2:65" s="12" customFormat="1" ht="11.25">
      <c r="B1720" s="150"/>
      <c r="D1720" s="144" t="s">
        <v>171</v>
      </c>
      <c r="E1720" s="151" t="s">
        <v>21</v>
      </c>
      <c r="F1720" s="152" t="s">
        <v>2158</v>
      </c>
      <c r="H1720" s="151" t="s">
        <v>21</v>
      </c>
      <c r="I1720" s="153"/>
      <c r="L1720" s="150"/>
      <c r="M1720" s="154"/>
      <c r="T1720" s="155"/>
      <c r="AT1720" s="151" t="s">
        <v>171</v>
      </c>
      <c r="AU1720" s="151" t="s">
        <v>83</v>
      </c>
      <c r="AV1720" s="12" t="s">
        <v>81</v>
      </c>
      <c r="AW1720" s="12" t="s">
        <v>34</v>
      </c>
      <c r="AX1720" s="12" t="s">
        <v>73</v>
      </c>
      <c r="AY1720" s="151" t="s">
        <v>158</v>
      </c>
    </row>
    <row r="1721" spans="2:65" s="13" customFormat="1" ht="11.25">
      <c r="B1721" s="156"/>
      <c r="D1721" s="144" t="s">
        <v>171</v>
      </c>
      <c r="E1721" s="157" t="s">
        <v>21</v>
      </c>
      <c r="F1721" s="158" t="s">
        <v>2159</v>
      </c>
      <c r="H1721" s="159">
        <v>3.25</v>
      </c>
      <c r="I1721" s="160"/>
      <c r="L1721" s="156"/>
      <c r="M1721" s="161"/>
      <c r="T1721" s="162"/>
      <c r="AT1721" s="157" t="s">
        <v>171</v>
      </c>
      <c r="AU1721" s="157" t="s">
        <v>83</v>
      </c>
      <c r="AV1721" s="13" t="s">
        <v>83</v>
      </c>
      <c r="AW1721" s="13" t="s">
        <v>34</v>
      </c>
      <c r="AX1721" s="13" t="s">
        <v>81</v>
      </c>
      <c r="AY1721" s="157" t="s">
        <v>158</v>
      </c>
    </row>
    <row r="1722" spans="2:65" s="1" customFormat="1" ht="16.5" customHeight="1">
      <c r="B1722" s="32"/>
      <c r="C1722" s="131" t="s">
        <v>2160</v>
      </c>
      <c r="D1722" s="131" t="s">
        <v>160</v>
      </c>
      <c r="E1722" s="132" t="s">
        <v>2161</v>
      </c>
      <c r="F1722" s="133" t="s">
        <v>2162</v>
      </c>
      <c r="G1722" s="134" t="s">
        <v>1622</v>
      </c>
      <c r="H1722" s="181"/>
      <c r="I1722" s="136"/>
      <c r="J1722" s="137">
        <f>ROUND(I1722*H1722,2)</f>
        <v>0</v>
      </c>
      <c r="K1722" s="133" t="s">
        <v>164</v>
      </c>
      <c r="L1722" s="32"/>
      <c r="M1722" s="138" t="s">
        <v>21</v>
      </c>
      <c r="N1722" s="139" t="s">
        <v>44</v>
      </c>
      <c r="P1722" s="140">
        <f>O1722*H1722</f>
        <v>0</v>
      </c>
      <c r="Q1722" s="140">
        <v>0</v>
      </c>
      <c r="R1722" s="140">
        <f>Q1722*H1722</f>
        <v>0</v>
      </c>
      <c r="S1722" s="140">
        <v>0</v>
      </c>
      <c r="T1722" s="141">
        <f>S1722*H1722</f>
        <v>0</v>
      </c>
      <c r="AR1722" s="142" t="s">
        <v>281</v>
      </c>
      <c r="AT1722" s="142" t="s">
        <v>160</v>
      </c>
      <c r="AU1722" s="142" t="s">
        <v>83</v>
      </c>
      <c r="AY1722" s="17" t="s">
        <v>158</v>
      </c>
      <c r="BE1722" s="143">
        <f>IF(N1722="základní",J1722,0)</f>
        <v>0</v>
      </c>
      <c r="BF1722" s="143">
        <f>IF(N1722="snížená",J1722,0)</f>
        <v>0</v>
      </c>
      <c r="BG1722" s="143">
        <f>IF(N1722="zákl. přenesená",J1722,0)</f>
        <v>0</v>
      </c>
      <c r="BH1722" s="143">
        <f>IF(N1722="sníž. přenesená",J1722,0)</f>
        <v>0</v>
      </c>
      <c r="BI1722" s="143">
        <f>IF(N1722="nulová",J1722,0)</f>
        <v>0</v>
      </c>
      <c r="BJ1722" s="17" t="s">
        <v>81</v>
      </c>
      <c r="BK1722" s="143">
        <f>ROUND(I1722*H1722,2)</f>
        <v>0</v>
      </c>
      <c r="BL1722" s="17" t="s">
        <v>281</v>
      </c>
      <c r="BM1722" s="142" t="s">
        <v>2163</v>
      </c>
    </row>
    <row r="1723" spans="2:65" s="1" customFormat="1" ht="19.5">
      <c r="B1723" s="32"/>
      <c r="D1723" s="144" t="s">
        <v>167</v>
      </c>
      <c r="F1723" s="145" t="s">
        <v>2164</v>
      </c>
      <c r="I1723" s="146"/>
      <c r="L1723" s="32"/>
      <c r="M1723" s="147"/>
      <c r="T1723" s="53"/>
      <c r="AT1723" s="17" t="s">
        <v>167</v>
      </c>
      <c r="AU1723" s="17" t="s">
        <v>83</v>
      </c>
    </row>
    <row r="1724" spans="2:65" s="1" customFormat="1" ht="11.25">
      <c r="B1724" s="32"/>
      <c r="D1724" s="148" t="s">
        <v>169</v>
      </c>
      <c r="F1724" s="149" t="s">
        <v>2165</v>
      </c>
      <c r="I1724" s="146"/>
      <c r="L1724" s="32"/>
      <c r="M1724" s="147"/>
      <c r="T1724" s="53"/>
      <c r="AT1724" s="17" t="s">
        <v>169</v>
      </c>
      <c r="AU1724" s="17" t="s">
        <v>83</v>
      </c>
    </row>
    <row r="1725" spans="2:65" s="11" customFormat="1" ht="22.9" customHeight="1">
      <c r="B1725" s="119"/>
      <c r="D1725" s="120" t="s">
        <v>72</v>
      </c>
      <c r="E1725" s="129" t="s">
        <v>2166</v>
      </c>
      <c r="F1725" s="129" t="s">
        <v>2167</v>
      </c>
      <c r="I1725" s="122"/>
      <c r="J1725" s="130">
        <f>BK1725</f>
        <v>0</v>
      </c>
      <c r="L1725" s="119"/>
      <c r="M1725" s="124"/>
      <c r="P1725" s="125">
        <f>SUM(P1726:P1863)</f>
        <v>0</v>
      </c>
      <c r="R1725" s="125">
        <f>SUM(R1726:R1863)</f>
        <v>4.9729223124999999E-2</v>
      </c>
      <c r="T1725" s="126">
        <f>SUM(T1726:T1863)</f>
        <v>0</v>
      </c>
      <c r="AR1725" s="120" t="s">
        <v>83</v>
      </c>
      <c r="AT1725" s="127" t="s">
        <v>72</v>
      </c>
      <c r="AU1725" s="127" t="s">
        <v>81</v>
      </c>
      <c r="AY1725" s="120" t="s">
        <v>158</v>
      </c>
      <c r="BK1725" s="128">
        <f>SUM(BK1726:BK1863)</f>
        <v>0</v>
      </c>
    </row>
    <row r="1726" spans="2:65" s="1" customFormat="1" ht="16.5" customHeight="1">
      <c r="B1726" s="32"/>
      <c r="C1726" s="131" t="s">
        <v>2168</v>
      </c>
      <c r="D1726" s="131" t="s">
        <v>160</v>
      </c>
      <c r="E1726" s="132" t="s">
        <v>2169</v>
      </c>
      <c r="F1726" s="133" t="s">
        <v>2170</v>
      </c>
      <c r="G1726" s="134" t="s">
        <v>163</v>
      </c>
      <c r="H1726" s="135">
        <v>7.4249999999999998</v>
      </c>
      <c r="I1726" s="136"/>
      <c r="J1726" s="137">
        <f>ROUND(I1726*H1726,2)</f>
        <v>0</v>
      </c>
      <c r="K1726" s="133" t="s">
        <v>164</v>
      </c>
      <c r="L1726" s="32"/>
      <c r="M1726" s="138" t="s">
        <v>21</v>
      </c>
      <c r="N1726" s="139" t="s">
        <v>44</v>
      </c>
      <c r="P1726" s="140">
        <f>O1726*H1726</f>
        <v>0</v>
      </c>
      <c r="Q1726" s="140">
        <v>4.6999999999999997E-5</v>
      </c>
      <c r="R1726" s="140">
        <f>Q1726*H1726</f>
        <v>3.4897499999999996E-4</v>
      </c>
      <c r="S1726" s="140">
        <v>0</v>
      </c>
      <c r="T1726" s="141">
        <f>S1726*H1726</f>
        <v>0</v>
      </c>
      <c r="AR1726" s="142" t="s">
        <v>281</v>
      </c>
      <c r="AT1726" s="142" t="s">
        <v>160</v>
      </c>
      <c r="AU1726" s="142" t="s">
        <v>83</v>
      </c>
      <c r="AY1726" s="17" t="s">
        <v>158</v>
      </c>
      <c r="BE1726" s="143">
        <f>IF(N1726="základní",J1726,0)</f>
        <v>0</v>
      </c>
      <c r="BF1726" s="143">
        <f>IF(N1726="snížená",J1726,0)</f>
        <v>0</v>
      </c>
      <c r="BG1726" s="143">
        <f>IF(N1726="zákl. přenesená",J1726,0)</f>
        <v>0</v>
      </c>
      <c r="BH1726" s="143">
        <f>IF(N1726="sníž. přenesená",J1726,0)</f>
        <v>0</v>
      </c>
      <c r="BI1726" s="143">
        <f>IF(N1726="nulová",J1726,0)</f>
        <v>0</v>
      </c>
      <c r="BJ1726" s="17" t="s">
        <v>81</v>
      </c>
      <c r="BK1726" s="143">
        <f>ROUND(I1726*H1726,2)</f>
        <v>0</v>
      </c>
      <c r="BL1726" s="17" t="s">
        <v>281</v>
      </c>
      <c r="BM1726" s="142" t="s">
        <v>2171</v>
      </c>
    </row>
    <row r="1727" spans="2:65" s="1" customFormat="1" ht="11.25">
      <c r="B1727" s="32"/>
      <c r="D1727" s="144" t="s">
        <v>167</v>
      </c>
      <c r="F1727" s="145" t="s">
        <v>2172</v>
      </c>
      <c r="I1727" s="146"/>
      <c r="L1727" s="32"/>
      <c r="M1727" s="147"/>
      <c r="T1727" s="53"/>
      <c r="AT1727" s="17" t="s">
        <v>167</v>
      </c>
      <c r="AU1727" s="17" t="s">
        <v>83</v>
      </c>
    </row>
    <row r="1728" spans="2:65" s="1" customFormat="1" ht="11.25">
      <c r="B1728" s="32"/>
      <c r="D1728" s="148" t="s">
        <v>169</v>
      </c>
      <c r="F1728" s="149" t="s">
        <v>2173</v>
      </c>
      <c r="I1728" s="146"/>
      <c r="L1728" s="32"/>
      <c r="M1728" s="147"/>
      <c r="T1728" s="53"/>
      <c r="AT1728" s="17" t="s">
        <v>169</v>
      </c>
      <c r="AU1728" s="17" t="s">
        <v>83</v>
      </c>
    </row>
    <row r="1729" spans="2:65" s="12" customFormat="1" ht="11.25">
      <c r="B1729" s="150"/>
      <c r="D1729" s="144" t="s">
        <v>171</v>
      </c>
      <c r="E1729" s="151" t="s">
        <v>21</v>
      </c>
      <c r="F1729" s="152" t="s">
        <v>2174</v>
      </c>
      <c r="H1729" s="151" t="s">
        <v>21</v>
      </c>
      <c r="I1729" s="153"/>
      <c r="L1729" s="150"/>
      <c r="M1729" s="154"/>
      <c r="T1729" s="155"/>
      <c r="AT1729" s="151" t="s">
        <v>171</v>
      </c>
      <c r="AU1729" s="151" t="s">
        <v>83</v>
      </c>
      <c r="AV1729" s="12" t="s">
        <v>81</v>
      </c>
      <c r="AW1729" s="12" t="s">
        <v>34</v>
      </c>
      <c r="AX1729" s="12" t="s">
        <v>73</v>
      </c>
      <c r="AY1729" s="151" t="s">
        <v>158</v>
      </c>
    </row>
    <row r="1730" spans="2:65" s="13" customFormat="1" ht="11.25">
      <c r="B1730" s="156"/>
      <c r="D1730" s="144" t="s">
        <v>171</v>
      </c>
      <c r="E1730" s="157" t="s">
        <v>21</v>
      </c>
      <c r="F1730" s="158" t="s">
        <v>2175</v>
      </c>
      <c r="H1730" s="159">
        <v>7.4249999999999998</v>
      </c>
      <c r="I1730" s="160"/>
      <c r="L1730" s="156"/>
      <c r="M1730" s="161"/>
      <c r="T1730" s="162"/>
      <c r="AT1730" s="157" t="s">
        <v>171</v>
      </c>
      <c r="AU1730" s="157" t="s">
        <v>83</v>
      </c>
      <c r="AV1730" s="13" t="s">
        <v>83</v>
      </c>
      <c r="AW1730" s="13" t="s">
        <v>34</v>
      </c>
      <c r="AX1730" s="13" t="s">
        <v>81</v>
      </c>
      <c r="AY1730" s="157" t="s">
        <v>158</v>
      </c>
    </row>
    <row r="1731" spans="2:65" s="1" customFormat="1" ht="16.5" customHeight="1">
      <c r="B1731" s="32"/>
      <c r="C1731" s="170" t="s">
        <v>2176</v>
      </c>
      <c r="D1731" s="170" t="s">
        <v>264</v>
      </c>
      <c r="E1731" s="171" t="s">
        <v>2177</v>
      </c>
      <c r="F1731" s="172" t="s">
        <v>2178</v>
      </c>
      <c r="G1731" s="173" t="s">
        <v>344</v>
      </c>
      <c r="H1731" s="174">
        <v>1</v>
      </c>
      <c r="I1731" s="175"/>
      <c r="J1731" s="176">
        <f>ROUND(I1731*H1731,2)</f>
        <v>0</v>
      </c>
      <c r="K1731" s="172" t="s">
        <v>279</v>
      </c>
      <c r="L1731" s="177"/>
      <c r="M1731" s="178" t="s">
        <v>21</v>
      </c>
      <c r="N1731" s="179" t="s">
        <v>44</v>
      </c>
      <c r="P1731" s="140">
        <f>O1731*H1731</f>
        <v>0</v>
      </c>
      <c r="Q1731" s="140">
        <v>0</v>
      </c>
      <c r="R1731" s="140">
        <f>Q1731*H1731</f>
        <v>0</v>
      </c>
      <c r="S1731" s="140">
        <v>0</v>
      </c>
      <c r="T1731" s="141">
        <f>S1731*H1731</f>
        <v>0</v>
      </c>
      <c r="AR1731" s="142" t="s">
        <v>424</v>
      </c>
      <c r="AT1731" s="142" t="s">
        <v>264</v>
      </c>
      <c r="AU1731" s="142" t="s">
        <v>83</v>
      </c>
      <c r="AY1731" s="17" t="s">
        <v>158</v>
      </c>
      <c r="BE1731" s="143">
        <f>IF(N1731="základní",J1731,0)</f>
        <v>0</v>
      </c>
      <c r="BF1731" s="143">
        <f>IF(N1731="snížená",J1731,0)</f>
        <v>0</v>
      </c>
      <c r="BG1731" s="143">
        <f>IF(N1731="zákl. přenesená",J1731,0)</f>
        <v>0</v>
      </c>
      <c r="BH1731" s="143">
        <f>IF(N1731="sníž. přenesená",J1731,0)</f>
        <v>0</v>
      </c>
      <c r="BI1731" s="143">
        <f>IF(N1731="nulová",J1731,0)</f>
        <v>0</v>
      </c>
      <c r="BJ1731" s="17" t="s">
        <v>81</v>
      </c>
      <c r="BK1731" s="143">
        <f>ROUND(I1731*H1731,2)</f>
        <v>0</v>
      </c>
      <c r="BL1731" s="17" t="s">
        <v>281</v>
      </c>
      <c r="BM1731" s="142" t="s">
        <v>2179</v>
      </c>
    </row>
    <row r="1732" spans="2:65" s="1" customFormat="1" ht="11.25">
      <c r="B1732" s="32"/>
      <c r="D1732" s="144" t="s">
        <v>167</v>
      </c>
      <c r="F1732" s="145" t="s">
        <v>2178</v>
      </c>
      <c r="I1732" s="146"/>
      <c r="L1732" s="32"/>
      <c r="M1732" s="147"/>
      <c r="T1732" s="53"/>
      <c r="AT1732" s="17" t="s">
        <v>167</v>
      </c>
      <c r="AU1732" s="17" t="s">
        <v>83</v>
      </c>
    </row>
    <row r="1733" spans="2:65" s="1" customFormat="1" ht="78">
      <c r="B1733" s="32"/>
      <c r="D1733" s="144" t="s">
        <v>562</v>
      </c>
      <c r="F1733" s="180" t="s">
        <v>2180</v>
      </c>
      <c r="I1733" s="146"/>
      <c r="L1733" s="32"/>
      <c r="M1733" s="147"/>
      <c r="T1733" s="53"/>
      <c r="AT1733" s="17" t="s">
        <v>562</v>
      </c>
      <c r="AU1733" s="17" t="s">
        <v>83</v>
      </c>
    </row>
    <row r="1734" spans="2:65" s="1" customFormat="1" ht="16.5" customHeight="1">
      <c r="B1734" s="32"/>
      <c r="C1734" s="131" t="s">
        <v>2181</v>
      </c>
      <c r="D1734" s="131" t="s">
        <v>160</v>
      </c>
      <c r="E1734" s="132" t="s">
        <v>2182</v>
      </c>
      <c r="F1734" s="133" t="s">
        <v>2183</v>
      </c>
      <c r="G1734" s="134" t="s">
        <v>163</v>
      </c>
      <c r="H1734" s="135">
        <v>10.692</v>
      </c>
      <c r="I1734" s="136"/>
      <c r="J1734" s="137">
        <f>ROUND(I1734*H1734,2)</f>
        <v>0</v>
      </c>
      <c r="K1734" s="133" t="s">
        <v>164</v>
      </c>
      <c r="L1734" s="32"/>
      <c r="M1734" s="138" t="s">
        <v>21</v>
      </c>
      <c r="N1734" s="139" t="s">
        <v>44</v>
      </c>
      <c r="P1734" s="140">
        <f>O1734*H1734</f>
        <v>0</v>
      </c>
      <c r="Q1734" s="140">
        <v>4.6999999999999997E-5</v>
      </c>
      <c r="R1734" s="140">
        <f>Q1734*H1734</f>
        <v>5.0252399999999996E-4</v>
      </c>
      <c r="S1734" s="140">
        <v>0</v>
      </c>
      <c r="T1734" s="141">
        <f>S1734*H1734</f>
        <v>0</v>
      </c>
      <c r="AR1734" s="142" t="s">
        <v>281</v>
      </c>
      <c r="AT1734" s="142" t="s">
        <v>160</v>
      </c>
      <c r="AU1734" s="142" t="s">
        <v>83</v>
      </c>
      <c r="AY1734" s="17" t="s">
        <v>158</v>
      </c>
      <c r="BE1734" s="143">
        <f>IF(N1734="základní",J1734,0)</f>
        <v>0</v>
      </c>
      <c r="BF1734" s="143">
        <f>IF(N1734="snížená",J1734,0)</f>
        <v>0</v>
      </c>
      <c r="BG1734" s="143">
        <f>IF(N1734="zákl. přenesená",J1734,0)</f>
        <v>0</v>
      </c>
      <c r="BH1734" s="143">
        <f>IF(N1734="sníž. přenesená",J1734,0)</f>
        <v>0</v>
      </c>
      <c r="BI1734" s="143">
        <f>IF(N1734="nulová",J1734,0)</f>
        <v>0</v>
      </c>
      <c r="BJ1734" s="17" t="s">
        <v>81</v>
      </c>
      <c r="BK1734" s="143">
        <f>ROUND(I1734*H1734,2)</f>
        <v>0</v>
      </c>
      <c r="BL1734" s="17" t="s">
        <v>281</v>
      </c>
      <c r="BM1734" s="142" t="s">
        <v>2184</v>
      </c>
    </row>
    <row r="1735" spans="2:65" s="1" customFormat="1" ht="11.25">
      <c r="B1735" s="32"/>
      <c r="D1735" s="144" t="s">
        <v>167</v>
      </c>
      <c r="F1735" s="145" t="s">
        <v>2185</v>
      </c>
      <c r="I1735" s="146"/>
      <c r="L1735" s="32"/>
      <c r="M1735" s="147"/>
      <c r="T1735" s="53"/>
      <c r="AT1735" s="17" t="s">
        <v>167</v>
      </c>
      <c r="AU1735" s="17" t="s">
        <v>83</v>
      </c>
    </row>
    <row r="1736" spans="2:65" s="1" customFormat="1" ht="11.25">
      <c r="B1736" s="32"/>
      <c r="D1736" s="148" t="s">
        <v>169</v>
      </c>
      <c r="F1736" s="149" t="s">
        <v>2186</v>
      </c>
      <c r="I1736" s="146"/>
      <c r="L1736" s="32"/>
      <c r="M1736" s="147"/>
      <c r="T1736" s="53"/>
      <c r="AT1736" s="17" t="s">
        <v>169</v>
      </c>
      <c r="AU1736" s="17" t="s">
        <v>83</v>
      </c>
    </row>
    <row r="1737" spans="2:65" s="12" customFormat="1" ht="11.25">
      <c r="B1737" s="150"/>
      <c r="D1737" s="144" t="s">
        <v>171</v>
      </c>
      <c r="E1737" s="151" t="s">
        <v>21</v>
      </c>
      <c r="F1737" s="152" t="s">
        <v>2187</v>
      </c>
      <c r="H1737" s="151" t="s">
        <v>21</v>
      </c>
      <c r="I1737" s="153"/>
      <c r="L1737" s="150"/>
      <c r="M1737" s="154"/>
      <c r="T1737" s="155"/>
      <c r="AT1737" s="151" t="s">
        <v>171</v>
      </c>
      <c r="AU1737" s="151" t="s">
        <v>83</v>
      </c>
      <c r="AV1737" s="12" t="s">
        <v>81</v>
      </c>
      <c r="AW1737" s="12" t="s">
        <v>34</v>
      </c>
      <c r="AX1737" s="12" t="s">
        <v>73</v>
      </c>
      <c r="AY1737" s="151" t="s">
        <v>158</v>
      </c>
    </row>
    <row r="1738" spans="2:65" s="13" customFormat="1" ht="11.25">
      <c r="B1738" s="156"/>
      <c r="D1738" s="144" t="s">
        <v>171</v>
      </c>
      <c r="E1738" s="157" t="s">
        <v>21</v>
      </c>
      <c r="F1738" s="158" t="s">
        <v>2188</v>
      </c>
      <c r="H1738" s="159">
        <v>10.692</v>
      </c>
      <c r="I1738" s="160"/>
      <c r="L1738" s="156"/>
      <c r="M1738" s="161"/>
      <c r="T1738" s="162"/>
      <c r="AT1738" s="157" t="s">
        <v>171</v>
      </c>
      <c r="AU1738" s="157" t="s">
        <v>83</v>
      </c>
      <c r="AV1738" s="13" t="s">
        <v>83</v>
      </c>
      <c r="AW1738" s="13" t="s">
        <v>34</v>
      </c>
      <c r="AX1738" s="13" t="s">
        <v>81</v>
      </c>
      <c r="AY1738" s="157" t="s">
        <v>158</v>
      </c>
    </row>
    <row r="1739" spans="2:65" s="1" customFormat="1" ht="21.75" customHeight="1">
      <c r="B1739" s="32"/>
      <c r="C1739" s="170" t="s">
        <v>2189</v>
      </c>
      <c r="D1739" s="170" t="s">
        <v>264</v>
      </c>
      <c r="E1739" s="171" t="s">
        <v>2190</v>
      </c>
      <c r="F1739" s="172" t="s">
        <v>2191</v>
      </c>
      <c r="G1739" s="173" t="s">
        <v>344</v>
      </c>
      <c r="H1739" s="174">
        <v>1</v>
      </c>
      <c r="I1739" s="175"/>
      <c r="J1739" s="176">
        <f>ROUND(I1739*H1739,2)</f>
        <v>0</v>
      </c>
      <c r="K1739" s="172" t="s">
        <v>279</v>
      </c>
      <c r="L1739" s="177"/>
      <c r="M1739" s="178" t="s">
        <v>21</v>
      </c>
      <c r="N1739" s="179" t="s">
        <v>44</v>
      </c>
      <c r="P1739" s="140">
        <f>O1739*H1739</f>
        <v>0</v>
      </c>
      <c r="Q1739" s="140">
        <v>0</v>
      </c>
      <c r="R1739" s="140">
        <f>Q1739*H1739</f>
        <v>0</v>
      </c>
      <c r="S1739" s="140">
        <v>0</v>
      </c>
      <c r="T1739" s="141">
        <f>S1739*H1739</f>
        <v>0</v>
      </c>
      <c r="AR1739" s="142" t="s">
        <v>424</v>
      </c>
      <c r="AT1739" s="142" t="s">
        <v>264</v>
      </c>
      <c r="AU1739" s="142" t="s">
        <v>83</v>
      </c>
      <c r="AY1739" s="17" t="s">
        <v>158</v>
      </c>
      <c r="BE1739" s="143">
        <f>IF(N1739="základní",J1739,0)</f>
        <v>0</v>
      </c>
      <c r="BF1739" s="143">
        <f>IF(N1739="snížená",J1739,0)</f>
        <v>0</v>
      </c>
      <c r="BG1739" s="143">
        <f>IF(N1739="zákl. přenesená",J1739,0)</f>
        <v>0</v>
      </c>
      <c r="BH1739" s="143">
        <f>IF(N1739="sníž. přenesená",J1739,0)</f>
        <v>0</v>
      </c>
      <c r="BI1739" s="143">
        <f>IF(N1739="nulová",J1739,0)</f>
        <v>0</v>
      </c>
      <c r="BJ1739" s="17" t="s">
        <v>81</v>
      </c>
      <c r="BK1739" s="143">
        <f>ROUND(I1739*H1739,2)</f>
        <v>0</v>
      </c>
      <c r="BL1739" s="17" t="s">
        <v>281</v>
      </c>
      <c r="BM1739" s="142" t="s">
        <v>2192</v>
      </c>
    </row>
    <row r="1740" spans="2:65" s="1" customFormat="1" ht="11.25">
      <c r="B1740" s="32"/>
      <c r="D1740" s="144" t="s">
        <v>167</v>
      </c>
      <c r="F1740" s="145" t="s">
        <v>2191</v>
      </c>
      <c r="I1740" s="146"/>
      <c r="L1740" s="32"/>
      <c r="M1740" s="147"/>
      <c r="T1740" s="53"/>
      <c r="AT1740" s="17" t="s">
        <v>167</v>
      </c>
      <c r="AU1740" s="17" t="s">
        <v>83</v>
      </c>
    </row>
    <row r="1741" spans="2:65" s="1" customFormat="1" ht="78">
      <c r="B1741" s="32"/>
      <c r="D1741" s="144" t="s">
        <v>562</v>
      </c>
      <c r="F1741" s="180" t="s">
        <v>2193</v>
      </c>
      <c r="I1741" s="146"/>
      <c r="L1741" s="32"/>
      <c r="M1741" s="147"/>
      <c r="T1741" s="53"/>
      <c r="AT1741" s="17" t="s">
        <v>562</v>
      </c>
      <c r="AU1741" s="17" t="s">
        <v>83</v>
      </c>
    </row>
    <row r="1742" spans="2:65" s="1" customFormat="1" ht="16.5" customHeight="1">
      <c r="B1742" s="32"/>
      <c r="C1742" s="131" t="s">
        <v>2194</v>
      </c>
      <c r="D1742" s="131" t="s">
        <v>160</v>
      </c>
      <c r="E1742" s="132" t="s">
        <v>2195</v>
      </c>
      <c r="F1742" s="133" t="s">
        <v>2196</v>
      </c>
      <c r="G1742" s="134" t="s">
        <v>184</v>
      </c>
      <c r="H1742" s="135">
        <v>9.64</v>
      </c>
      <c r="I1742" s="136"/>
      <c r="J1742" s="137">
        <f>ROUND(I1742*H1742,2)</f>
        <v>0</v>
      </c>
      <c r="K1742" s="133" t="s">
        <v>164</v>
      </c>
      <c r="L1742" s="32"/>
      <c r="M1742" s="138" t="s">
        <v>21</v>
      </c>
      <c r="N1742" s="139" t="s">
        <v>44</v>
      </c>
      <c r="P1742" s="140">
        <f>O1742*H1742</f>
        <v>0</v>
      </c>
      <c r="Q1742" s="140">
        <v>5.6400000000000002E-5</v>
      </c>
      <c r="R1742" s="140">
        <f>Q1742*H1742</f>
        <v>5.4369600000000009E-4</v>
      </c>
      <c r="S1742" s="140">
        <v>0</v>
      </c>
      <c r="T1742" s="141">
        <f>S1742*H1742</f>
        <v>0</v>
      </c>
      <c r="AR1742" s="142" t="s">
        <v>281</v>
      </c>
      <c r="AT1742" s="142" t="s">
        <v>160</v>
      </c>
      <c r="AU1742" s="142" t="s">
        <v>83</v>
      </c>
      <c r="AY1742" s="17" t="s">
        <v>158</v>
      </c>
      <c r="BE1742" s="143">
        <f>IF(N1742="základní",J1742,0)</f>
        <v>0</v>
      </c>
      <c r="BF1742" s="143">
        <f>IF(N1742="snížená",J1742,0)</f>
        <v>0</v>
      </c>
      <c r="BG1742" s="143">
        <f>IF(N1742="zákl. přenesená",J1742,0)</f>
        <v>0</v>
      </c>
      <c r="BH1742" s="143">
        <f>IF(N1742="sníž. přenesená",J1742,0)</f>
        <v>0</v>
      </c>
      <c r="BI1742" s="143">
        <f>IF(N1742="nulová",J1742,0)</f>
        <v>0</v>
      </c>
      <c r="BJ1742" s="17" t="s">
        <v>81</v>
      </c>
      <c r="BK1742" s="143">
        <f>ROUND(I1742*H1742,2)</f>
        <v>0</v>
      </c>
      <c r="BL1742" s="17" t="s">
        <v>281</v>
      </c>
      <c r="BM1742" s="142" t="s">
        <v>2197</v>
      </c>
    </row>
    <row r="1743" spans="2:65" s="1" customFormat="1" ht="11.25">
      <c r="B1743" s="32"/>
      <c r="D1743" s="144" t="s">
        <v>167</v>
      </c>
      <c r="F1743" s="145" t="s">
        <v>2198</v>
      </c>
      <c r="I1743" s="146"/>
      <c r="L1743" s="32"/>
      <c r="M1743" s="147"/>
      <c r="T1743" s="53"/>
      <c r="AT1743" s="17" t="s">
        <v>167</v>
      </c>
      <c r="AU1743" s="17" t="s">
        <v>83</v>
      </c>
    </row>
    <row r="1744" spans="2:65" s="1" customFormat="1" ht="11.25">
      <c r="B1744" s="32"/>
      <c r="D1744" s="148" t="s">
        <v>169</v>
      </c>
      <c r="F1744" s="149" t="s">
        <v>2199</v>
      </c>
      <c r="I1744" s="146"/>
      <c r="L1744" s="32"/>
      <c r="M1744" s="147"/>
      <c r="T1744" s="53"/>
      <c r="AT1744" s="17" t="s">
        <v>169</v>
      </c>
      <c r="AU1744" s="17" t="s">
        <v>83</v>
      </c>
    </row>
    <row r="1745" spans="2:65" s="12" customFormat="1" ht="11.25">
      <c r="B1745" s="150"/>
      <c r="D1745" s="144" t="s">
        <v>171</v>
      </c>
      <c r="E1745" s="151" t="s">
        <v>21</v>
      </c>
      <c r="F1745" s="152" t="s">
        <v>1339</v>
      </c>
      <c r="H1745" s="151" t="s">
        <v>21</v>
      </c>
      <c r="I1745" s="153"/>
      <c r="L1745" s="150"/>
      <c r="M1745" s="154"/>
      <c r="T1745" s="155"/>
      <c r="AT1745" s="151" t="s">
        <v>171</v>
      </c>
      <c r="AU1745" s="151" t="s">
        <v>83</v>
      </c>
      <c r="AV1745" s="12" t="s">
        <v>81</v>
      </c>
      <c r="AW1745" s="12" t="s">
        <v>34</v>
      </c>
      <c r="AX1745" s="12" t="s">
        <v>73</v>
      </c>
      <c r="AY1745" s="151" t="s">
        <v>158</v>
      </c>
    </row>
    <row r="1746" spans="2:65" s="13" customFormat="1" ht="11.25">
      <c r="B1746" s="156"/>
      <c r="D1746" s="144" t="s">
        <v>171</v>
      </c>
      <c r="E1746" s="157" t="s">
        <v>21</v>
      </c>
      <c r="F1746" s="158" t="s">
        <v>2200</v>
      </c>
      <c r="H1746" s="159">
        <v>9.64</v>
      </c>
      <c r="I1746" s="160"/>
      <c r="L1746" s="156"/>
      <c r="M1746" s="161"/>
      <c r="T1746" s="162"/>
      <c r="AT1746" s="157" t="s">
        <v>171</v>
      </c>
      <c r="AU1746" s="157" t="s">
        <v>83</v>
      </c>
      <c r="AV1746" s="13" t="s">
        <v>83</v>
      </c>
      <c r="AW1746" s="13" t="s">
        <v>34</v>
      </c>
      <c r="AX1746" s="13" t="s">
        <v>81</v>
      </c>
      <c r="AY1746" s="157" t="s">
        <v>158</v>
      </c>
    </row>
    <row r="1747" spans="2:65" s="1" customFormat="1" ht="16.5" customHeight="1">
      <c r="B1747" s="32"/>
      <c r="C1747" s="131" t="s">
        <v>2201</v>
      </c>
      <c r="D1747" s="131" t="s">
        <v>160</v>
      </c>
      <c r="E1747" s="132" t="s">
        <v>2202</v>
      </c>
      <c r="F1747" s="133" t="s">
        <v>2203</v>
      </c>
      <c r="G1747" s="134" t="s">
        <v>163</v>
      </c>
      <c r="H1747" s="135">
        <v>8.1</v>
      </c>
      <c r="I1747" s="136"/>
      <c r="J1747" s="137">
        <f>ROUND(I1747*H1747,2)</f>
        <v>0</v>
      </c>
      <c r="K1747" s="133" t="s">
        <v>164</v>
      </c>
      <c r="L1747" s="32"/>
      <c r="M1747" s="138" t="s">
        <v>21</v>
      </c>
      <c r="N1747" s="139" t="s">
        <v>44</v>
      </c>
      <c r="P1747" s="140">
        <f>O1747*H1747</f>
        <v>0</v>
      </c>
      <c r="Q1747" s="140">
        <v>0</v>
      </c>
      <c r="R1747" s="140">
        <f>Q1747*H1747</f>
        <v>0</v>
      </c>
      <c r="S1747" s="140">
        <v>0</v>
      </c>
      <c r="T1747" s="141">
        <f>S1747*H1747</f>
        <v>0</v>
      </c>
      <c r="AR1747" s="142" t="s">
        <v>281</v>
      </c>
      <c r="AT1747" s="142" t="s">
        <v>160</v>
      </c>
      <c r="AU1747" s="142" t="s">
        <v>83</v>
      </c>
      <c r="AY1747" s="17" t="s">
        <v>158</v>
      </c>
      <c r="BE1747" s="143">
        <f>IF(N1747="základní",J1747,0)</f>
        <v>0</v>
      </c>
      <c r="BF1747" s="143">
        <f>IF(N1747="snížená",J1747,0)</f>
        <v>0</v>
      </c>
      <c r="BG1747" s="143">
        <f>IF(N1747="zákl. přenesená",J1747,0)</f>
        <v>0</v>
      </c>
      <c r="BH1747" s="143">
        <f>IF(N1747="sníž. přenesená",J1747,0)</f>
        <v>0</v>
      </c>
      <c r="BI1747" s="143">
        <f>IF(N1747="nulová",J1747,0)</f>
        <v>0</v>
      </c>
      <c r="BJ1747" s="17" t="s">
        <v>81</v>
      </c>
      <c r="BK1747" s="143">
        <f>ROUND(I1747*H1747,2)</f>
        <v>0</v>
      </c>
      <c r="BL1747" s="17" t="s">
        <v>281</v>
      </c>
      <c r="BM1747" s="142" t="s">
        <v>2204</v>
      </c>
    </row>
    <row r="1748" spans="2:65" s="1" customFormat="1" ht="11.25">
      <c r="B1748" s="32"/>
      <c r="D1748" s="144" t="s">
        <v>167</v>
      </c>
      <c r="F1748" s="145" t="s">
        <v>2205</v>
      </c>
      <c r="I1748" s="146"/>
      <c r="L1748" s="32"/>
      <c r="M1748" s="147"/>
      <c r="T1748" s="53"/>
      <c r="AT1748" s="17" t="s">
        <v>167</v>
      </c>
      <c r="AU1748" s="17" t="s">
        <v>83</v>
      </c>
    </row>
    <row r="1749" spans="2:65" s="1" customFormat="1" ht="11.25">
      <c r="B1749" s="32"/>
      <c r="D1749" s="148" t="s">
        <v>169</v>
      </c>
      <c r="F1749" s="149" t="s">
        <v>2206</v>
      </c>
      <c r="I1749" s="146"/>
      <c r="L1749" s="32"/>
      <c r="M1749" s="147"/>
      <c r="T1749" s="53"/>
      <c r="AT1749" s="17" t="s">
        <v>169</v>
      </c>
      <c r="AU1749" s="17" t="s">
        <v>83</v>
      </c>
    </row>
    <row r="1750" spans="2:65" s="12" customFormat="1" ht="11.25">
      <c r="B1750" s="150"/>
      <c r="D1750" s="144" t="s">
        <v>171</v>
      </c>
      <c r="E1750" s="151" t="s">
        <v>21</v>
      </c>
      <c r="F1750" s="152" t="s">
        <v>1112</v>
      </c>
      <c r="H1750" s="151" t="s">
        <v>21</v>
      </c>
      <c r="I1750" s="153"/>
      <c r="L1750" s="150"/>
      <c r="M1750" s="154"/>
      <c r="T1750" s="155"/>
      <c r="AT1750" s="151" t="s">
        <v>171</v>
      </c>
      <c r="AU1750" s="151" t="s">
        <v>83</v>
      </c>
      <c r="AV1750" s="12" t="s">
        <v>81</v>
      </c>
      <c r="AW1750" s="12" t="s">
        <v>34</v>
      </c>
      <c r="AX1750" s="12" t="s">
        <v>73</v>
      </c>
      <c r="AY1750" s="151" t="s">
        <v>158</v>
      </c>
    </row>
    <row r="1751" spans="2:65" s="13" customFormat="1" ht="11.25">
      <c r="B1751" s="156"/>
      <c r="D1751" s="144" t="s">
        <v>171</v>
      </c>
      <c r="E1751" s="157" t="s">
        <v>21</v>
      </c>
      <c r="F1751" s="158" t="s">
        <v>1156</v>
      </c>
      <c r="H1751" s="159">
        <v>8.1</v>
      </c>
      <c r="I1751" s="160"/>
      <c r="L1751" s="156"/>
      <c r="M1751" s="161"/>
      <c r="T1751" s="162"/>
      <c r="AT1751" s="157" t="s">
        <v>171</v>
      </c>
      <c r="AU1751" s="157" t="s">
        <v>83</v>
      </c>
      <c r="AV1751" s="13" t="s">
        <v>83</v>
      </c>
      <c r="AW1751" s="13" t="s">
        <v>34</v>
      </c>
      <c r="AX1751" s="13" t="s">
        <v>81</v>
      </c>
      <c r="AY1751" s="157" t="s">
        <v>158</v>
      </c>
    </row>
    <row r="1752" spans="2:65" s="1" customFormat="1" ht="16.5" customHeight="1">
      <c r="B1752" s="32"/>
      <c r="C1752" s="170" t="s">
        <v>2207</v>
      </c>
      <c r="D1752" s="170" t="s">
        <v>264</v>
      </c>
      <c r="E1752" s="171" t="s">
        <v>2208</v>
      </c>
      <c r="F1752" s="172" t="s">
        <v>2209</v>
      </c>
      <c r="G1752" s="173" t="s">
        <v>163</v>
      </c>
      <c r="H1752" s="174">
        <v>8.91</v>
      </c>
      <c r="I1752" s="175"/>
      <c r="J1752" s="176">
        <f>ROUND(I1752*H1752,2)</f>
        <v>0</v>
      </c>
      <c r="K1752" s="172" t="s">
        <v>164</v>
      </c>
      <c r="L1752" s="177"/>
      <c r="M1752" s="178" t="s">
        <v>21</v>
      </c>
      <c r="N1752" s="179" t="s">
        <v>44</v>
      </c>
      <c r="P1752" s="140">
        <f>O1752*H1752</f>
        <v>0</v>
      </c>
      <c r="Q1752" s="140">
        <v>3.0000000000000001E-3</v>
      </c>
      <c r="R1752" s="140">
        <f>Q1752*H1752</f>
        <v>2.673E-2</v>
      </c>
      <c r="S1752" s="140">
        <v>0</v>
      </c>
      <c r="T1752" s="141">
        <f>S1752*H1752</f>
        <v>0</v>
      </c>
      <c r="AR1752" s="142" t="s">
        <v>424</v>
      </c>
      <c r="AT1752" s="142" t="s">
        <v>264</v>
      </c>
      <c r="AU1752" s="142" t="s">
        <v>83</v>
      </c>
      <c r="AY1752" s="17" t="s">
        <v>158</v>
      </c>
      <c r="BE1752" s="143">
        <f>IF(N1752="základní",J1752,0)</f>
        <v>0</v>
      </c>
      <c r="BF1752" s="143">
        <f>IF(N1752="snížená",J1752,0)</f>
        <v>0</v>
      </c>
      <c r="BG1752" s="143">
        <f>IF(N1752="zákl. přenesená",J1752,0)</f>
        <v>0</v>
      </c>
      <c r="BH1752" s="143">
        <f>IF(N1752="sníž. přenesená",J1752,0)</f>
        <v>0</v>
      </c>
      <c r="BI1752" s="143">
        <f>IF(N1752="nulová",J1752,0)</f>
        <v>0</v>
      </c>
      <c r="BJ1752" s="17" t="s">
        <v>81</v>
      </c>
      <c r="BK1752" s="143">
        <f>ROUND(I1752*H1752,2)</f>
        <v>0</v>
      </c>
      <c r="BL1752" s="17" t="s">
        <v>281</v>
      </c>
      <c r="BM1752" s="142" t="s">
        <v>2210</v>
      </c>
    </row>
    <row r="1753" spans="2:65" s="1" customFormat="1" ht="11.25">
      <c r="B1753" s="32"/>
      <c r="D1753" s="144" t="s">
        <v>167</v>
      </c>
      <c r="F1753" s="145" t="s">
        <v>2209</v>
      </c>
      <c r="I1753" s="146"/>
      <c r="L1753" s="32"/>
      <c r="M1753" s="147"/>
      <c r="T1753" s="53"/>
      <c r="AT1753" s="17" t="s">
        <v>167</v>
      </c>
      <c r="AU1753" s="17" t="s">
        <v>83</v>
      </c>
    </row>
    <row r="1754" spans="2:65" s="13" customFormat="1" ht="11.25">
      <c r="B1754" s="156"/>
      <c r="D1754" s="144" t="s">
        <v>171</v>
      </c>
      <c r="E1754" s="157" t="s">
        <v>21</v>
      </c>
      <c r="F1754" s="158" t="s">
        <v>2211</v>
      </c>
      <c r="H1754" s="159">
        <v>8.91</v>
      </c>
      <c r="I1754" s="160"/>
      <c r="L1754" s="156"/>
      <c r="M1754" s="161"/>
      <c r="T1754" s="162"/>
      <c r="AT1754" s="157" t="s">
        <v>171</v>
      </c>
      <c r="AU1754" s="157" t="s">
        <v>83</v>
      </c>
      <c r="AV1754" s="13" t="s">
        <v>83</v>
      </c>
      <c r="AW1754" s="13" t="s">
        <v>34</v>
      </c>
      <c r="AX1754" s="13" t="s">
        <v>81</v>
      </c>
      <c r="AY1754" s="157" t="s">
        <v>158</v>
      </c>
    </row>
    <row r="1755" spans="2:65" s="1" customFormat="1" ht="16.5" customHeight="1">
      <c r="B1755" s="32"/>
      <c r="C1755" s="131" t="s">
        <v>2212</v>
      </c>
      <c r="D1755" s="131" t="s">
        <v>160</v>
      </c>
      <c r="E1755" s="132" t="s">
        <v>2213</v>
      </c>
      <c r="F1755" s="133" t="s">
        <v>2214</v>
      </c>
      <c r="G1755" s="134" t="s">
        <v>184</v>
      </c>
      <c r="H1755" s="135">
        <v>8.4499999999999993</v>
      </c>
      <c r="I1755" s="136"/>
      <c r="J1755" s="137">
        <f>ROUND(I1755*H1755,2)</f>
        <v>0</v>
      </c>
      <c r="K1755" s="133" t="s">
        <v>164</v>
      </c>
      <c r="L1755" s="32"/>
      <c r="M1755" s="138" t="s">
        <v>21</v>
      </c>
      <c r="N1755" s="139" t="s">
        <v>44</v>
      </c>
      <c r="P1755" s="140">
        <f>O1755*H1755</f>
        <v>0</v>
      </c>
      <c r="Q1755" s="140">
        <v>0</v>
      </c>
      <c r="R1755" s="140">
        <f>Q1755*H1755</f>
        <v>0</v>
      </c>
      <c r="S1755" s="140">
        <v>0</v>
      </c>
      <c r="T1755" s="141">
        <f>S1755*H1755</f>
        <v>0</v>
      </c>
      <c r="AR1755" s="142" t="s">
        <v>281</v>
      </c>
      <c r="AT1755" s="142" t="s">
        <v>160</v>
      </c>
      <c r="AU1755" s="142" t="s">
        <v>83</v>
      </c>
      <c r="AY1755" s="17" t="s">
        <v>158</v>
      </c>
      <c r="BE1755" s="143">
        <f>IF(N1755="základní",J1755,0)</f>
        <v>0</v>
      </c>
      <c r="BF1755" s="143">
        <f>IF(N1755="snížená",J1755,0)</f>
        <v>0</v>
      </c>
      <c r="BG1755" s="143">
        <f>IF(N1755="zákl. přenesená",J1755,0)</f>
        <v>0</v>
      </c>
      <c r="BH1755" s="143">
        <f>IF(N1755="sníž. přenesená",J1755,0)</f>
        <v>0</v>
      </c>
      <c r="BI1755" s="143">
        <f>IF(N1755="nulová",J1755,0)</f>
        <v>0</v>
      </c>
      <c r="BJ1755" s="17" t="s">
        <v>81</v>
      </c>
      <c r="BK1755" s="143">
        <f>ROUND(I1755*H1755,2)</f>
        <v>0</v>
      </c>
      <c r="BL1755" s="17" t="s">
        <v>281</v>
      </c>
      <c r="BM1755" s="142" t="s">
        <v>2215</v>
      </c>
    </row>
    <row r="1756" spans="2:65" s="1" customFormat="1" ht="11.25">
      <c r="B1756" s="32"/>
      <c r="D1756" s="144" t="s">
        <v>167</v>
      </c>
      <c r="F1756" s="145" t="s">
        <v>2216</v>
      </c>
      <c r="I1756" s="146"/>
      <c r="L1756" s="32"/>
      <c r="M1756" s="147"/>
      <c r="T1756" s="53"/>
      <c r="AT1756" s="17" t="s">
        <v>167</v>
      </c>
      <c r="AU1756" s="17" t="s">
        <v>83</v>
      </c>
    </row>
    <row r="1757" spans="2:65" s="1" customFormat="1" ht="11.25">
      <c r="B1757" s="32"/>
      <c r="D1757" s="148" t="s">
        <v>169</v>
      </c>
      <c r="F1757" s="149" t="s">
        <v>2217</v>
      </c>
      <c r="I1757" s="146"/>
      <c r="L1757" s="32"/>
      <c r="M1757" s="147"/>
      <c r="T1757" s="53"/>
      <c r="AT1757" s="17" t="s">
        <v>169</v>
      </c>
      <c r="AU1757" s="17" t="s">
        <v>83</v>
      </c>
    </row>
    <row r="1758" spans="2:65" s="12" customFormat="1" ht="11.25">
      <c r="B1758" s="150"/>
      <c r="D1758" s="144" t="s">
        <v>171</v>
      </c>
      <c r="E1758" s="151" t="s">
        <v>21</v>
      </c>
      <c r="F1758" s="152" t="s">
        <v>751</v>
      </c>
      <c r="H1758" s="151" t="s">
        <v>21</v>
      </c>
      <c r="I1758" s="153"/>
      <c r="L1758" s="150"/>
      <c r="M1758" s="154"/>
      <c r="T1758" s="155"/>
      <c r="AT1758" s="151" t="s">
        <v>171</v>
      </c>
      <c r="AU1758" s="151" t="s">
        <v>83</v>
      </c>
      <c r="AV1758" s="12" t="s">
        <v>81</v>
      </c>
      <c r="AW1758" s="12" t="s">
        <v>34</v>
      </c>
      <c r="AX1758" s="12" t="s">
        <v>73</v>
      </c>
      <c r="AY1758" s="151" t="s">
        <v>158</v>
      </c>
    </row>
    <row r="1759" spans="2:65" s="13" customFormat="1" ht="11.25">
      <c r="B1759" s="156"/>
      <c r="D1759" s="144" t="s">
        <v>171</v>
      </c>
      <c r="E1759" s="157" t="s">
        <v>21</v>
      </c>
      <c r="F1759" s="158" t="s">
        <v>2218</v>
      </c>
      <c r="H1759" s="159">
        <v>8.4499999999999993</v>
      </c>
      <c r="I1759" s="160"/>
      <c r="L1759" s="156"/>
      <c r="M1759" s="161"/>
      <c r="T1759" s="162"/>
      <c r="AT1759" s="157" t="s">
        <v>171</v>
      </c>
      <c r="AU1759" s="157" t="s">
        <v>83</v>
      </c>
      <c r="AV1759" s="13" t="s">
        <v>83</v>
      </c>
      <c r="AW1759" s="13" t="s">
        <v>34</v>
      </c>
      <c r="AX1759" s="13" t="s">
        <v>81</v>
      </c>
      <c r="AY1759" s="157" t="s">
        <v>158</v>
      </c>
    </row>
    <row r="1760" spans="2:65" s="1" customFormat="1" ht="16.5" customHeight="1">
      <c r="B1760" s="32"/>
      <c r="C1760" s="170" t="s">
        <v>2219</v>
      </c>
      <c r="D1760" s="170" t="s">
        <v>264</v>
      </c>
      <c r="E1760" s="171" t="s">
        <v>2220</v>
      </c>
      <c r="F1760" s="172" t="s">
        <v>2221</v>
      </c>
      <c r="G1760" s="173" t="s">
        <v>184</v>
      </c>
      <c r="H1760" s="174">
        <v>9.2949999999999999</v>
      </c>
      <c r="I1760" s="175"/>
      <c r="J1760" s="176">
        <f>ROUND(I1760*H1760,2)</f>
        <v>0</v>
      </c>
      <c r="K1760" s="172" t="s">
        <v>164</v>
      </c>
      <c r="L1760" s="177"/>
      <c r="M1760" s="178" t="s">
        <v>21</v>
      </c>
      <c r="N1760" s="179" t="s">
        <v>44</v>
      </c>
      <c r="P1760" s="140">
        <f>O1760*H1760</f>
        <v>0</v>
      </c>
      <c r="Q1760" s="140">
        <v>2.0000000000000001E-4</v>
      </c>
      <c r="R1760" s="140">
        <f>Q1760*H1760</f>
        <v>1.859E-3</v>
      </c>
      <c r="S1760" s="140">
        <v>0</v>
      </c>
      <c r="T1760" s="141">
        <f>S1760*H1760</f>
        <v>0</v>
      </c>
      <c r="AR1760" s="142" t="s">
        <v>424</v>
      </c>
      <c r="AT1760" s="142" t="s">
        <v>264</v>
      </c>
      <c r="AU1760" s="142" t="s">
        <v>83</v>
      </c>
      <c r="AY1760" s="17" t="s">
        <v>158</v>
      </c>
      <c r="BE1760" s="143">
        <f>IF(N1760="základní",J1760,0)</f>
        <v>0</v>
      </c>
      <c r="BF1760" s="143">
        <f>IF(N1760="snížená",J1760,0)</f>
        <v>0</v>
      </c>
      <c r="BG1760" s="143">
        <f>IF(N1760="zákl. přenesená",J1760,0)</f>
        <v>0</v>
      </c>
      <c r="BH1760" s="143">
        <f>IF(N1760="sníž. přenesená",J1760,0)</f>
        <v>0</v>
      </c>
      <c r="BI1760" s="143">
        <f>IF(N1760="nulová",J1760,0)</f>
        <v>0</v>
      </c>
      <c r="BJ1760" s="17" t="s">
        <v>81</v>
      </c>
      <c r="BK1760" s="143">
        <f>ROUND(I1760*H1760,2)</f>
        <v>0</v>
      </c>
      <c r="BL1760" s="17" t="s">
        <v>281</v>
      </c>
      <c r="BM1760" s="142" t="s">
        <v>2222</v>
      </c>
    </row>
    <row r="1761" spans="2:65" s="1" customFormat="1" ht="11.25">
      <c r="B1761" s="32"/>
      <c r="D1761" s="144" t="s">
        <v>167</v>
      </c>
      <c r="F1761" s="145" t="s">
        <v>2221</v>
      </c>
      <c r="I1761" s="146"/>
      <c r="L1761" s="32"/>
      <c r="M1761" s="147"/>
      <c r="T1761" s="53"/>
      <c r="AT1761" s="17" t="s">
        <v>167</v>
      </c>
      <c r="AU1761" s="17" t="s">
        <v>83</v>
      </c>
    </row>
    <row r="1762" spans="2:65" s="13" customFormat="1" ht="11.25">
      <c r="B1762" s="156"/>
      <c r="D1762" s="144" t="s">
        <v>171</v>
      </c>
      <c r="E1762" s="157" t="s">
        <v>21</v>
      </c>
      <c r="F1762" s="158" t="s">
        <v>2223</v>
      </c>
      <c r="H1762" s="159">
        <v>9.2949999999999999</v>
      </c>
      <c r="I1762" s="160"/>
      <c r="L1762" s="156"/>
      <c r="M1762" s="161"/>
      <c r="T1762" s="162"/>
      <c r="AT1762" s="157" t="s">
        <v>171</v>
      </c>
      <c r="AU1762" s="157" t="s">
        <v>83</v>
      </c>
      <c r="AV1762" s="13" t="s">
        <v>83</v>
      </c>
      <c r="AW1762" s="13" t="s">
        <v>34</v>
      </c>
      <c r="AX1762" s="13" t="s">
        <v>81</v>
      </c>
      <c r="AY1762" s="157" t="s">
        <v>158</v>
      </c>
    </row>
    <row r="1763" spans="2:65" s="1" customFormat="1" ht="16.5" customHeight="1">
      <c r="B1763" s="32"/>
      <c r="C1763" s="131" t="s">
        <v>2224</v>
      </c>
      <c r="D1763" s="131" t="s">
        <v>160</v>
      </c>
      <c r="E1763" s="132" t="s">
        <v>2225</v>
      </c>
      <c r="F1763" s="133" t="s">
        <v>2226</v>
      </c>
      <c r="G1763" s="134" t="s">
        <v>184</v>
      </c>
      <c r="H1763" s="135">
        <v>3.8</v>
      </c>
      <c r="I1763" s="136"/>
      <c r="J1763" s="137">
        <f>ROUND(I1763*H1763,2)</f>
        <v>0</v>
      </c>
      <c r="K1763" s="133" t="s">
        <v>164</v>
      </c>
      <c r="L1763" s="32"/>
      <c r="M1763" s="138" t="s">
        <v>21</v>
      </c>
      <c r="N1763" s="139" t="s">
        <v>44</v>
      </c>
      <c r="P1763" s="140">
        <f>O1763*H1763</f>
        <v>0</v>
      </c>
      <c r="Q1763" s="140">
        <v>0</v>
      </c>
      <c r="R1763" s="140">
        <f>Q1763*H1763</f>
        <v>0</v>
      </c>
      <c r="S1763" s="140">
        <v>0</v>
      </c>
      <c r="T1763" s="141">
        <f>S1763*H1763</f>
        <v>0</v>
      </c>
      <c r="AR1763" s="142" t="s">
        <v>281</v>
      </c>
      <c r="AT1763" s="142" t="s">
        <v>160</v>
      </c>
      <c r="AU1763" s="142" t="s">
        <v>83</v>
      </c>
      <c r="AY1763" s="17" t="s">
        <v>158</v>
      </c>
      <c r="BE1763" s="143">
        <f>IF(N1763="základní",J1763,0)</f>
        <v>0</v>
      </c>
      <c r="BF1763" s="143">
        <f>IF(N1763="snížená",J1763,0)</f>
        <v>0</v>
      </c>
      <c r="BG1763" s="143">
        <f>IF(N1763="zákl. přenesená",J1763,0)</f>
        <v>0</v>
      </c>
      <c r="BH1763" s="143">
        <f>IF(N1763="sníž. přenesená",J1763,0)</f>
        <v>0</v>
      </c>
      <c r="BI1763" s="143">
        <f>IF(N1763="nulová",J1763,0)</f>
        <v>0</v>
      </c>
      <c r="BJ1763" s="17" t="s">
        <v>81</v>
      </c>
      <c r="BK1763" s="143">
        <f>ROUND(I1763*H1763,2)</f>
        <v>0</v>
      </c>
      <c r="BL1763" s="17" t="s">
        <v>281</v>
      </c>
      <c r="BM1763" s="142" t="s">
        <v>2227</v>
      </c>
    </row>
    <row r="1764" spans="2:65" s="1" customFormat="1" ht="11.25">
      <c r="B1764" s="32"/>
      <c r="D1764" s="144" t="s">
        <v>167</v>
      </c>
      <c r="F1764" s="145" t="s">
        <v>2228</v>
      </c>
      <c r="I1764" s="146"/>
      <c r="L1764" s="32"/>
      <c r="M1764" s="147"/>
      <c r="T1764" s="53"/>
      <c r="AT1764" s="17" t="s">
        <v>167</v>
      </c>
      <c r="AU1764" s="17" t="s">
        <v>83</v>
      </c>
    </row>
    <row r="1765" spans="2:65" s="1" customFormat="1" ht="11.25">
      <c r="B1765" s="32"/>
      <c r="D1765" s="148" t="s">
        <v>169</v>
      </c>
      <c r="F1765" s="149" t="s">
        <v>2229</v>
      </c>
      <c r="I1765" s="146"/>
      <c r="L1765" s="32"/>
      <c r="M1765" s="147"/>
      <c r="T1765" s="53"/>
      <c r="AT1765" s="17" t="s">
        <v>169</v>
      </c>
      <c r="AU1765" s="17" t="s">
        <v>83</v>
      </c>
    </row>
    <row r="1766" spans="2:65" s="12" customFormat="1" ht="11.25">
      <c r="B1766" s="150"/>
      <c r="D1766" s="144" t="s">
        <v>171</v>
      </c>
      <c r="E1766" s="151" t="s">
        <v>21</v>
      </c>
      <c r="F1766" s="152" t="s">
        <v>751</v>
      </c>
      <c r="H1766" s="151" t="s">
        <v>21</v>
      </c>
      <c r="I1766" s="153"/>
      <c r="L1766" s="150"/>
      <c r="M1766" s="154"/>
      <c r="T1766" s="155"/>
      <c r="AT1766" s="151" t="s">
        <v>171</v>
      </c>
      <c r="AU1766" s="151" t="s">
        <v>83</v>
      </c>
      <c r="AV1766" s="12" t="s">
        <v>81</v>
      </c>
      <c r="AW1766" s="12" t="s">
        <v>34</v>
      </c>
      <c r="AX1766" s="12" t="s">
        <v>73</v>
      </c>
      <c r="AY1766" s="151" t="s">
        <v>158</v>
      </c>
    </row>
    <row r="1767" spans="2:65" s="13" customFormat="1" ht="11.25">
      <c r="B1767" s="156"/>
      <c r="D1767" s="144" t="s">
        <v>171</v>
      </c>
      <c r="E1767" s="157" t="s">
        <v>21</v>
      </c>
      <c r="F1767" s="158" t="s">
        <v>2230</v>
      </c>
      <c r="H1767" s="159">
        <v>3.8</v>
      </c>
      <c r="I1767" s="160"/>
      <c r="L1767" s="156"/>
      <c r="M1767" s="161"/>
      <c r="T1767" s="162"/>
      <c r="AT1767" s="157" t="s">
        <v>171</v>
      </c>
      <c r="AU1767" s="157" t="s">
        <v>83</v>
      </c>
      <c r="AV1767" s="13" t="s">
        <v>83</v>
      </c>
      <c r="AW1767" s="13" t="s">
        <v>34</v>
      </c>
      <c r="AX1767" s="13" t="s">
        <v>81</v>
      </c>
      <c r="AY1767" s="157" t="s">
        <v>158</v>
      </c>
    </row>
    <row r="1768" spans="2:65" s="1" customFormat="1" ht="16.5" customHeight="1">
      <c r="B1768" s="32"/>
      <c r="C1768" s="170" t="s">
        <v>2231</v>
      </c>
      <c r="D1768" s="170" t="s">
        <v>264</v>
      </c>
      <c r="E1768" s="171" t="s">
        <v>2232</v>
      </c>
      <c r="F1768" s="172" t="s">
        <v>2233</v>
      </c>
      <c r="G1768" s="173" t="s">
        <v>184</v>
      </c>
      <c r="H1768" s="174">
        <v>4.18</v>
      </c>
      <c r="I1768" s="175"/>
      <c r="J1768" s="176">
        <f>ROUND(I1768*H1768,2)</f>
        <v>0</v>
      </c>
      <c r="K1768" s="172" t="s">
        <v>164</v>
      </c>
      <c r="L1768" s="177"/>
      <c r="M1768" s="178" t="s">
        <v>21</v>
      </c>
      <c r="N1768" s="179" t="s">
        <v>44</v>
      </c>
      <c r="P1768" s="140">
        <f>O1768*H1768</f>
        <v>0</v>
      </c>
      <c r="Q1768" s="140">
        <v>2.0000000000000001E-4</v>
      </c>
      <c r="R1768" s="140">
        <f>Q1768*H1768</f>
        <v>8.3599999999999994E-4</v>
      </c>
      <c r="S1768" s="140">
        <v>0</v>
      </c>
      <c r="T1768" s="141">
        <f>S1768*H1768</f>
        <v>0</v>
      </c>
      <c r="AR1768" s="142" t="s">
        <v>424</v>
      </c>
      <c r="AT1768" s="142" t="s">
        <v>264</v>
      </c>
      <c r="AU1768" s="142" t="s">
        <v>83</v>
      </c>
      <c r="AY1768" s="17" t="s">
        <v>158</v>
      </c>
      <c r="BE1768" s="143">
        <f>IF(N1768="základní",J1768,0)</f>
        <v>0</v>
      </c>
      <c r="BF1768" s="143">
        <f>IF(N1768="snížená",J1768,0)</f>
        <v>0</v>
      </c>
      <c r="BG1768" s="143">
        <f>IF(N1768="zákl. přenesená",J1768,0)</f>
        <v>0</v>
      </c>
      <c r="BH1768" s="143">
        <f>IF(N1768="sníž. přenesená",J1768,0)</f>
        <v>0</v>
      </c>
      <c r="BI1768" s="143">
        <f>IF(N1768="nulová",J1768,0)</f>
        <v>0</v>
      </c>
      <c r="BJ1768" s="17" t="s">
        <v>81</v>
      </c>
      <c r="BK1768" s="143">
        <f>ROUND(I1768*H1768,2)</f>
        <v>0</v>
      </c>
      <c r="BL1768" s="17" t="s">
        <v>281</v>
      </c>
      <c r="BM1768" s="142" t="s">
        <v>2234</v>
      </c>
    </row>
    <row r="1769" spans="2:65" s="1" customFormat="1" ht="11.25">
      <c r="B1769" s="32"/>
      <c r="D1769" s="144" t="s">
        <v>167</v>
      </c>
      <c r="F1769" s="145" t="s">
        <v>2233</v>
      </c>
      <c r="I1769" s="146"/>
      <c r="L1769" s="32"/>
      <c r="M1769" s="147"/>
      <c r="T1769" s="53"/>
      <c r="AT1769" s="17" t="s">
        <v>167</v>
      </c>
      <c r="AU1769" s="17" t="s">
        <v>83</v>
      </c>
    </row>
    <row r="1770" spans="2:65" s="13" customFormat="1" ht="11.25">
      <c r="B1770" s="156"/>
      <c r="D1770" s="144" t="s">
        <v>171</v>
      </c>
      <c r="E1770" s="157" t="s">
        <v>21</v>
      </c>
      <c r="F1770" s="158" t="s">
        <v>2235</v>
      </c>
      <c r="H1770" s="159">
        <v>4.18</v>
      </c>
      <c r="I1770" s="160"/>
      <c r="L1770" s="156"/>
      <c r="M1770" s="161"/>
      <c r="T1770" s="162"/>
      <c r="AT1770" s="157" t="s">
        <v>171</v>
      </c>
      <c r="AU1770" s="157" t="s">
        <v>83</v>
      </c>
      <c r="AV1770" s="13" t="s">
        <v>83</v>
      </c>
      <c r="AW1770" s="13" t="s">
        <v>34</v>
      </c>
      <c r="AX1770" s="13" t="s">
        <v>81</v>
      </c>
      <c r="AY1770" s="157" t="s">
        <v>158</v>
      </c>
    </row>
    <row r="1771" spans="2:65" s="1" customFormat="1" ht="16.5" customHeight="1">
      <c r="B1771" s="32"/>
      <c r="C1771" s="131" t="s">
        <v>2236</v>
      </c>
      <c r="D1771" s="131" t="s">
        <v>160</v>
      </c>
      <c r="E1771" s="132" t="s">
        <v>2237</v>
      </c>
      <c r="F1771" s="133" t="s">
        <v>2238</v>
      </c>
      <c r="G1771" s="134" t="s">
        <v>163</v>
      </c>
      <c r="H1771" s="135">
        <v>24.184999999999999</v>
      </c>
      <c r="I1771" s="136"/>
      <c r="J1771" s="137">
        <f>ROUND(I1771*H1771,2)</f>
        <v>0</v>
      </c>
      <c r="K1771" s="133" t="s">
        <v>164</v>
      </c>
      <c r="L1771" s="32"/>
      <c r="M1771" s="138" t="s">
        <v>21</v>
      </c>
      <c r="N1771" s="139" t="s">
        <v>44</v>
      </c>
      <c r="P1771" s="140">
        <f>O1771*H1771</f>
        <v>0</v>
      </c>
      <c r="Q1771" s="140">
        <v>2.68375E-4</v>
      </c>
      <c r="R1771" s="140">
        <f>Q1771*H1771</f>
        <v>6.490649375E-3</v>
      </c>
      <c r="S1771" s="140">
        <v>0</v>
      </c>
      <c r="T1771" s="141">
        <f>S1771*H1771</f>
        <v>0</v>
      </c>
      <c r="AR1771" s="142" t="s">
        <v>281</v>
      </c>
      <c r="AT1771" s="142" t="s">
        <v>160</v>
      </c>
      <c r="AU1771" s="142" t="s">
        <v>83</v>
      </c>
      <c r="AY1771" s="17" t="s">
        <v>158</v>
      </c>
      <c r="BE1771" s="143">
        <f>IF(N1771="základní",J1771,0)</f>
        <v>0</v>
      </c>
      <c r="BF1771" s="143">
        <f>IF(N1771="snížená",J1771,0)</f>
        <v>0</v>
      </c>
      <c r="BG1771" s="143">
        <f>IF(N1771="zákl. přenesená",J1771,0)</f>
        <v>0</v>
      </c>
      <c r="BH1771" s="143">
        <f>IF(N1771="sníž. přenesená",J1771,0)</f>
        <v>0</v>
      </c>
      <c r="BI1771" s="143">
        <f>IF(N1771="nulová",J1771,0)</f>
        <v>0</v>
      </c>
      <c r="BJ1771" s="17" t="s">
        <v>81</v>
      </c>
      <c r="BK1771" s="143">
        <f>ROUND(I1771*H1771,2)</f>
        <v>0</v>
      </c>
      <c r="BL1771" s="17" t="s">
        <v>281</v>
      </c>
      <c r="BM1771" s="142" t="s">
        <v>2239</v>
      </c>
    </row>
    <row r="1772" spans="2:65" s="1" customFormat="1" ht="11.25">
      <c r="B1772" s="32"/>
      <c r="D1772" s="144" t="s">
        <v>167</v>
      </c>
      <c r="F1772" s="145" t="s">
        <v>2240</v>
      </c>
      <c r="I1772" s="146"/>
      <c r="L1772" s="32"/>
      <c r="M1772" s="147"/>
      <c r="T1772" s="53"/>
      <c r="AT1772" s="17" t="s">
        <v>167</v>
      </c>
      <c r="AU1772" s="17" t="s">
        <v>83</v>
      </c>
    </row>
    <row r="1773" spans="2:65" s="1" customFormat="1" ht="11.25">
      <c r="B1773" s="32"/>
      <c r="D1773" s="148" t="s">
        <v>169</v>
      </c>
      <c r="F1773" s="149" t="s">
        <v>2241</v>
      </c>
      <c r="I1773" s="146"/>
      <c r="L1773" s="32"/>
      <c r="M1773" s="147"/>
      <c r="T1773" s="53"/>
      <c r="AT1773" s="17" t="s">
        <v>169</v>
      </c>
      <c r="AU1773" s="17" t="s">
        <v>83</v>
      </c>
    </row>
    <row r="1774" spans="2:65" s="12" customFormat="1" ht="11.25">
      <c r="B1774" s="150"/>
      <c r="D1774" s="144" t="s">
        <v>171</v>
      </c>
      <c r="E1774" s="151" t="s">
        <v>21</v>
      </c>
      <c r="F1774" s="152" t="s">
        <v>1006</v>
      </c>
      <c r="H1774" s="151" t="s">
        <v>21</v>
      </c>
      <c r="I1774" s="153"/>
      <c r="L1774" s="150"/>
      <c r="M1774" s="154"/>
      <c r="T1774" s="155"/>
      <c r="AT1774" s="151" t="s">
        <v>171</v>
      </c>
      <c r="AU1774" s="151" t="s">
        <v>83</v>
      </c>
      <c r="AV1774" s="12" t="s">
        <v>81</v>
      </c>
      <c r="AW1774" s="12" t="s">
        <v>34</v>
      </c>
      <c r="AX1774" s="12" t="s">
        <v>73</v>
      </c>
      <c r="AY1774" s="151" t="s">
        <v>158</v>
      </c>
    </row>
    <row r="1775" spans="2:65" s="13" customFormat="1" ht="11.25">
      <c r="B1775" s="156"/>
      <c r="D1775" s="144" t="s">
        <v>171</v>
      </c>
      <c r="E1775" s="157" t="s">
        <v>21</v>
      </c>
      <c r="F1775" s="158" t="s">
        <v>2242</v>
      </c>
      <c r="H1775" s="159">
        <v>4.3090000000000002</v>
      </c>
      <c r="I1775" s="160"/>
      <c r="L1775" s="156"/>
      <c r="M1775" s="161"/>
      <c r="T1775" s="162"/>
      <c r="AT1775" s="157" t="s">
        <v>171</v>
      </c>
      <c r="AU1775" s="157" t="s">
        <v>83</v>
      </c>
      <c r="AV1775" s="13" t="s">
        <v>83</v>
      </c>
      <c r="AW1775" s="13" t="s">
        <v>34</v>
      </c>
      <c r="AX1775" s="13" t="s">
        <v>73</v>
      </c>
      <c r="AY1775" s="157" t="s">
        <v>158</v>
      </c>
    </row>
    <row r="1776" spans="2:65" s="13" customFormat="1" ht="11.25">
      <c r="B1776" s="156"/>
      <c r="D1776" s="144" t="s">
        <v>171</v>
      </c>
      <c r="E1776" s="157" t="s">
        <v>21</v>
      </c>
      <c r="F1776" s="158" t="s">
        <v>2243</v>
      </c>
      <c r="H1776" s="159">
        <v>3.8149999999999999</v>
      </c>
      <c r="I1776" s="160"/>
      <c r="L1776" s="156"/>
      <c r="M1776" s="161"/>
      <c r="T1776" s="162"/>
      <c r="AT1776" s="157" t="s">
        <v>171</v>
      </c>
      <c r="AU1776" s="157" t="s">
        <v>83</v>
      </c>
      <c r="AV1776" s="13" t="s">
        <v>83</v>
      </c>
      <c r="AW1776" s="13" t="s">
        <v>34</v>
      </c>
      <c r="AX1776" s="13" t="s">
        <v>73</v>
      </c>
      <c r="AY1776" s="157" t="s">
        <v>158</v>
      </c>
    </row>
    <row r="1777" spans="2:65" s="13" customFormat="1" ht="11.25">
      <c r="B1777" s="156"/>
      <c r="D1777" s="144" t="s">
        <v>171</v>
      </c>
      <c r="E1777" s="157" t="s">
        <v>21</v>
      </c>
      <c r="F1777" s="158" t="s">
        <v>2244</v>
      </c>
      <c r="H1777" s="159">
        <v>3.5</v>
      </c>
      <c r="I1777" s="160"/>
      <c r="L1777" s="156"/>
      <c r="M1777" s="161"/>
      <c r="T1777" s="162"/>
      <c r="AT1777" s="157" t="s">
        <v>171</v>
      </c>
      <c r="AU1777" s="157" t="s">
        <v>83</v>
      </c>
      <c r="AV1777" s="13" t="s">
        <v>83</v>
      </c>
      <c r="AW1777" s="13" t="s">
        <v>34</v>
      </c>
      <c r="AX1777" s="13" t="s">
        <v>73</v>
      </c>
      <c r="AY1777" s="157" t="s">
        <v>158</v>
      </c>
    </row>
    <row r="1778" spans="2:65" s="13" customFormat="1" ht="11.25">
      <c r="B1778" s="156"/>
      <c r="D1778" s="144" t="s">
        <v>171</v>
      </c>
      <c r="E1778" s="157" t="s">
        <v>21</v>
      </c>
      <c r="F1778" s="158" t="s">
        <v>2245</v>
      </c>
      <c r="H1778" s="159">
        <v>7</v>
      </c>
      <c r="I1778" s="160"/>
      <c r="L1778" s="156"/>
      <c r="M1778" s="161"/>
      <c r="T1778" s="162"/>
      <c r="AT1778" s="157" t="s">
        <v>171</v>
      </c>
      <c r="AU1778" s="157" t="s">
        <v>83</v>
      </c>
      <c r="AV1778" s="13" t="s">
        <v>83</v>
      </c>
      <c r="AW1778" s="13" t="s">
        <v>34</v>
      </c>
      <c r="AX1778" s="13" t="s">
        <v>73</v>
      </c>
      <c r="AY1778" s="157" t="s">
        <v>158</v>
      </c>
    </row>
    <row r="1779" spans="2:65" s="13" customFormat="1" ht="11.25">
      <c r="B1779" s="156"/>
      <c r="D1779" s="144" t="s">
        <v>171</v>
      </c>
      <c r="E1779" s="157" t="s">
        <v>21</v>
      </c>
      <c r="F1779" s="158" t="s">
        <v>2246</v>
      </c>
      <c r="H1779" s="159">
        <v>2.4980000000000002</v>
      </c>
      <c r="I1779" s="160"/>
      <c r="L1779" s="156"/>
      <c r="M1779" s="161"/>
      <c r="T1779" s="162"/>
      <c r="AT1779" s="157" t="s">
        <v>171</v>
      </c>
      <c r="AU1779" s="157" t="s">
        <v>83</v>
      </c>
      <c r="AV1779" s="13" t="s">
        <v>83</v>
      </c>
      <c r="AW1779" s="13" t="s">
        <v>34</v>
      </c>
      <c r="AX1779" s="13" t="s">
        <v>73</v>
      </c>
      <c r="AY1779" s="157" t="s">
        <v>158</v>
      </c>
    </row>
    <row r="1780" spans="2:65" s="13" customFormat="1" ht="11.25">
      <c r="B1780" s="156"/>
      <c r="D1780" s="144" t="s">
        <v>171</v>
      </c>
      <c r="E1780" s="157" t="s">
        <v>21</v>
      </c>
      <c r="F1780" s="158" t="s">
        <v>2247</v>
      </c>
      <c r="H1780" s="159">
        <v>1.3129999999999999</v>
      </c>
      <c r="I1780" s="160"/>
      <c r="L1780" s="156"/>
      <c r="M1780" s="161"/>
      <c r="T1780" s="162"/>
      <c r="AT1780" s="157" t="s">
        <v>171</v>
      </c>
      <c r="AU1780" s="157" t="s">
        <v>83</v>
      </c>
      <c r="AV1780" s="13" t="s">
        <v>83</v>
      </c>
      <c r="AW1780" s="13" t="s">
        <v>34</v>
      </c>
      <c r="AX1780" s="13" t="s">
        <v>73</v>
      </c>
      <c r="AY1780" s="157" t="s">
        <v>158</v>
      </c>
    </row>
    <row r="1781" spans="2:65" s="13" customFormat="1" ht="11.25">
      <c r="B1781" s="156"/>
      <c r="D1781" s="144" t="s">
        <v>171</v>
      </c>
      <c r="E1781" s="157" t="s">
        <v>21</v>
      </c>
      <c r="F1781" s="158" t="s">
        <v>2248</v>
      </c>
      <c r="H1781" s="159">
        <v>1.75</v>
      </c>
      <c r="I1781" s="160"/>
      <c r="L1781" s="156"/>
      <c r="M1781" s="161"/>
      <c r="T1781" s="162"/>
      <c r="AT1781" s="157" t="s">
        <v>171</v>
      </c>
      <c r="AU1781" s="157" t="s">
        <v>83</v>
      </c>
      <c r="AV1781" s="13" t="s">
        <v>83</v>
      </c>
      <c r="AW1781" s="13" t="s">
        <v>34</v>
      </c>
      <c r="AX1781" s="13" t="s">
        <v>73</v>
      </c>
      <c r="AY1781" s="157" t="s">
        <v>158</v>
      </c>
    </row>
    <row r="1782" spans="2:65" s="14" customFormat="1" ht="11.25">
      <c r="B1782" s="163"/>
      <c r="D1782" s="144" t="s">
        <v>171</v>
      </c>
      <c r="E1782" s="164" t="s">
        <v>21</v>
      </c>
      <c r="F1782" s="165" t="s">
        <v>215</v>
      </c>
      <c r="H1782" s="166">
        <v>24.184999999999999</v>
      </c>
      <c r="I1782" s="167"/>
      <c r="L1782" s="163"/>
      <c r="M1782" s="168"/>
      <c r="T1782" s="169"/>
      <c r="AT1782" s="164" t="s">
        <v>171</v>
      </c>
      <c r="AU1782" s="164" t="s">
        <v>83</v>
      </c>
      <c r="AV1782" s="14" t="s">
        <v>165</v>
      </c>
      <c r="AW1782" s="14" t="s">
        <v>34</v>
      </c>
      <c r="AX1782" s="14" t="s">
        <v>81</v>
      </c>
      <c r="AY1782" s="164" t="s">
        <v>158</v>
      </c>
    </row>
    <row r="1783" spans="2:65" s="1" customFormat="1" ht="16.5" customHeight="1">
      <c r="B1783" s="32"/>
      <c r="C1783" s="170" t="s">
        <v>2249</v>
      </c>
      <c r="D1783" s="170" t="s">
        <v>264</v>
      </c>
      <c r="E1783" s="171" t="s">
        <v>2250</v>
      </c>
      <c r="F1783" s="172" t="s">
        <v>2251</v>
      </c>
      <c r="G1783" s="173" t="s">
        <v>344</v>
      </c>
      <c r="H1783" s="174">
        <v>1</v>
      </c>
      <c r="I1783" s="175"/>
      <c r="J1783" s="176">
        <f>ROUND(I1783*H1783,2)</f>
        <v>0</v>
      </c>
      <c r="K1783" s="172" t="s">
        <v>279</v>
      </c>
      <c r="L1783" s="177"/>
      <c r="M1783" s="178" t="s">
        <v>21</v>
      </c>
      <c r="N1783" s="179" t="s">
        <v>44</v>
      </c>
      <c r="P1783" s="140">
        <f>O1783*H1783</f>
        <v>0</v>
      </c>
      <c r="Q1783" s="140">
        <v>0</v>
      </c>
      <c r="R1783" s="140">
        <f>Q1783*H1783</f>
        <v>0</v>
      </c>
      <c r="S1783" s="140">
        <v>0</v>
      </c>
      <c r="T1783" s="141">
        <f>S1783*H1783</f>
        <v>0</v>
      </c>
      <c r="AR1783" s="142" t="s">
        <v>424</v>
      </c>
      <c r="AT1783" s="142" t="s">
        <v>264</v>
      </c>
      <c r="AU1783" s="142" t="s">
        <v>83</v>
      </c>
      <c r="AY1783" s="17" t="s">
        <v>158</v>
      </c>
      <c r="BE1783" s="143">
        <f>IF(N1783="základní",J1783,0)</f>
        <v>0</v>
      </c>
      <c r="BF1783" s="143">
        <f>IF(N1783="snížená",J1783,0)</f>
        <v>0</v>
      </c>
      <c r="BG1783" s="143">
        <f>IF(N1783="zákl. přenesená",J1783,0)</f>
        <v>0</v>
      </c>
      <c r="BH1783" s="143">
        <f>IF(N1783="sníž. přenesená",J1783,0)</f>
        <v>0</v>
      </c>
      <c r="BI1783" s="143">
        <f>IF(N1783="nulová",J1783,0)</f>
        <v>0</v>
      </c>
      <c r="BJ1783" s="17" t="s">
        <v>81</v>
      </c>
      <c r="BK1783" s="143">
        <f>ROUND(I1783*H1783,2)</f>
        <v>0</v>
      </c>
      <c r="BL1783" s="17" t="s">
        <v>281</v>
      </c>
      <c r="BM1783" s="142" t="s">
        <v>2252</v>
      </c>
    </row>
    <row r="1784" spans="2:65" s="1" customFormat="1" ht="11.25">
      <c r="B1784" s="32"/>
      <c r="D1784" s="144" t="s">
        <v>167</v>
      </c>
      <c r="F1784" s="145" t="s">
        <v>2251</v>
      </c>
      <c r="I1784" s="146"/>
      <c r="L1784" s="32"/>
      <c r="M1784" s="147"/>
      <c r="T1784" s="53"/>
      <c r="AT1784" s="17" t="s">
        <v>167</v>
      </c>
      <c r="AU1784" s="17" t="s">
        <v>83</v>
      </c>
    </row>
    <row r="1785" spans="2:65" s="1" customFormat="1" ht="58.5">
      <c r="B1785" s="32"/>
      <c r="D1785" s="144" t="s">
        <v>562</v>
      </c>
      <c r="F1785" s="180" t="s">
        <v>2253</v>
      </c>
      <c r="I1785" s="146"/>
      <c r="L1785" s="32"/>
      <c r="M1785" s="147"/>
      <c r="T1785" s="53"/>
      <c r="AT1785" s="17" t="s">
        <v>562</v>
      </c>
      <c r="AU1785" s="17" t="s">
        <v>83</v>
      </c>
    </row>
    <row r="1786" spans="2:65" s="1" customFormat="1" ht="16.5" customHeight="1">
      <c r="B1786" s="32"/>
      <c r="C1786" s="170" t="s">
        <v>2254</v>
      </c>
      <c r="D1786" s="170" t="s">
        <v>264</v>
      </c>
      <c r="E1786" s="171" t="s">
        <v>2255</v>
      </c>
      <c r="F1786" s="172" t="s">
        <v>2256</v>
      </c>
      <c r="G1786" s="173" t="s">
        <v>344</v>
      </c>
      <c r="H1786" s="174">
        <v>1</v>
      </c>
      <c r="I1786" s="175"/>
      <c r="J1786" s="176">
        <f>ROUND(I1786*H1786,2)</f>
        <v>0</v>
      </c>
      <c r="K1786" s="172" t="s">
        <v>279</v>
      </c>
      <c r="L1786" s="177"/>
      <c r="M1786" s="178" t="s">
        <v>21</v>
      </c>
      <c r="N1786" s="179" t="s">
        <v>44</v>
      </c>
      <c r="P1786" s="140">
        <f>O1786*H1786</f>
        <v>0</v>
      </c>
      <c r="Q1786" s="140">
        <v>0</v>
      </c>
      <c r="R1786" s="140">
        <f>Q1786*H1786</f>
        <v>0</v>
      </c>
      <c r="S1786" s="140">
        <v>0</v>
      </c>
      <c r="T1786" s="141">
        <f>S1786*H1786</f>
        <v>0</v>
      </c>
      <c r="AR1786" s="142" t="s">
        <v>424</v>
      </c>
      <c r="AT1786" s="142" t="s">
        <v>264</v>
      </c>
      <c r="AU1786" s="142" t="s">
        <v>83</v>
      </c>
      <c r="AY1786" s="17" t="s">
        <v>158</v>
      </c>
      <c r="BE1786" s="143">
        <f>IF(N1786="základní",J1786,0)</f>
        <v>0</v>
      </c>
      <c r="BF1786" s="143">
        <f>IF(N1786="snížená",J1786,0)</f>
        <v>0</v>
      </c>
      <c r="BG1786" s="143">
        <f>IF(N1786="zákl. přenesená",J1786,0)</f>
        <v>0</v>
      </c>
      <c r="BH1786" s="143">
        <f>IF(N1786="sníž. přenesená",J1786,0)</f>
        <v>0</v>
      </c>
      <c r="BI1786" s="143">
        <f>IF(N1786="nulová",J1786,0)</f>
        <v>0</v>
      </c>
      <c r="BJ1786" s="17" t="s">
        <v>81</v>
      </c>
      <c r="BK1786" s="143">
        <f>ROUND(I1786*H1786,2)</f>
        <v>0</v>
      </c>
      <c r="BL1786" s="17" t="s">
        <v>281</v>
      </c>
      <c r="BM1786" s="142" t="s">
        <v>2257</v>
      </c>
    </row>
    <row r="1787" spans="2:65" s="1" customFormat="1" ht="11.25">
      <c r="B1787" s="32"/>
      <c r="D1787" s="144" t="s">
        <v>167</v>
      </c>
      <c r="F1787" s="145" t="s">
        <v>2256</v>
      </c>
      <c r="I1787" s="146"/>
      <c r="L1787" s="32"/>
      <c r="M1787" s="147"/>
      <c r="T1787" s="53"/>
      <c r="AT1787" s="17" t="s">
        <v>167</v>
      </c>
      <c r="AU1787" s="17" t="s">
        <v>83</v>
      </c>
    </row>
    <row r="1788" spans="2:65" s="1" customFormat="1" ht="48.75">
      <c r="B1788" s="32"/>
      <c r="D1788" s="144" t="s">
        <v>562</v>
      </c>
      <c r="F1788" s="180" t="s">
        <v>2258</v>
      </c>
      <c r="I1788" s="146"/>
      <c r="L1788" s="32"/>
      <c r="M1788" s="147"/>
      <c r="T1788" s="53"/>
      <c r="AT1788" s="17" t="s">
        <v>562</v>
      </c>
      <c r="AU1788" s="17" t="s">
        <v>83</v>
      </c>
    </row>
    <row r="1789" spans="2:65" s="1" customFormat="1" ht="16.5" customHeight="1">
      <c r="B1789" s="32"/>
      <c r="C1789" s="170" t="s">
        <v>2259</v>
      </c>
      <c r="D1789" s="170" t="s">
        <v>264</v>
      </c>
      <c r="E1789" s="171" t="s">
        <v>2260</v>
      </c>
      <c r="F1789" s="172" t="s">
        <v>2261</v>
      </c>
      <c r="G1789" s="173" t="s">
        <v>344</v>
      </c>
      <c r="H1789" s="174">
        <v>2</v>
      </c>
      <c r="I1789" s="175"/>
      <c r="J1789" s="176">
        <f>ROUND(I1789*H1789,2)</f>
        <v>0</v>
      </c>
      <c r="K1789" s="172" t="s">
        <v>279</v>
      </c>
      <c r="L1789" s="177"/>
      <c r="M1789" s="178" t="s">
        <v>21</v>
      </c>
      <c r="N1789" s="179" t="s">
        <v>44</v>
      </c>
      <c r="P1789" s="140">
        <f>O1789*H1789</f>
        <v>0</v>
      </c>
      <c r="Q1789" s="140">
        <v>0</v>
      </c>
      <c r="R1789" s="140">
        <f>Q1789*H1789</f>
        <v>0</v>
      </c>
      <c r="S1789" s="140">
        <v>0</v>
      </c>
      <c r="T1789" s="141">
        <f>S1789*H1789</f>
        <v>0</v>
      </c>
      <c r="AR1789" s="142" t="s">
        <v>424</v>
      </c>
      <c r="AT1789" s="142" t="s">
        <v>264</v>
      </c>
      <c r="AU1789" s="142" t="s">
        <v>83</v>
      </c>
      <c r="AY1789" s="17" t="s">
        <v>158</v>
      </c>
      <c r="BE1789" s="143">
        <f>IF(N1789="základní",J1789,0)</f>
        <v>0</v>
      </c>
      <c r="BF1789" s="143">
        <f>IF(N1789="snížená",J1789,0)</f>
        <v>0</v>
      </c>
      <c r="BG1789" s="143">
        <f>IF(N1789="zákl. přenesená",J1789,0)</f>
        <v>0</v>
      </c>
      <c r="BH1789" s="143">
        <f>IF(N1789="sníž. přenesená",J1789,0)</f>
        <v>0</v>
      </c>
      <c r="BI1789" s="143">
        <f>IF(N1789="nulová",J1789,0)</f>
        <v>0</v>
      </c>
      <c r="BJ1789" s="17" t="s">
        <v>81</v>
      </c>
      <c r="BK1789" s="143">
        <f>ROUND(I1789*H1789,2)</f>
        <v>0</v>
      </c>
      <c r="BL1789" s="17" t="s">
        <v>281</v>
      </c>
      <c r="BM1789" s="142" t="s">
        <v>2262</v>
      </c>
    </row>
    <row r="1790" spans="2:65" s="1" customFormat="1" ht="11.25">
      <c r="B1790" s="32"/>
      <c r="D1790" s="144" t="s">
        <v>167</v>
      </c>
      <c r="F1790" s="145" t="s">
        <v>2261</v>
      </c>
      <c r="I1790" s="146"/>
      <c r="L1790" s="32"/>
      <c r="M1790" s="147"/>
      <c r="T1790" s="53"/>
      <c r="AT1790" s="17" t="s">
        <v>167</v>
      </c>
      <c r="AU1790" s="17" t="s">
        <v>83</v>
      </c>
    </row>
    <row r="1791" spans="2:65" s="1" customFormat="1" ht="39">
      <c r="B1791" s="32"/>
      <c r="D1791" s="144" t="s">
        <v>562</v>
      </c>
      <c r="F1791" s="180" t="s">
        <v>2263</v>
      </c>
      <c r="I1791" s="146"/>
      <c r="L1791" s="32"/>
      <c r="M1791" s="147"/>
      <c r="T1791" s="53"/>
      <c r="AT1791" s="17" t="s">
        <v>562</v>
      </c>
      <c r="AU1791" s="17" t="s">
        <v>83</v>
      </c>
    </row>
    <row r="1792" spans="2:65" s="1" customFormat="1" ht="16.5" customHeight="1">
      <c r="B1792" s="32"/>
      <c r="C1792" s="170" t="s">
        <v>2264</v>
      </c>
      <c r="D1792" s="170" t="s">
        <v>264</v>
      </c>
      <c r="E1792" s="171" t="s">
        <v>2265</v>
      </c>
      <c r="F1792" s="172" t="s">
        <v>2266</v>
      </c>
      <c r="G1792" s="173" t="s">
        <v>344</v>
      </c>
      <c r="H1792" s="174">
        <v>4</v>
      </c>
      <c r="I1792" s="175"/>
      <c r="J1792" s="176">
        <f>ROUND(I1792*H1792,2)</f>
        <v>0</v>
      </c>
      <c r="K1792" s="172" t="s">
        <v>279</v>
      </c>
      <c r="L1792" s="177"/>
      <c r="M1792" s="178" t="s">
        <v>21</v>
      </c>
      <c r="N1792" s="179" t="s">
        <v>44</v>
      </c>
      <c r="P1792" s="140">
        <f>O1792*H1792</f>
        <v>0</v>
      </c>
      <c r="Q1792" s="140">
        <v>0</v>
      </c>
      <c r="R1792" s="140">
        <f>Q1792*H1792</f>
        <v>0</v>
      </c>
      <c r="S1792" s="140">
        <v>0</v>
      </c>
      <c r="T1792" s="141">
        <f>S1792*H1792</f>
        <v>0</v>
      </c>
      <c r="AR1792" s="142" t="s">
        <v>424</v>
      </c>
      <c r="AT1792" s="142" t="s">
        <v>264</v>
      </c>
      <c r="AU1792" s="142" t="s">
        <v>83</v>
      </c>
      <c r="AY1792" s="17" t="s">
        <v>158</v>
      </c>
      <c r="BE1792" s="143">
        <f>IF(N1792="základní",J1792,0)</f>
        <v>0</v>
      </c>
      <c r="BF1792" s="143">
        <f>IF(N1792="snížená",J1792,0)</f>
        <v>0</v>
      </c>
      <c r="BG1792" s="143">
        <f>IF(N1792="zákl. přenesená",J1792,0)</f>
        <v>0</v>
      </c>
      <c r="BH1792" s="143">
        <f>IF(N1792="sníž. přenesená",J1792,0)</f>
        <v>0</v>
      </c>
      <c r="BI1792" s="143">
        <f>IF(N1792="nulová",J1792,0)</f>
        <v>0</v>
      </c>
      <c r="BJ1792" s="17" t="s">
        <v>81</v>
      </c>
      <c r="BK1792" s="143">
        <f>ROUND(I1792*H1792,2)</f>
        <v>0</v>
      </c>
      <c r="BL1792" s="17" t="s">
        <v>281</v>
      </c>
      <c r="BM1792" s="142" t="s">
        <v>2267</v>
      </c>
    </row>
    <row r="1793" spans="2:65" s="1" customFormat="1" ht="11.25">
      <c r="B1793" s="32"/>
      <c r="D1793" s="144" t="s">
        <v>167</v>
      </c>
      <c r="F1793" s="145" t="s">
        <v>2266</v>
      </c>
      <c r="I1793" s="146"/>
      <c r="L1793" s="32"/>
      <c r="M1793" s="147"/>
      <c r="T1793" s="53"/>
      <c r="AT1793" s="17" t="s">
        <v>167</v>
      </c>
      <c r="AU1793" s="17" t="s">
        <v>83</v>
      </c>
    </row>
    <row r="1794" spans="2:65" s="1" customFormat="1" ht="58.5">
      <c r="B1794" s="32"/>
      <c r="D1794" s="144" t="s">
        <v>562</v>
      </c>
      <c r="F1794" s="180" t="s">
        <v>2268</v>
      </c>
      <c r="I1794" s="146"/>
      <c r="L1794" s="32"/>
      <c r="M1794" s="147"/>
      <c r="T1794" s="53"/>
      <c r="AT1794" s="17" t="s">
        <v>562</v>
      </c>
      <c r="AU1794" s="17" t="s">
        <v>83</v>
      </c>
    </row>
    <row r="1795" spans="2:65" s="1" customFormat="1" ht="16.5" customHeight="1">
      <c r="B1795" s="32"/>
      <c r="C1795" s="170" t="s">
        <v>2269</v>
      </c>
      <c r="D1795" s="170" t="s">
        <v>264</v>
      </c>
      <c r="E1795" s="171" t="s">
        <v>2270</v>
      </c>
      <c r="F1795" s="172" t="s">
        <v>2271</v>
      </c>
      <c r="G1795" s="173" t="s">
        <v>344</v>
      </c>
      <c r="H1795" s="174">
        <v>1</v>
      </c>
      <c r="I1795" s="175"/>
      <c r="J1795" s="176">
        <f>ROUND(I1795*H1795,2)</f>
        <v>0</v>
      </c>
      <c r="K1795" s="172" t="s">
        <v>279</v>
      </c>
      <c r="L1795" s="177"/>
      <c r="M1795" s="178" t="s">
        <v>21</v>
      </c>
      <c r="N1795" s="179" t="s">
        <v>44</v>
      </c>
      <c r="P1795" s="140">
        <f>O1795*H1795</f>
        <v>0</v>
      </c>
      <c r="Q1795" s="140">
        <v>0</v>
      </c>
      <c r="R1795" s="140">
        <f>Q1795*H1795</f>
        <v>0</v>
      </c>
      <c r="S1795" s="140">
        <v>0</v>
      </c>
      <c r="T1795" s="141">
        <f>S1795*H1795</f>
        <v>0</v>
      </c>
      <c r="AR1795" s="142" t="s">
        <v>424</v>
      </c>
      <c r="AT1795" s="142" t="s">
        <v>264</v>
      </c>
      <c r="AU1795" s="142" t="s">
        <v>83</v>
      </c>
      <c r="AY1795" s="17" t="s">
        <v>158</v>
      </c>
      <c r="BE1795" s="143">
        <f>IF(N1795="základní",J1795,0)</f>
        <v>0</v>
      </c>
      <c r="BF1795" s="143">
        <f>IF(N1795="snížená",J1795,0)</f>
        <v>0</v>
      </c>
      <c r="BG1795" s="143">
        <f>IF(N1795="zákl. přenesená",J1795,0)</f>
        <v>0</v>
      </c>
      <c r="BH1795" s="143">
        <f>IF(N1795="sníž. přenesená",J1795,0)</f>
        <v>0</v>
      </c>
      <c r="BI1795" s="143">
        <f>IF(N1795="nulová",J1795,0)</f>
        <v>0</v>
      </c>
      <c r="BJ1795" s="17" t="s">
        <v>81</v>
      </c>
      <c r="BK1795" s="143">
        <f>ROUND(I1795*H1795,2)</f>
        <v>0</v>
      </c>
      <c r="BL1795" s="17" t="s">
        <v>281</v>
      </c>
      <c r="BM1795" s="142" t="s">
        <v>2272</v>
      </c>
    </row>
    <row r="1796" spans="2:65" s="1" customFormat="1" ht="11.25">
      <c r="B1796" s="32"/>
      <c r="D1796" s="144" t="s">
        <v>167</v>
      </c>
      <c r="F1796" s="145" t="s">
        <v>2271</v>
      </c>
      <c r="I1796" s="146"/>
      <c r="L1796" s="32"/>
      <c r="M1796" s="147"/>
      <c r="T1796" s="53"/>
      <c r="AT1796" s="17" t="s">
        <v>167</v>
      </c>
      <c r="AU1796" s="17" t="s">
        <v>83</v>
      </c>
    </row>
    <row r="1797" spans="2:65" s="1" customFormat="1" ht="48.75">
      <c r="B1797" s="32"/>
      <c r="D1797" s="144" t="s">
        <v>562</v>
      </c>
      <c r="F1797" s="180" t="s">
        <v>2258</v>
      </c>
      <c r="I1797" s="146"/>
      <c r="L1797" s="32"/>
      <c r="M1797" s="147"/>
      <c r="T1797" s="53"/>
      <c r="AT1797" s="17" t="s">
        <v>562</v>
      </c>
      <c r="AU1797" s="17" t="s">
        <v>83</v>
      </c>
    </row>
    <row r="1798" spans="2:65" s="1" customFormat="1" ht="16.5" customHeight="1">
      <c r="B1798" s="32"/>
      <c r="C1798" s="170" t="s">
        <v>2273</v>
      </c>
      <c r="D1798" s="170" t="s">
        <v>264</v>
      </c>
      <c r="E1798" s="171" t="s">
        <v>2274</v>
      </c>
      <c r="F1798" s="172" t="s">
        <v>2275</v>
      </c>
      <c r="G1798" s="173" t="s">
        <v>344</v>
      </c>
      <c r="H1798" s="174">
        <v>1</v>
      </c>
      <c r="I1798" s="175"/>
      <c r="J1798" s="176">
        <f>ROUND(I1798*H1798,2)</f>
        <v>0</v>
      </c>
      <c r="K1798" s="172" t="s">
        <v>279</v>
      </c>
      <c r="L1798" s="177"/>
      <c r="M1798" s="178" t="s">
        <v>21</v>
      </c>
      <c r="N1798" s="179" t="s">
        <v>44</v>
      </c>
      <c r="P1798" s="140">
        <f>O1798*H1798</f>
        <v>0</v>
      </c>
      <c r="Q1798" s="140">
        <v>0</v>
      </c>
      <c r="R1798" s="140">
        <f>Q1798*H1798</f>
        <v>0</v>
      </c>
      <c r="S1798" s="140">
        <v>0</v>
      </c>
      <c r="T1798" s="141">
        <f>S1798*H1798</f>
        <v>0</v>
      </c>
      <c r="AR1798" s="142" t="s">
        <v>424</v>
      </c>
      <c r="AT1798" s="142" t="s">
        <v>264</v>
      </c>
      <c r="AU1798" s="142" t="s">
        <v>83</v>
      </c>
      <c r="AY1798" s="17" t="s">
        <v>158</v>
      </c>
      <c r="BE1798" s="143">
        <f>IF(N1798="základní",J1798,0)</f>
        <v>0</v>
      </c>
      <c r="BF1798" s="143">
        <f>IF(N1798="snížená",J1798,0)</f>
        <v>0</v>
      </c>
      <c r="BG1798" s="143">
        <f>IF(N1798="zákl. přenesená",J1798,0)</f>
        <v>0</v>
      </c>
      <c r="BH1798" s="143">
        <f>IF(N1798="sníž. přenesená",J1798,0)</f>
        <v>0</v>
      </c>
      <c r="BI1798" s="143">
        <f>IF(N1798="nulová",J1798,0)</f>
        <v>0</v>
      </c>
      <c r="BJ1798" s="17" t="s">
        <v>81</v>
      </c>
      <c r="BK1798" s="143">
        <f>ROUND(I1798*H1798,2)</f>
        <v>0</v>
      </c>
      <c r="BL1798" s="17" t="s">
        <v>281</v>
      </c>
      <c r="BM1798" s="142" t="s">
        <v>2276</v>
      </c>
    </row>
    <row r="1799" spans="2:65" s="1" customFormat="1" ht="11.25">
      <c r="B1799" s="32"/>
      <c r="D1799" s="144" t="s">
        <v>167</v>
      </c>
      <c r="F1799" s="145" t="s">
        <v>2275</v>
      </c>
      <c r="I1799" s="146"/>
      <c r="L1799" s="32"/>
      <c r="M1799" s="147"/>
      <c r="T1799" s="53"/>
      <c r="AT1799" s="17" t="s">
        <v>167</v>
      </c>
      <c r="AU1799" s="17" t="s">
        <v>83</v>
      </c>
    </row>
    <row r="1800" spans="2:65" s="1" customFormat="1" ht="58.5">
      <c r="B1800" s="32"/>
      <c r="D1800" s="144" t="s">
        <v>562</v>
      </c>
      <c r="F1800" s="180" t="s">
        <v>2268</v>
      </c>
      <c r="I1800" s="146"/>
      <c r="L1800" s="32"/>
      <c r="M1800" s="147"/>
      <c r="T1800" s="53"/>
      <c r="AT1800" s="17" t="s">
        <v>562</v>
      </c>
      <c r="AU1800" s="17" t="s">
        <v>83</v>
      </c>
    </row>
    <row r="1801" spans="2:65" s="1" customFormat="1" ht="16.5" customHeight="1">
      <c r="B1801" s="32"/>
      <c r="C1801" s="170" t="s">
        <v>2277</v>
      </c>
      <c r="D1801" s="170" t="s">
        <v>264</v>
      </c>
      <c r="E1801" s="171" t="s">
        <v>2278</v>
      </c>
      <c r="F1801" s="172" t="s">
        <v>2279</v>
      </c>
      <c r="G1801" s="173" t="s">
        <v>344</v>
      </c>
      <c r="H1801" s="174">
        <v>1</v>
      </c>
      <c r="I1801" s="175"/>
      <c r="J1801" s="176">
        <f>ROUND(I1801*H1801,2)</f>
        <v>0</v>
      </c>
      <c r="K1801" s="172" t="s">
        <v>279</v>
      </c>
      <c r="L1801" s="177"/>
      <c r="M1801" s="178" t="s">
        <v>21</v>
      </c>
      <c r="N1801" s="179" t="s">
        <v>44</v>
      </c>
      <c r="P1801" s="140">
        <f>O1801*H1801</f>
        <v>0</v>
      </c>
      <c r="Q1801" s="140">
        <v>0</v>
      </c>
      <c r="R1801" s="140">
        <f>Q1801*H1801</f>
        <v>0</v>
      </c>
      <c r="S1801" s="140">
        <v>0</v>
      </c>
      <c r="T1801" s="141">
        <f>S1801*H1801</f>
        <v>0</v>
      </c>
      <c r="AR1801" s="142" t="s">
        <v>424</v>
      </c>
      <c r="AT1801" s="142" t="s">
        <v>264</v>
      </c>
      <c r="AU1801" s="142" t="s">
        <v>83</v>
      </c>
      <c r="AY1801" s="17" t="s">
        <v>158</v>
      </c>
      <c r="BE1801" s="143">
        <f>IF(N1801="základní",J1801,0)</f>
        <v>0</v>
      </c>
      <c r="BF1801" s="143">
        <f>IF(N1801="snížená",J1801,0)</f>
        <v>0</v>
      </c>
      <c r="BG1801" s="143">
        <f>IF(N1801="zákl. přenesená",J1801,0)</f>
        <v>0</v>
      </c>
      <c r="BH1801" s="143">
        <f>IF(N1801="sníž. přenesená",J1801,0)</f>
        <v>0</v>
      </c>
      <c r="BI1801" s="143">
        <f>IF(N1801="nulová",J1801,0)</f>
        <v>0</v>
      </c>
      <c r="BJ1801" s="17" t="s">
        <v>81</v>
      </c>
      <c r="BK1801" s="143">
        <f>ROUND(I1801*H1801,2)</f>
        <v>0</v>
      </c>
      <c r="BL1801" s="17" t="s">
        <v>281</v>
      </c>
      <c r="BM1801" s="142" t="s">
        <v>2280</v>
      </c>
    </row>
    <row r="1802" spans="2:65" s="1" customFormat="1" ht="11.25">
      <c r="B1802" s="32"/>
      <c r="D1802" s="144" t="s">
        <v>167</v>
      </c>
      <c r="F1802" s="145" t="s">
        <v>2279</v>
      </c>
      <c r="I1802" s="146"/>
      <c r="L1802" s="32"/>
      <c r="M1802" s="147"/>
      <c r="T1802" s="53"/>
      <c r="AT1802" s="17" t="s">
        <v>167</v>
      </c>
      <c r="AU1802" s="17" t="s">
        <v>83</v>
      </c>
    </row>
    <row r="1803" spans="2:65" s="1" customFormat="1" ht="39">
      <c r="B1803" s="32"/>
      <c r="D1803" s="144" t="s">
        <v>562</v>
      </c>
      <c r="F1803" s="180" t="s">
        <v>2281</v>
      </c>
      <c r="I1803" s="146"/>
      <c r="L1803" s="32"/>
      <c r="M1803" s="147"/>
      <c r="T1803" s="53"/>
      <c r="AT1803" s="17" t="s">
        <v>562</v>
      </c>
      <c r="AU1803" s="17" t="s">
        <v>83</v>
      </c>
    </row>
    <row r="1804" spans="2:65" s="1" customFormat="1" ht="16.5" customHeight="1">
      <c r="B1804" s="32"/>
      <c r="C1804" s="131" t="s">
        <v>2282</v>
      </c>
      <c r="D1804" s="131" t="s">
        <v>160</v>
      </c>
      <c r="E1804" s="132" t="s">
        <v>2283</v>
      </c>
      <c r="F1804" s="133" t="s">
        <v>2284</v>
      </c>
      <c r="G1804" s="134" t="s">
        <v>344</v>
      </c>
      <c r="H1804" s="135">
        <v>4</v>
      </c>
      <c r="I1804" s="136"/>
      <c r="J1804" s="137">
        <f>ROUND(I1804*H1804,2)</f>
        <v>0</v>
      </c>
      <c r="K1804" s="133" t="s">
        <v>279</v>
      </c>
      <c r="L1804" s="32"/>
      <c r="M1804" s="138" t="s">
        <v>21</v>
      </c>
      <c r="N1804" s="139" t="s">
        <v>44</v>
      </c>
      <c r="P1804" s="140">
        <f>O1804*H1804</f>
        <v>0</v>
      </c>
      <c r="Q1804" s="140">
        <v>0</v>
      </c>
      <c r="R1804" s="140">
        <f>Q1804*H1804</f>
        <v>0</v>
      </c>
      <c r="S1804" s="140">
        <v>0</v>
      </c>
      <c r="T1804" s="141">
        <f>S1804*H1804</f>
        <v>0</v>
      </c>
      <c r="AR1804" s="142" t="s">
        <v>281</v>
      </c>
      <c r="AT1804" s="142" t="s">
        <v>160</v>
      </c>
      <c r="AU1804" s="142" t="s">
        <v>83</v>
      </c>
      <c r="AY1804" s="17" t="s">
        <v>158</v>
      </c>
      <c r="BE1804" s="143">
        <f>IF(N1804="základní",J1804,0)</f>
        <v>0</v>
      </c>
      <c r="BF1804" s="143">
        <f>IF(N1804="snížená",J1804,0)</f>
        <v>0</v>
      </c>
      <c r="BG1804" s="143">
        <f>IF(N1804="zákl. přenesená",J1804,0)</f>
        <v>0</v>
      </c>
      <c r="BH1804" s="143">
        <f>IF(N1804="sníž. přenesená",J1804,0)</f>
        <v>0</v>
      </c>
      <c r="BI1804" s="143">
        <f>IF(N1804="nulová",J1804,0)</f>
        <v>0</v>
      </c>
      <c r="BJ1804" s="17" t="s">
        <v>81</v>
      </c>
      <c r="BK1804" s="143">
        <f>ROUND(I1804*H1804,2)</f>
        <v>0</v>
      </c>
      <c r="BL1804" s="17" t="s">
        <v>281</v>
      </c>
      <c r="BM1804" s="142" t="s">
        <v>2285</v>
      </c>
    </row>
    <row r="1805" spans="2:65" s="1" customFormat="1" ht="11.25">
      <c r="B1805" s="32"/>
      <c r="D1805" s="144" t="s">
        <v>167</v>
      </c>
      <c r="F1805" s="145" t="s">
        <v>2284</v>
      </c>
      <c r="I1805" s="146"/>
      <c r="L1805" s="32"/>
      <c r="M1805" s="147"/>
      <c r="T1805" s="53"/>
      <c r="AT1805" s="17" t="s">
        <v>167</v>
      </c>
      <c r="AU1805" s="17" t="s">
        <v>83</v>
      </c>
    </row>
    <row r="1806" spans="2:65" s="1" customFormat="1" ht="16.5" customHeight="1">
      <c r="B1806" s="32"/>
      <c r="C1806" s="131" t="s">
        <v>2286</v>
      </c>
      <c r="D1806" s="131" t="s">
        <v>160</v>
      </c>
      <c r="E1806" s="132" t="s">
        <v>2287</v>
      </c>
      <c r="F1806" s="133" t="s">
        <v>2288</v>
      </c>
      <c r="G1806" s="134" t="s">
        <v>2289</v>
      </c>
      <c r="H1806" s="135">
        <v>1</v>
      </c>
      <c r="I1806" s="136"/>
      <c r="J1806" s="137">
        <f>ROUND(I1806*H1806,2)</f>
        <v>0</v>
      </c>
      <c r="K1806" s="133" t="s">
        <v>279</v>
      </c>
      <c r="L1806" s="32"/>
      <c r="M1806" s="138" t="s">
        <v>21</v>
      </c>
      <c r="N1806" s="139" t="s">
        <v>44</v>
      </c>
      <c r="P1806" s="140">
        <f>O1806*H1806</f>
        <v>0</v>
      </c>
      <c r="Q1806" s="140">
        <v>0</v>
      </c>
      <c r="R1806" s="140">
        <f>Q1806*H1806</f>
        <v>0</v>
      </c>
      <c r="S1806" s="140">
        <v>0</v>
      </c>
      <c r="T1806" s="141">
        <f>S1806*H1806</f>
        <v>0</v>
      </c>
      <c r="AR1806" s="142" t="s">
        <v>281</v>
      </c>
      <c r="AT1806" s="142" t="s">
        <v>160</v>
      </c>
      <c r="AU1806" s="142" t="s">
        <v>83</v>
      </c>
      <c r="AY1806" s="17" t="s">
        <v>158</v>
      </c>
      <c r="BE1806" s="143">
        <f>IF(N1806="základní",J1806,0)</f>
        <v>0</v>
      </c>
      <c r="BF1806" s="143">
        <f>IF(N1806="snížená",J1806,0)</f>
        <v>0</v>
      </c>
      <c r="BG1806" s="143">
        <f>IF(N1806="zákl. přenesená",J1806,0)</f>
        <v>0</v>
      </c>
      <c r="BH1806" s="143">
        <f>IF(N1806="sníž. přenesená",J1806,0)</f>
        <v>0</v>
      </c>
      <c r="BI1806" s="143">
        <f>IF(N1806="nulová",J1806,0)</f>
        <v>0</v>
      </c>
      <c r="BJ1806" s="17" t="s">
        <v>81</v>
      </c>
      <c r="BK1806" s="143">
        <f>ROUND(I1806*H1806,2)</f>
        <v>0</v>
      </c>
      <c r="BL1806" s="17" t="s">
        <v>281</v>
      </c>
      <c r="BM1806" s="142" t="s">
        <v>2290</v>
      </c>
    </row>
    <row r="1807" spans="2:65" s="1" customFormat="1" ht="11.25">
      <c r="B1807" s="32"/>
      <c r="D1807" s="144" t="s">
        <v>167</v>
      </c>
      <c r="F1807" s="145" t="s">
        <v>2288</v>
      </c>
      <c r="I1807" s="146"/>
      <c r="L1807" s="32"/>
      <c r="M1807" s="147"/>
      <c r="T1807" s="53"/>
      <c r="AT1807" s="17" t="s">
        <v>167</v>
      </c>
      <c r="AU1807" s="17" t="s">
        <v>83</v>
      </c>
    </row>
    <row r="1808" spans="2:65" s="1" customFormat="1" ht="16.5" customHeight="1">
      <c r="B1808" s="32"/>
      <c r="C1808" s="170" t="s">
        <v>2291</v>
      </c>
      <c r="D1808" s="170" t="s">
        <v>264</v>
      </c>
      <c r="E1808" s="171" t="s">
        <v>2292</v>
      </c>
      <c r="F1808" s="172" t="s">
        <v>2293</v>
      </c>
      <c r="G1808" s="173" t="s">
        <v>2289</v>
      </c>
      <c r="H1808" s="174">
        <v>1</v>
      </c>
      <c r="I1808" s="175"/>
      <c r="J1808" s="176">
        <f>ROUND(I1808*H1808,2)</f>
        <v>0</v>
      </c>
      <c r="K1808" s="172" t="s">
        <v>279</v>
      </c>
      <c r="L1808" s="177"/>
      <c r="M1808" s="178" t="s">
        <v>21</v>
      </c>
      <c r="N1808" s="179" t="s">
        <v>44</v>
      </c>
      <c r="P1808" s="140">
        <f>O1808*H1808</f>
        <v>0</v>
      </c>
      <c r="Q1808" s="140">
        <v>0</v>
      </c>
      <c r="R1808" s="140">
        <f>Q1808*H1808</f>
        <v>0</v>
      </c>
      <c r="S1808" s="140">
        <v>0</v>
      </c>
      <c r="T1808" s="141">
        <f>S1808*H1808</f>
        <v>0</v>
      </c>
      <c r="AR1808" s="142" t="s">
        <v>424</v>
      </c>
      <c r="AT1808" s="142" t="s">
        <v>264</v>
      </c>
      <c r="AU1808" s="142" t="s">
        <v>83</v>
      </c>
      <c r="AY1808" s="17" t="s">
        <v>158</v>
      </c>
      <c r="BE1808" s="143">
        <f>IF(N1808="základní",J1808,0)</f>
        <v>0</v>
      </c>
      <c r="BF1808" s="143">
        <f>IF(N1808="snížená",J1808,0)</f>
        <v>0</v>
      </c>
      <c r="BG1808" s="143">
        <f>IF(N1808="zákl. přenesená",J1808,0)</f>
        <v>0</v>
      </c>
      <c r="BH1808" s="143">
        <f>IF(N1808="sníž. přenesená",J1808,0)</f>
        <v>0</v>
      </c>
      <c r="BI1808" s="143">
        <f>IF(N1808="nulová",J1808,0)</f>
        <v>0</v>
      </c>
      <c r="BJ1808" s="17" t="s">
        <v>81</v>
      </c>
      <c r="BK1808" s="143">
        <f>ROUND(I1808*H1808,2)</f>
        <v>0</v>
      </c>
      <c r="BL1808" s="17" t="s">
        <v>281</v>
      </c>
      <c r="BM1808" s="142" t="s">
        <v>2294</v>
      </c>
    </row>
    <row r="1809" spans="2:65" s="1" customFormat="1" ht="11.25">
      <c r="B1809" s="32"/>
      <c r="D1809" s="144" t="s">
        <v>167</v>
      </c>
      <c r="F1809" s="145" t="s">
        <v>2293</v>
      </c>
      <c r="I1809" s="146"/>
      <c r="L1809" s="32"/>
      <c r="M1809" s="147"/>
      <c r="T1809" s="53"/>
      <c r="AT1809" s="17" t="s">
        <v>167</v>
      </c>
      <c r="AU1809" s="17" t="s">
        <v>83</v>
      </c>
    </row>
    <row r="1810" spans="2:65" s="1" customFormat="1" ht="16.5" customHeight="1">
      <c r="B1810" s="32"/>
      <c r="C1810" s="131" t="s">
        <v>2295</v>
      </c>
      <c r="D1810" s="131" t="s">
        <v>160</v>
      </c>
      <c r="E1810" s="132" t="s">
        <v>2296</v>
      </c>
      <c r="F1810" s="133" t="s">
        <v>2297</v>
      </c>
      <c r="G1810" s="134" t="s">
        <v>344</v>
      </c>
      <c r="H1810" s="135">
        <v>1</v>
      </c>
      <c r="I1810" s="136"/>
      <c r="J1810" s="137">
        <f>ROUND(I1810*H1810,2)</f>
        <v>0</v>
      </c>
      <c r="K1810" s="133" t="s">
        <v>164</v>
      </c>
      <c r="L1810" s="32"/>
      <c r="M1810" s="138" t="s">
        <v>21</v>
      </c>
      <c r="N1810" s="139" t="s">
        <v>44</v>
      </c>
      <c r="P1810" s="140">
        <f>O1810*H1810</f>
        <v>0</v>
      </c>
      <c r="Q1810" s="140">
        <v>0</v>
      </c>
      <c r="R1810" s="140">
        <f>Q1810*H1810</f>
        <v>0</v>
      </c>
      <c r="S1810" s="140">
        <v>0</v>
      </c>
      <c r="T1810" s="141">
        <f>S1810*H1810</f>
        <v>0</v>
      </c>
      <c r="AR1810" s="142" t="s">
        <v>281</v>
      </c>
      <c r="AT1810" s="142" t="s">
        <v>160</v>
      </c>
      <c r="AU1810" s="142" t="s">
        <v>83</v>
      </c>
      <c r="AY1810" s="17" t="s">
        <v>158</v>
      </c>
      <c r="BE1810" s="143">
        <f>IF(N1810="základní",J1810,0)</f>
        <v>0</v>
      </c>
      <c r="BF1810" s="143">
        <f>IF(N1810="snížená",J1810,0)</f>
        <v>0</v>
      </c>
      <c r="BG1810" s="143">
        <f>IF(N1810="zákl. přenesená",J1810,0)</f>
        <v>0</v>
      </c>
      <c r="BH1810" s="143">
        <f>IF(N1810="sníž. přenesená",J1810,0)</f>
        <v>0</v>
      </c>
      <c r="BI1810" s="143">
        <f>IF(N1810="nulová",J1810,0)</f>
        <v>0</v>
      </c>
      <c r="BJ1810" s="17" t="s">
        <v>81</v>
      </c>
      <c r="BK1810" s="143">
        <f>ROUND(I1810*H1810,2)</f>
        <v>0</v>
      </c>
      <c r="BL1810" s="17" t="s">
        <v>281</v>
      </c>
      <c r="BM1810" s="142" t="s">
        <v>2298</v>
      </c>
    </row>
    <row r="1811" spans="2:65" s="1" customFormat="1" ht="11.25">
      <c r="B1811" s="32"/>
      <c r="D1811" s="144" t="s">
        <v>167</v>
      </c>
      <c r="F1811" s="145" t="s">
        <v>2299</v>
      </c>
      <c r="I1811" s="146"/>
      <c r="L1811" s="32"/>
      <c r="M1811" s="147"/>
      <c r="T1811" s="53"/>
      <c r="AT1811" s="17" t="s">
        <v>167</v>
      </c>
      <c r="AU1811" s="17" t="s">
        <v>83</v>
      </c>
    </row>
    <row r="1812" spans="2:65" s="1" customFormat="1" ht="11.25">
      <c r="B1812" s="32"/>
      <c r="D1812" s="148" t="s">
        <v>169</v>
      </c>
      <c r="F1812" s="149" t="s">
        <v>2300</v>
      </c>
      <c r="I1812" s="146"/>
      <c r="L1812" s="32"/>
      <c r="M1812" s="147"/>
      <c r="T1812" s="53"/>
      <c r="AT1812" s="17" t="s">
        <v>169</v>
      </c>
      <c r="AU1812" s="17" t="s">
        <v>83</v>
      </c>
    </row>
    <row r="1813" spans="2:65" s="12" customFormat="1" ht="11.25">
      <c r="B1813" s="150"/>
      <c r="D1813" s="144" t="s">
        <v>171</v>
      </c>
      <c r="E1813" s="151" t="s">
        <v>21</v>
      </c>
      <c r="F1813" s="152" t="s">
        <v>1014</v>
      </c>
      <c r="H1813" s="151" t="s">
        <v>21</v>
      </c>
      <c r="I1813" s="153"/>
      <c r="L1813" s="150"/>
      <c r="M1813" s="154"/>
      <c r="T1813" s="155"/>
      <c r="AT1813" s="151" t="s">
        <v>171</v>
      </c>
      <c r="AU1813" s="151" t="s">
        <v>83</v>
      </c>
      <c r="AV1813" s="12" t="s">
        <v>81</v>
      </c>
      <c r="AW1813" s="12" t="s">
        <v>34</v>
      </c>
      <c r="AX1813" s="12" t="s">
        <v>73</v>
      </c>
      <c r="AY1813" s="151" t="s">
        <v>158</v>
      </c>
    </row>
    <row r="1814" spans="2:65" s="13" customFormat="1" ht="11.25">
      <c r="B1814" s="156"/>
      <c r="D1814" s="144" t="s">
        <v>171</v>
      </c>
      <c r="E1814" s="157" t="s">
        <v>21</v>
      </c>
      <c r="F1814" s="158" t="s">
        <v>81</v>
      </c>
      <c r="H1814" s="159">
        <v>1</v>
      </c>
      <c r="I1814" s="160"/>
      <c r="L1814" s="156"/>
      <c r="M1814" s="161"/>
      <c r="T1814" s="162"/>
      <c r="AT1814" s="157" t="s">
        <v>171</v>
      </c>
      <c r="AU1814" s="157" t="s">
        <v>83</v>
      </c>
      <c r="AV1814" s="13" t="s">
        <v>83</v>
      </c>
      <c r="AW1814" s="13" t="s">
        <v>34</v>
      </c>
      <c r="AX1814" s="13" t="s">
        <v>81</v>
      </c>
      <c r="AY1814" s="157" t="s">
        <v>158</v>
      </c>
    </row>
    <row r="1815" spans="2:65" s="1" customFormat="1" ht="16.5" customHeight="1">
      <c r="B1815" s="32"/>
      <c r="C1815" s="170" t="s">
        <v>2301</v>
      </c>
      <c r="D1815" s="170" t="s">
        <v>264</v>
      </c>
      <c r="E1815" s="171" t="s">
        <v>2302</v>
      </c>
      <c r="F1815" s="172" t="s">
        <v>2303</v>
      </c>
      <c r="G1815" s="173" t="s">
        <v>344</v>
      </c>
      <c r="H1815" s="174">
        <v>1</v>
      </c>
      <c r="I1815" s="175"/>
      <c r="J1815" s="176">
        <f>ROUND(I1815*H1815,2)</f>
        <v>0</v>
      </c>
      <c r="K1815" s="172" t="s">
        <v>279</v>
      </c>
      <c r="L1815" s="177"/>
      <c r="M1815" s="178" t="s">
        <v>21</v>
      </c>
      <c r="N1815" s="179" t="s">
        <v>44</v>
      </c>
      <c r="P1815" s="140">
        <f>O1815*H1815</f>
        <v>0</v>
      </c>
      <c r="Q1815" s="140">
        <v>0</v>
      </c>
      <c r="R1815" s="140">
        <f>Q1815*H1815</f>
        <v>0</v>
      </c>
      <c r="S1815" s="140">
        <v>0</v>
      </c>
      <c r="T1815" s="141">
        <f>S1815*H1815</f>
        <v>0</v>
      </c>
      <c r="AR1815" s="142" t="s">
        <v>424</v>
      </c>
      <c r="AT1815" s="142" t="s">
        <v>264</v>
      </c>
      <c r="AU1815" s="142" t="s">
        <v>83</v>
      </c>
      <c r="AY1815" s="17" t="s">
        <v>158</v>
      </c>
      <c r="BE1815" s="143">
        <f>IF(N1815="základní",J1815,0)</f>
        <v>0</v>
      </c>
      <c r="BF1815" s="143">
        <f>IF(N1815="snížená",J1815,0)</f>
        <v>0</v>
      </c>
      <c r="BG1815" s="143">
        <f>IF(N1815="zákl. přenesená",J1815,0)</f>
        <v>0</v>
      </c>
      <c r="BH1815" s="143">
        <f>IF(N1815="sníž. přenesená",J1815,0)</f>
        <v>0</v>
      </c>
      <c r="BI1815" s="143">
        <f>IF(N1815="nulová",J1815,0)</f>
        <v>0</v>
      </c>
      <c r="BJ1815" s="17" t="s">
        <v>81</v>
      </c>
      <c r="BK1815" s="143">
        <f>ROUND(I1815*H1815,2)</f>
        <v>0</v>
      </c>
      <c r="BL1815" s="17" t="s">
        <v>281</v>
      </c>
      <c r="BM1815" s="142" t="s">
        <v>2304</v>
      </c>
    </row>
    <row r="1816" spans="2:65" s="1" customFormat="1" ht="11.25">
      <c r="B1816" s="32"/>
      <c r="D1816" s="144" t="s">
        <v>167</v>
      </c>
      <c r="F1816" s="145" t="s">
        <v>2303</v>
      </c>
      <c r="I1816" s="146"/>
      <c r="L1816" s="32"/>
      <c r="M1816" s="147"/>
      <c r="T1816" s="53"/>
      <c r="AT1816" s="17" t="s">
        <v>167</v>
      </c>
      <c r="AU1816" s="17" t="s">
        <v>83</v>
      </c>
    </row>
    <row r="1817" spans="2:65" s="1" customFormat="1" ht="78">
      <c r="B1817" s="32"/>
      <c r="D1817" s="144" t="s">
        <v>562</v>
      </c>
      <c r="F1817" s="180" t="s">
        <v>2305</v>
      </c>
      <c r="I1817" s="146"/>
      <c r="L1817" s="32"/>
      <c r="M1817" s="147"/>
      <c r="T1817" s="53"/>
      <c r="AT1817" s="17" t="s">
        <v>562</v>
      </c>
      <c r="AU1817" s="17" t="s">
        <v>83</v>
      </c>
    </row>
    <row r="1818" spans="2:65" s="1" customFormat="1" ht="16.5" customHeight="1">
      <c r="B1818" s="32"/>
      <c r="C1818" s="131" t="s">
        <v>2306</v>
      </c>
      <c r="D1818" s="131" t="s">
        <v>160</v>
      </c>
      <c r="E1818" s="132" t="s">
        <v>2307</v>
      </c>
      <c r="F1818" s="133" t="s">
        <v>2308</v>
      </c>
      <c r="G1818" s="134" t="s">
        <v>344</v>
      </c>
      <c r="H1818" s="135">
        <v>1</v>
      </c>
      <c r="I1818" s="136"/>
      <c r="J1818" s="137">
        <f>ROUND(I1818*H1818,2)</f>
        <v>0</v>
      </c>
      <c r="K1818" s="133" t="s">
        <v>164</v>
      </c>
      <c r="L1818" s="32"/>
      <c r="M1818" s="138" t="s">
        <v>21</v>
      </c>
      <c r="N1818" s="139" t="s">
        <v>44</v>
      </c>
      <c r="P1818" s="140">
        <f>O1818*H1818</f>
        <v>0</v>
      </c>
      <c r="Q1818" s="140">
        <v>0</v>
      </c>
      <c r="R1818" s="140">
        <f>Q1818*H1818</f>
        <v>0</v>
      </c>
      <c r="S1818" s="140">
        <v>0</v>
      </c>
      <c r="T1818" s="141">
        <f>S1818*H1818</f>
        <v>0</v>
      </c>
      <c r="AR1818" s="142" t="s">
        <v>281</v>
      </c>
      <c r="AT1818" s="142" t="s">
        <v>160</v>
      </c>
      <c r="AU1818" s="142" t="s">
        <v>83</v>
      </c>
      <c r="AY1818" s="17" t="s">
        <v>158</v>
      </c>
      <c r="BE1818" s="143">
        <f>IF(N1818="základní",J1818,0)</f>
        <v>0</v>
      </c>
      <c r="BF1818" s="143">
        <f>IF(N1818="snížená",J1818,0)</f>
        <v>0</v>
      </c>
      <c r="BG1818" s="143">
        <f>IF(N1818="zákl. přenesená",J1818,0)</f>
        <v>0</v>
      </c>
      <c r="BH1818" s="143">
        <f>IF(N1818="sníž. přenesená",J1818,0)</f>
        <v>0</v>
      </c>
      <c r="BI1818" s="143">
        <f>IF(N1818="nulová",J1818,0)</f>
        <v>0</v>
      </c>
      <c r="BJ1818" s="17" t="s">
        <v>81</v>
      </c>
      <c r="BK1818" s="143">
        <f>ROUND(I1818*H1818,2)</f>
        <v>0</v>
      </c>
      <c r="BL1818" s="17" t="s">
        <v>281</v>
      </c>
      <c r="BM1818" s="142" t="s">
        <v>2309</v>
      </c>
    </row>
    <row r="1819" spans="2:65" s="1" customFormat="1" ht="11.25">
      <c r="B1819" s="32"/>
      <c r="D1819" s="144" t="s">
        <v>167</v>
      </c>
      <c r="F1819" s="145" t="s">
        <v>2310</v>
      </c>
      <c r="I1819" s="146"/>
      <c r="L1819" s="32"/>
      <c r="M1819" s="147"/>
      <c r="T1819" s="53"/>
      <c r="AT1819" s="17" t="s">
        <v>167</v>
      </c>
      <c r="AU1819" s="17" t="s">
        <v>83</v>
      </c>
    </row>
    <row r="1820" spans="2:65" s="1" customFormat="1" ht="11.25">
      <c r="B1820" s="32"/>
      <c r="D1820" s="148" t="s">
        <v>169</v>
      </c>
      <c r="F1820" s="149" t="s">
        <v>2311</v>
      </c>
      <c r="I1820" s="146"/>
      <c r="L1820" s="32"/>
      <c r="M1820" s="147"/>
      <c r="T1820" s="53"/>
      <c r="AT1820" s="17" t="s">
        <v>169</v>
      </c>
      <c r="AU1820" s="17" t="s">
        <v>83</v>
      </c>
    </row>
    <row r="1821" spans="2:65" s="12" customFormat="1" ht="11.25">
      <c r="B1821" s="150"/>
      <c r="D1821" s="144" t="s">
        <v>171</v>
      </c>
      <c r="E1821" s="151" t="s">
        <v>21</v>
      </c>
      <c r="F1821" s="152" t="s">
        <v>1016</v>
      </c>
      <c r="H1821" s="151" t="s">
        <v>21</v>
      </c>
      <c r="I1821" s="153"/>
      <c r="L1821" s="150"/>
      <c r="M1821" s="154"/>
      <c r="T1821" s="155"/>
      <c r="AT1821" s="151" t="s">
        <v>171</v>
      </c>
      <c r="AU1821" s="151" t="s">
        <v>83</v>
      </c>
      <c r="AV1821" s="12" t="s">
        <v>81</v>
      </c>
      <c r="AW1821" s="12" t="s">
        <v>34</v>
      </c>
      <c r="AX1821" s="12" t="s">
        <v>73</v>
      </c>
      <c r="AY1821" s="151" t="s">
        <v>158</v>
      </c>
    </row>
    <row r="1822" spans="2:65" s="13" customFormat="1" ht="11.25">
      <c r="B1822" s="156"/>
      <c r="D1822" s="144" t="s">
        <v>171</v>
      </c>
      <c r="E1822" s="157" t="s">
        <v>21</v>
      </c>
      <c r="F1822" s="158" t="s">
        <v>81</v>
      </c>
      <c r="H1822" s="159">
        <v>1</v>
      </c>
      <c r="I1822" s="160"/>
      <c r="L1822" s="156"/>
      <c r="M1822" s="161"/>
      <c r="T1822" s="162"/>
      <c r="AT1822" s="157" t="s">
        <v>171</v>
      </c>
      <c r="AU1822" s="157" t="s">
        <v>83</v>
      </c>
      <c r="AV1822" s="13" t="s">
        <v>83</v>
      </c>
      <c r="AW1822" s="13" t="s">
        <v>34</v>
      </c>
      <c r="AX1822" s="13" t="s">
        <v>81</v>
      </c>
      <c r="AY1822" s="157" t="s">
        <v>158</v>
      </c>
    </row>
    <row r="1823" spans="2:65" s="1" customFormat="1" ht="16.5" customHeight="1">
      <c r="B1823" s="32"/>
      <c r="C1823" s="170" t="s">
        <v>2312</v>
      </c>
      <c r="D1823" s="170" t="s">
        <v>264</v>
      </c>
      <c r="E1823" s="171" t="s">
        <v>2313</v>
      </c>
      <c r="F1823" s="172" t="s">
        <v>2314</v>
      </c>
      <c r="G1823" s="173" t="s">
        <v>344</v>
      </c>
      <c r="H1823" s="174">
        <v>1</v>
      </c>
      <c r="I1823" s="175"/>
      <c r="J1823" s="176">
        <f>ROUND(I1823*H1823,2)</f>
        <v>0</v>
      </c>
      <c r="K1823" s="172" t="s">
        <v>279</v>
      </c>
      <c r="L1823" s="177"/>
      <c r="M1823" s="178" t="s">
        <v>21</v>
      </c>
      <c r="N1823" s="179" t="s">
        <v>44</v>
      </c>
      <c r="P1823" s="140">
        <f>O1823*H1823</f>
        <v>0</v>
      </c>
      <c r="Q1823" s="140">
        <v>0</v>
      </c>
      <c r="R1823" s="140">
        <f>Q1823*H1823</f>
        <v>0</v>
      </c>
      <c r="S1823" s="140">
        <v>0</v>
      </c>
      <c r="T1823" s="141">
        <f>S1823*H1823</f>
        <v>0</v>
      </c>
      <c r="AR1823" s="142" t="s">
        <v>424</v>
      </c>
      <c r="AT1823" s="142" t="s">
        <v>264</v>
      </c>
      <c r="AU1823" s="142" t="s">
        <v>83</v>
      </c>
      <c r="AY1823" s="17" t="s">
        <v>158</v>
      </c>
      <c r="BE1823" s="143">
        <f>IF(N1823="základní",J1823,0)</f>
        <v>0</v>
      </c>
      <c r="BF1823" s="143">
        <f>IF(N1823="snížená",J1823,0)</f>
        <v>0</v>
      </c>
      <c r="BG1823" s="143">
        <f>IF(N1823="zákl. přenesená",J1823,0)</f>
        <v>0</v>
      </c>
      <c r="BH1823" s="143">
        <f>IF(N1823="sníž. přenesená",J1823,0)</f>
        <v>0</v>
      </c>
      <c r="BI1823" s="143">
        <f>IF(N1823="nulová",J1823,0)</f>
        <v>0</v>
      </c>
      <c r="BJ1823" s="17" t="s">
        <v>81</v>
      </c>
      <c r="BK1823" s="143">
        <f>ROUND(I1823*H1823,2)</f>
        <v>0</v>
      </c>
      <c r="BL1823" s="17" t="s">
        <v>281</v>
      </c>
      <c r="BM1823" s="142" t="s">
        <v>2315</v>
      </c>
    </row>
    <row r="1824" spans="2:65" s="1" customFormat="1" ht="11.25">
      <c r="B1824" s="32"/>
      <c r="D1824" s="144" t="s">
        <v>167</v>
      </c>
      <c r="F1824" s="145" t="s">
        <v>2314</v>
      </c>
      <c r="I1824" s="146"/>
      <c r="L1824" s="32"/>
      <c r="M1824" s="147"/>
      <c r="T1824" s="53"/>
      <c r="AT1824" s="17" t="s">
        <v>167</v>
      </c>
      <c r="AU1824" s="17" t="s">
        <v>83</v>
      </c>
    </row>
    <row r="1825" spans="2:65" s="1" customFormat="1" ht="117">
      <c r="B1825" s="32"/>
      <c r="D1825" s="144" t="s">
        <v>562</v>
      </c>
      <c r="F1825" s="180" t="s">
        <v>2316</v>
      </c>
      <c r="I1825" s="146"/>
      <c r="L1825" s="32"/>
      <c r="M1825" s="147"/>
      <c r="T1825" s="53"/>
      <c r="AT1825" s="17" t="s">
        <v>562</v>
      </c>
      <c r="AU1825" s="17" t="s">
        <v>83</v>
      </c>
    </row>
    <row r="1826" spans="2:65" s="1" customFormat="1" ht="16.5" customHeight="1">
      <c r="B1826" s="32"/>
      <c r="C1826" s="131" t="s">
        <v>2317</v>
      </c>
      <c r="D1826" s="131" t="s">
        <v>160</v>
      </c>
      <c r="E1826" s="132" t="s">
        <v>2318</v>
      </c>
      <c r="F1826" s="133" t="s">
        <v>2319</v>
      </c>
      <c r="G1826" s="134" t="s">
        <v>344</v>
      </c>
      <c r="H1826" s="135">
        <v>4</v>
      </c>
      <c r="I1826" s="136"/>
      <c r="J1826" s="137">
        <f>ROUND(I1826*H1826,2)</f>
        <v>0</v>
      </c>
      <c r="K1826" s="133" t="s">
        <v>164</v>
      </c>
      <c r="L1826" s="32"/>
      <c r="M1826" s="138" t="s">
        <v>21</v>
      </c>
      <c r="N1826" s="139" t="s">
        <v>44</v>
      </c>
      <c r="P1826" s="140">
        <f>O1826*H1826</f>
        <v>0</v>
      </c>
      <c r="Q1826" s="140">
        <v>9.9000000000000001E-6</v>
      </c>
      <c r="R1826" s="140">
        <f>Q1826*H1826</f>
        <v>3.96E-5</v>
      </c>
      <c r="S1826" s="140">
        <v>0</v>
      </c>
      <c r="T1826" s="141">
        <f>S1826*H1826</f>
        <v>0</v>
      </c>
      <c r="AR1826" s="142" t="s">
        <v>281</v>
      </c>
      <c r="AT1826" s="142" t="s">
        <v>160</v>
      </c>
      <c r="AU1826" s="142" t="s">
        <v>83</v>
      </c>
      <c r="AY1826" s="17" t="s">
        <v>158</v>
      </c>
      <c r="BE1826" s="143">
        <f>IF(N1826="základní",J1826,0)</f>
        <v>0</v>
      </c>
      <c r="BF1826" s="143">
        <f>IF(N1826="snížená",J1826,0)</f>
        <v>0</v>
      </c>
      <c r="BG1826" s="143">
        <f>IF(N1826="zákl. přenesená",J1826,0)</f>
        <v>0</v>
      </c>
      <c r="BH1826" s="143">
        <f>IF(N1826="sníž. přenesená",J1826,0)</f>
        <v>0</v>
      </c>
      <c r="BI1826" s="143">
        <f>IF(N1826="nulová",J1826,0)</f>
        <v>0</v>
      </c>
      <c r="BJ1826" s="17" t="s">
        <v>81</v>
      </c>
      <c r="BK1826" s="143">
        <f>ROUND(I1826*H1826,2)</f>
        <v>0</v>
      </c>
      <c r="BL1826" s="17" t="s">
        <v>281</v>
      </c>
      <c r="BM1826" s="142" t="s">
        <v>2320</v>
      </c>
    </row>
    <row r="1827" spans="2:65" s="1" customFormat="1" ht="19.5">
      <c r="B1827" s="32"/>
      <c r="D1827" s="144" t="s">
        <v>167</v>
      </c>
      <c r="F1827" s="145" t="s">
        <v>2321</v>
      </c>
      <c r="I1827" s="146"/>
      <c r="L1827" s="32"/>
      <c r="M1827" s="147"/>
      <c r="T1827" s="53"/>
      <c r="AT1827" s="17" t="s">
        <v>167</v>
      </c>
      <c r="AU1827" s="17" t="s">
        <v>83</v>
      </c>
    </row>
    <row r="1828" spans="2:65" s="1" customFormat="1" ht="11.25">
      <c r="B1828" s="32"/>
      <c r="D1828" s="148" t="s">
        <v>169</v>
      </c>
      <c r="F1828" s="149" t="s">
        <v>2322</v>
      </c>
      <c r="I1828" s="146"/>
      <c r="L1828" s="32"/>
      <c r="M1828" s="147"/>
      <c r="T1828" s="53"/>
      <c r="AT1828" s="17" t="s">
        <v>169</v>
      </c>
      <c r="AU1828" s="17" t="s">
        <v>83</v>
      </c>
    </row>
    <row r="1829" spans="2:65" s="12" customFormat="1" ht="11.25">
      <c r="B1829" s="150"/>
      <c r="D1829" s="144" t="s">
        <v>171</v>
      </c>
      <c r="E1829" s="151" t="s">
        <v>21</v>
      </c>
      <c r="F1829" s="152" t="s">
        <v>2323</v>
      </c>
      <c r="H1829" s="151" t="s">
        <v>21</v>
      </c>
      <c r="I1829" s="153"/>
      <c r="L1829" s="150"/>
      <c r="M1829" s="154"/>
      <c r="T1829" s="155"/>
      <c r="AT1829" s="151" t="s">
        <v>171</v>
      </c>
      <c r="AU1829" s="151" t="s">
        <v>83</v>
      </c>
      <c r="AV1829" s="12" t="s">
        <v>81</v>
      </c>
      <c r="AW1829" s="12" t="s">
        <v>34</v>
      </c>
      <c r="AX1829" s="12" t="s">
        <v>73</v>
      </c>
      <c r="AY1829" s="151" t="s">
        <v>158</v>
      </c>
    </row>
    <row r="1830" spans="2:65" s="13" customFormat="1" ht="11.25">
      <c r="B1830" s="156"/>
      <c r="D1830" s="144" t="s">
        <v>171</v>
      </c>
      <c r="E1830" s="157" t="s">
        <v>21</v>
      </c>
      <c r="F1830" s="158" t="s">
        <v>165</v>
      </c>
      <c r="H1830" s="159">
        <v>4</v>
      </c>
      <c r="I1830" s="160"/>
      <c r="L1830" s="156"/>
      <c r="M1830" s="161"/>
      <c r="T1830" s="162"/>
      <c r="AT1830" s="157" t="s">
        <v>171</v>
      </c>
      <c r="AU1830" s="157" t="s">
        <v>83</v>
      </c>
      <c r="AV1830" s="13" t="s">
        <v>83</v>
      </c>
      <c r="AW1830" s="13" t="s">
        <v>34</v>
      </c>
      <c r="AX1830" s="13" t="s">
        <v>81</v>
      </c>
      <c r="AY1830" s="157" t="s">
        <v>158</v>
      </c>
    </row>
    <row r="1831" spans="2:65" s="1" customFormat="1" ht="16.5" customHeight="1">
      <c r="B1831" s="32"/>
      <c r="C1831" s="170" t="s">
        <v>2324</v>
      </c>
      <c r="D1831" s="170" t="s">
        <v>264</v>
      </c>
      <c r="E1831" s="171" t="s">
        <v>2325</v>
      </c>
      <c r="F1831" s="172" t="s">
        <v>2326</v>
      </c>
      <c r="G1831" s="173" t="s">
        <v>344</v>
      </c>
      <c r="H1831" s="174">
        <v>4</v>
      </c>
      <c r="I1831" s="175"/>
      <c r="J1831" s="176">
        <f>ROUND(I1831*H1831,2)</f>
        <v>0</v>
      </c>
      <c r="K1831" s="172" t="s">
        <v>279</v>
      </c>
      <c r="L1831" s="177"/>
      <c r="M1831" s="178" t="s">
        <v>21</v>
      </c>
      <c r="N1831" s="179" t="s">
        <v>44</v>
      </c>
      <c r="P1831" s="140">
        <f>O1831*H1831</f>
        <v>0</v>
      </c>
      <c r="Q1831" s="140">
        <v>0</v>
      </c>
      <c r="R1831" s="140">
        <f>Q1831*H1831</f>
        <v>0</v>
      </c>
      <c r="S1831" s="140">
        <v>0</v>
      </c>
      <c r="T1831" s="141">
        <f>S1831*H1831</f>
        <v>0</v>
      </c>
      <c r="AR1831" s="142" t="s">
        <v>424</v>
      </c>
      <c r="AT1831" s="142" t="s">
        <v>264</v>
      </c>
      <c r="AU1831" s="142" t="s">
        <v>83</v>
      </c>
      <c r="AY1831" s="17" t="s">
        <v>158</v>
      </c>
      <c r="BE1831" s="143">
        <f>IF(N1831="základní",J1831,0)</f>
        <v>0</v>
      </c>
      <c r="BF1831" s="143">
        <f>IF(N1831="snížená",J1831,0)</f>
        <v>0</v>
      </c>
      <c r="BG1831" s="143">
        <f>IF(N1831="zákl. přenesená",J1831,0)</f>
        <v>0</v>
      </c>
      <c r="BH1831" s="143">
        <f>IF(N1831="sníž. přenesená",J1831,0)</f>
        <v>0</v>
      </c>
      <c r="BI1831" s="143">
        <f>IF(N1831="nulová",J1831,0)</f>
        <v>0</v>
      </c>
      <c r="BJ1831" s="17" t="s">
        <v>81</v>
      </c>
      <c r="BK1831" s="143">
        <f>ROUND(I1831*H1831,2)</f>
        <v>0</v>
      </c>
      <c r="BL1831" s="17" t="s">
        <v>281</v>
      </c>
      <c r="BM1831" s="142" t="s">
        <v>2327</v>
      </c>
    </row>
    <row r="1832" spans="2:65" s="1" customFormat="1" ht="11.25">
      <c r="B1832" s="32"/>
      <c r="D1832" s="144" t="s">
        <v>167</v>
      </c>
      <c r="F1832" s="145" t="s">
        <v>2326</v>
      </c>
      <c r="I1832" s="146"/>
      <c r="L1832" s="32"/>
      <c r="M1832" s="147"/>
      <c r="T1832" s="53"/>
      <c r="AT1832" s="17" t="s">
        <v>167</v>
      </c>
      <c r="AU1832" s="17" t="s">
        <v>83</v>
      </c>
    </row>
    <row r="1833" spans="2:65" s="1" customFormat="1" ht="39">
      <c r="B1833" s="32"/>
      <c r="D1833" s="144" t="s">
        <v>562</v>
      </c>
      <c r="F1833" s="180" t="s">
        <v>2328</v>
      </c>
      <c r="I1833" s="146"/>
      <c r="L1833" s="32"/>
      <c r="M1833" s="147"/>
      <c r="T1833" s="53"/>
      <c r="AT1833" s="17" t="s">
        <v>562</v>
      </c>
      <c r="AU1833" s="17" t="s">
        <v>83</v>
      </c>
    </row>
    <row r="1834" spans="2:65" s="1" customFormat="1" ht="16.5" customHeight="1">
      <c r="B1834" s="32"/>
      <c r="C1834" s="131" t="s">
        <v>2329</v>
      </c>
      <c r="D1834" s="131" t="s">
        <v>160</v>
      </c>
      <c r="E1834" s="132" t="s">
        <v>2330</v>
      </c>
      <c r="F1834" s="133" t="s">
        <v>2331</v>
      </c>
      <c r="G1834" s="134" t="s">
        <v>267</v>
      </c>
      <c r="H1834" s="135">
        <v>250.9</v>
      </c>
      <c r="I1834" s="136"/>
      <c r="J1834" s="137">
        <f>ROUND(I1834*H1834,2)</f>
        <v>0</v>
      </c>
      <c r="K1834" s="133" t="s">
        <v>164</v>
      </c>
      <c r="L1834" s="32"/>
      <c r="M1834" s="138" t="s">
        <v>21</v>
      </c>
      <c r="N1834" s="139" t="s">
        <v>44</v>
      </c>
      <c r="P1834" s="140">
        <f>O1834*H1834</f>
        <v>0</v>
      </c>
      <c r="Q1834" s="140">
        <v>4.93375E-5</v>
      </c>
      <c r="R1834" s="140">
        <f>Q1834*H1834</f>
        <v>1.237877875E-2</v>
      </c>
      <c r="S1834" s="140">
        <v>0</v>
      </c>
      <c r="T1834" s="141">
        <f>S1834*H1834</f>
        <v>0</v>
      </c>
      <c r="AR1834" s="142" t="s">
        <v>281</v>
      </c>
      <c r="AT1834" s="142" t="s">
        <v>160</v>
      </c>
      <c r="AU1834" s="142" t="s">
        <v>83</v>
      </c>
      <c r="AY1834" s="17" t="s">
        <v>158</v>
      </c>
      <c r="BE1834" s="143">
        <f>IF(N1834="základní",J1834,0)</f>
        <v>0</v>
      </c>
      <c r="BF1834" s="143">
        <f>IF(N1834="snížená",J1834,0)</f>
        <v>0</v>
      </c>
      <c r="BG1834" s="143">
        <f>IF(N1834="zákl. přenesená",J1834,0)</f>
        <v>0</v>
      </c>
      <c r="BH1834" s="143">
        <f>IF(N1834="sníž. přenesená",J1834,0)</f>
        <v>0</v>
      </c>
      <c r="BI1834" s="143">
        <f>IF(N1834="nulová",J1834,0)</f>
        <v>0</v>
      </c>
      <c r="BJ1834" s="17" t="s">
        <v>81</v>
      </c>
      <c r="BK1834" s="143">
        <f>ROUND(I1834*H1834,2)</f>
        <v>0</v>
      </c>
      <c r="BL1834" s="17" t="s">
        <v>281</v>
      </c>
      <c r="BM1834" s="142" t="s">
        <v>2332</v>
      </c>
    </row>
    <row r="1835" spans="2:65" s="1" customFormat="1" ht="11.25">
      <c r="B1835" s="32"/>
      <c r="D1835" s="144" t="s">
        <v>167</v>
      </c>
      <c r="F1835" s="145" t="s">
        <v>2333</v>
      </c>
      <c r="I1835" s="146"/>
      <c r="L1835" s="32"/>
      <c r="M1835" s="147"/>
      <c r="T1835" s="53"/>
      <c r="AT1835" s="17" t="s">
        <v>167</v>
      </c>
      <c r="AU1835" s="17" t="s">
        <v>83</v>
      </c>
    </row>
    <row r="1836" spans="2:65" s="1" customFormat="1" ht="11.25">
      <c r="B1836" s="32"/>
      <c r="D1836" s="148" t="s">
        <v>169</v>
      </c>
      <c r="F1836" s="149" t="s">
        <v>2334</v>
      </c>
      <c r="I1836" s="146"/>
      <c r="L1836" s="32"/>
      <c r="M1836" s="147"/>
      <c r="T1836" s="53"/>
      <c r="AT1836" s="17" t="s">
        <v>169</v>
      </c>
      <c r="AU1836" s="17" t="s">
        <v>83</v>
      </c>
    </row>
    <row r="1837" spans="2:65" s="12" customFormat="1" ht="11.25">
      <c r="B1837" s="150"/>
      <c r="D1837" s="144" t="s">
        <v>171</v>
      </c>
      <c r="E1837" s="151" t="s">
        <v>21</v>
      </c>
      <c r="F1837" s="152" t="s">
        <v>1339</v>
      </c>
      <c r="H1837" s="151" t="s">
        <v>21</v>
      </c>
      <c r="I1837" s="153"/>
      <c r="L1837" s="150"/>
      <c r="M1837" s="154"/>
      <c r="T1837" s="155"/>
      <c r="AT1837" s="151" t="s">
        <v>171</v>
      </c>
      <c r="AU1837" s="151" t="s">
        <v>83</v>
      </c>
      <c r="AV1837" s="12" t="s">
        <v>81</v>
      </c>
      <c r="AW1837" s="12" t="s">
        <v>34</v>
      </c>
      <c r="AX1837" s="12" t="s">
        <v>73</v>
      </c>
      <c r="AY1837" s="151" t="s">
        <v>158</v>
      </c>
    </row>
    <row r="1838" spans="2:65" s="13" customFormat="1" ht="11.25">
      <c r="B1838" s="156"/>
      <c r="D1838" s="144" t="s">
        <v>171</v>
      </c>
      <c r="E1838" s="157" t="s">
        <v>21</v>
      </c>
      <c r="F1838" s="158" t="s">
        <v>2335</v>
      </c>
      <c r="H1838" s="159">
        <v>162.9</v>
      </c>
      <c r="I1838" s="160"/>
      <c r="L1838" s="156"/>
      <c r="M1838" s="161"/>
      <c r="T1838" s="162"/>
      <c r="AT1838" s="157" t="s">
        <v>171</v>
      </c>
      <c r="AU1838" s="157" t="s">
        <v>83</v>
      </c>
      <c r="AV1838" s="13" t="s">
        <v>83</v>
      </c>
      <c r="AW1838" s="13" t="s">
        <v>34</v>
      </c>
      <c r="AX1838" s="13" t="s">
        <v>73</v>
      </c>
      <c r="AY1838" s="157" t="s">
        <v>158</v>
      </c>
    </row>
    <row r="1839" spans="2:65" s="12" customFormat="1" ht="11.25">
      <c r="B1839" s="150"/>
      <c r="D1839" s="144" t="s">
        <v>171</v>
      </c>
      <c r="E1839" s="151" t="s">
        <v>21</v>
      </c>
      <c r="F1839" s="152" t="s">
        <v>705</v>
      </c>
      <c r="H1839" s="151" t="s">
        <v>21</v>
      </c>
      <c r="I1839" s="153"/>
      <c r="L1839" s="150"/>
      <c r="M1839" s="154"/>
      <c r="T1839" s="155"/>
      <c r="AT1839" s="151" t="s">
        <v>171</v>
      </c>
      <c r="AU1839" s="151" t="s">
        <v>83</v>
      </c>
      <c r="AV1839" s="12" t="s">
        <v>81</v>
      </c>
      <c r="AW1839" s="12" t="s">
        <v>34</v>
      </c>
      <c r="AX1839" s="12" t="s">
        <v>73</v>
      </c>
      <c r="AY1839" s="151" t="s">
        <v>158</v>
      </c>
    </row>
    <row r="1840" spans="2:65" s="13" customFormat="1" ht="11.25">
      <c r="B1840" s="156"/>
      <c r="D1840" s="144" t="s">
        <v>171</v>
      </c>
      <c r="E1840" s="157" t="s">
        <v>21</v>
      </c>
      <c r="F1840" s="158" t="s">
        <v>2336</v>
      </c>
      <c r="H1840" s="159">
        <v>88</v>
      </c>
      <c r="I1840" s="160"/>
      <c r="L1840" s="156"/>
      <c r="M1840" s="161"/>
      <c r="T1840" s="162"/>
      <c r="AT1840" s="157" t="s">
        <v>171</v>
      </c>
      <c r="AU1840" s="157" t="s">
        <v>83</v>
      </c>
      <c r="AV1840" s="13" t="s">
        <v>83</v>
      </c>
      <c r="AW1840" s="13" t="s">
        <v>34</v>
      </c>
      <c r="AX1840" s="13" t="s">
        <v>73</v>
      </c>
      <c r="AY1840" s="157" t="s">
        <v>158</v>
      </c>
    </row>
    <row r="1841" spans="2:65" s="14" customFormat="1" ht="11.25">
      <c r="B1841" s="163"/>
      <c r="D1841" s="144" t="s">
        <v>171</v>
      </c>
      <c r="E1841" s="164" t="s">
        <v>21</v>
      </c>
      <c r="F1841" s="165" t="s">
        <v>215</v>
      </c>
      <c r="H1841" s="166">
        <v>250.9</v>
      </c>
      <c r="I1841" s="167"/>
      <c r="L1841" s="163"/>
      <c r="M1841" s="168"/>
      <c r="T1841" s="169"/>
      <c r="AT1841" s="164" t="s">
        <v>171</v>
      </c>
      <c r="AU1841" s="164" t="s">
        <v>83</v>
      </c>
      <c r="AV1841" s="14" t="s">
        <v>165</v>
      </c>
      <c r="AW1841" s="14" t="s">
        <v>34</v>
      </c>
      <c r="AX1841" s="14" t="s">
        <v>81</v>
      </c>
      <c r="AY1841" s="164" t="s">
        <v>158</v>
      </c>
    </row>
    <row r="1842" spans="2:65" s="1" customFormat="1" ht="16.5" customHeight="1">
      <c r="B1842" s="32"/>
      <c r="C1842" s="170" t="s">
        <v>2337</v>
      </c>
      <c r="D1842" s="170" t="s">
        <v>264</v>
      </c>
      <c r="E1842" s="171" t="s">
        <v>2338</v>
      </c>
      <c r="F1842" s="172" t="s">
        <v>2339</v>
      </c>
      <c r="G1842" s="173" t="s">
        <v>267</v>
      </c>
      <c r="H1842" s="174">
        <v>171.04499999999999</v>
      </c>
      <c r="I1842" s="175"/>
      <c r="J1842" s="176">
        <f>ROUND(I1842*H1842,2)</f>
        <v>0</v>
      </c>
      <c r="K1842" s="172" t="s">
        <v>279</v>
      </c>
      <c r="L1842" s="177"/>
      <c r="M1842" s="178" t="s">
        <v>21</v>
      </c>
      <c r="N1842" s="179" t="s">
        <v>44</v>
      </c>
      <c r="P1842" s="140">
        <f>O1842*H1842</f>
        <v>0</v>
      </c>
      <c r="Q1842" s="140">
        <v>0</v>
      </c>
      <c r="R1842" s="140">
        <f>Q1842*H1842</f>
        <v>0</v>
      </c>
      <c r="S1842" s="140">
        <v>0</v>
      </c>
      <c r="T1842" s="141">
        <f>S1842*H1842</f>
        <v>0</v>
      </c>
      <c r="AR1842" s="142" t="s">
        <v>424</v>
      </c>
      <c r="AT1842" s="142" t="s">
        <v>264</v>
      </c>
      <c r="AU1842" s="142" t="s">
        <v>83</v>
      </c>
      <c r="AY1842" s="17" t="s">
        <v>158</v>
      </c>
      <c r="BE1842" s="143">
        <f>IF(N1842="základní",J1842,0)</f>
        <v>0</v>
      </c>
      <c r="BF1842" s="143">
        <f>IF(N1842="snížená",J1842,0)</f>
        <v>0</v>
      </c>
      <c r="BG1842" s="143">
        <f>IF(N1842="zákl. přenesená",J1842,0)</f>
        <v>0</v>
      </c>
      <c r="BH1842" s="143">
        <f>IF(N1842="sníž. přenesená",J1842,0)</f>
        <v>0</v>
      </c>
      <c r="BI1842" s="143">
        <f>IF(N1842="nulová",J1842,0)</f>
        <v>0</v>
      </c>
      <c r="BJ1842" s="17" t="s">
        <v>81</v>
      </c>
      <c r="BK1842" s="143">
        <f>ROUND(I1842*H1842,2)</f>
        <v>0</v>
      </c>
      <c r="BL1842" s="17" t="s">
        <v>281</v>
      </c>
      <c r="BM1842" s="142" t="s">
        <v>2340</v>
      </c>
    </row>
    <row r="1843" spans="2:65" s="1" customFormat="1" ht="11.25">
      <c r="B1843" s="32"/>
      <c r="D1843" s="144" t="s">
        <v>167</v>
      </c>
      <c r="F1843" s="145" t="s">
        <v>2339</v>
      </c>
      <c r="I1843" s="146"/>
      <c r="L1843" s="32"/>
      <c r="M1843" s="147"/>
      <c r="T1843" s="53"/>
      <c r="AT1843" s="17" t="s">
        <v>167</v>
      </c>
      <c r="AU1843" s="17" t="s">
        <v>83</v>
      </c>
    </row>
    <row r="1844" spans="2:65" s="12" customFormat="1" ht="11.25">
      <c r="B1844" s="150"/>
      <c r="D1844" s="144" t="s">
        <v>171</v>
      </c>
      <c r="E1844" s="151" t="s">
        <v>21</v>
      </c>
      <c r="F1844" s="152" t="s">
        <v>2341</v>
      </c>
      <c r="H1844" s="151" t="s">
        <v>21</v>
      </c>
      <c r="I1844" s="153"/>
      <c r="L1844" s="150"/>
      <c r="M1844" s="154"/>
      <c r="T1844" s="155"/>
      <c r="AT1844" s="151" t="s">
        <v>171</v>
      </c>
      <c r="AU1844" s="151" t="s">
        <v>83</v>
      </c>
      <c r="AV1844" s="12" t="s">
        <v>81</v>
      </c>
      <c r="AW1844" s="12" t="s">
        <v>34</v>
      </c>
      <c r="AX1844" s="12" t="s">
        <v>73</v>
      </c>
      <c r="AY1844" s="151" t="s">
        <v>158</v>
      </c>
    </row>
    <row r="1845" spans="2:65" s="13" customFormat="1" ht="11.25">
      <c r="B1845" s="156"/>
      <c r="D1845" s="144" t="s">
        <v>171</v>
      </c>
      <c r="E1845" s="157" t="s">
        <v>21</v>
      </c>
      <c r="F1845" s="158" t="s">
        <v>2342</v>
      </c>
      <c r="H1845" s="159">
        <v>85.26</v>
      </c>
      <c r="I1845" s="160"/>
      <c r="L1845" s="156"/>
      <c r="M1845" s="161"/>
      <c r="T1845" s="162"/>
      <c r="AT1845" s="157" t="s">
        <v>171</v>
      </c>
      <c r="AU1845" s="157" t="s">
        <v>83</v>
      </c>
      <c r="AV1845" s="13" t="s">
        <v>83</v>
      </c>
      <c r="AW1845" s="13" t="s">
        <v>34</v>
      </c>
      <c r="AX1845" s="13" t="s">
        <v>73</v>
      </c>
      <c r="AY1845" s="157" t="s">
        <v>158</v>
      </c>
    </row>
    <row r="1846" spans="2:65" s="12" customFormat="1" ht="11.25">
      <c r="B1846" s="150"/>
      <c r="D1846" s="144" t="s">
        <v>171</v>
      </c>
      <c r="E1846" s="151" t="s">
        <v>21</v>
      </c>
      <c r="F1846" s="152" t="s">
        <v>2343</v>
      </c>
      <c r="H1846" s="151" t="s">
        <v>21</v>
      </c>
      <c r="I1846" s="153"/>
      <c r="L1846" s="150"/>
      <c r="M1846" s="154"/>
      <c r="T1846" s="155"/>
      <c r="AT1846" s="151" t="s">
        <v>171</v>
      </c>
      <c r="AU1846" s="151" t="s">
        <v>83</v>
      </c>
      <c r="AV1846" s="12" t="s">
        <v>81</v>
      </c>
      <c r="AW1846" s="12" t="s">
        <v>34</v>
      </c>
      <c r="AX1846" s="12" t="s">
        <v>73</v>
      </c>
      <c r="AY1846" s="151" t="s">
        <v>158</v>
      </c>
    </row>
    <row r="1847" spans="2:65" s="13" customFormat="1" ht="11.25">
      <c r="B1847" s="156"/>
      <c r="D1847" s="144" t="s">
        <v>171</v>
      </c>
      <c r="E1847" s="157" t="s">
        <v>21</v>
      </c>
      <c r="F1847" s="158" t="s">
        <v>2344</v>
      </c>
      <c r="H1847" s="159">
        <v>85.784999999999997</v>
      </c>
      <c r="I1847" s="160"/>
      <c r="L1847" s="156"/>
      <c r="M1847" s="161"/>
      <c r="T1847" s="162"/>
      <c r="AT1847" s="157" t="s">
        <v>171</v>
      </c>
      <c r="AU1847" s="157" t="s">
        <v>83</v>
      </c>
      <c r="AV1847" s="13" t="s">
        <v>83</v>
      </c>
      <c r="AW1847" s="13" t="s">
        <v>34</v>
      </c>
      <c r="AX1847" s="13" t="s">
        <v>73</v>
      </c>
      <c r="AY1847" s="157" t="s">
        <v>158</v>
      </c>
    </row>
    <row r="1848" spans="2:65" s="14" customFormat="1" ht="11.25">
      <c r="B1848" s="163"/>
      <c r="D1848" s="144" t="s">
        <v>171</v>
      </c>
      <c r="E1848" s="164" t="s">
        <v>21</v>
      </c>
      <c r="F1848" s="165" t="s">
        <v>215</v>
      </c>
      <c r="H1848" s="166">
        <v>171.04499999999999</v>
      </c>
      <c r="I1848" s="167"/>
      <c r="L1848" s="163"/>
      <c r="M1848" s="168"/>
      <c r="T1848" s="169"/>
      <c r="AT1848" s="164" t="s">
        <v>171</v>
      </c>
      <c r="AU1848" s="164" t="s">
        <v>83</v>
      </c>
      <c r="AV1848" s="14" t="s">
        <v>165</v>
      </c>
      <c r="AW1848" s="14" t="s">
        <v>34</v>
      </c>
      <c r="AX1848" s="14" t="s">
        <v>81</v>
      </c>
      <c r="AY1848" s="164" t="s">
        <v>158</v>
      </c>
    </row>
    <row r="1849" spans="2:65" s="1" customFormat="1" ht="16.5" customHeight="1">
      <c r="B1849" s="32"/>
      <c r="C1849" s="170" t="s">
        <v>2345</v>
      </c>
      <c r="D1849" s="170" t="s">
        <v>264</v>
      </c>
      <c r="E1849" s="171" t="s">
        <v>2346</v>
      </c>
      <c r="F1849" s="172" t="s">
        <v>2347</v>
      </c>
      <c r="G1849" s="173" t="s">
        <v>267</v>
      </c>
      <c r="H1849" s="174">
        <v>92.4</v>
      </c>
      <c r="I1849" s="175"/>
      <c r="J1849" s="176">
        <f>ROUND(I1849*H1849,2)</f>
        <v>0</v>
      </c>
      <c r="K1849" s="172" t="s">
        <v>279</v>
      </c>
      <c r="L1849" s="177"/>
      <c r="M1849" s="178" t="s">
        <v>21</v>
      </c>
      <c r="N1849" s="179" t="s">
        <v>44</v>
      </c>
      <c r="P1849" s="140">
        <f>O1849*H1849</f>
        <v>0</v>
      </c>
      <c r="Q1849" s="140">
        <v>0</v>
      </c>
      <c r="R1849" s="140">
        <f>Q1849*H1849</f>
        <v>0</v>
      </c>
      <c r="S1849" s="140">
        <v>0</v>
      </c>
      <c r="T1849" s="141">
        <f>S1849*H1849</f>
        <v>0</v>
      </c>
      <c r="AR1849" s="142" t="s">
        <v>424</v>
      </c>
      <c r="AT1849" s="142" t="s">
        <v>264</v>
      </c>
      <c r="AU1849" s="142" t="s">
        <v>83</v>
      </c>
      <c r="AY1849" s="17" t="s">
        <v>158</v>
      </c>
      <c r="BE1849" s="143">
        <f>IF(N1849="základní",J1849,0)</f>
        <v>0</v>
      </c>
      <c r="BF1849" s="143">
        <f>IF(N1849="snížená",J1849,0)</f>
        <v>0</v>
      </c>
      <c r="BG1849" s="143">
        <f>IF(N1849="zákl. přenesená",J1849,0)</f>
        <v>0</v>
      </c>
      <c r="BH1849" s="143">
        <f>IF(N1849="sníž. přenesená",J1849,0)</f>
        <v>0</v>
      </c>
      <c r="BI1849" s="143">
        <f>IF(N1849="nulová",J1849,0)</f>
        <v>0</v>
      </c>
      <c r="BJ1849" s="17" t="s">
        <v>81</v>
      </c>
      <c r="BK1849" s="143">
        <f>ROUND(I1849*H1849,2)</f>
        <v>0</v>
      </c>
      <c r="BL1849" s="17" t="s">
        <v>281</v>
      </c>
      <c r="BM1849" s="142" t="s">
        <v>2348</v>
      </c>
    </row>
    <row r="1850" spans="2:65" s="1" customFormat="1" ht="11.25">
      <c r="B1850" s="32"/>
      <c r="D1850" s="144" t="s">
        <v>167</v>
      </c>
      <c r="F1850" s="145" t="s">
        <v>2347</v>
      </c>
      <c r="I1850" s="146"/>
      <c r="L1850" s="32"/>
      <c r="M1850" s="147"/>
      <c r="T1850" s="53"/>
      <c r="AT1850" s="17" t="s">
        <v>167</v>
      </c>
      <c r="AU1850" s="17" t="s">
        <v>83</v>
      </c>
    </row>
    <row r="1851" spans="2:65" s="12" customFormat="1" ht="11.25">
      <c r="B1851" s="150"/>
      <c r="D1851" s="144" t="s">
        <v>171</v>
      </c>
      <c r="E1851" s="151" t="s">
        <v>21</v>
      </c>
      <c r="F1851" s="152" t="s">
        <v>2349</v>
      </c>
      <c r="H1851" s="151" t="s">
        <v>21</v>
      </c>
      <c r="I1851" s="153"/>
      <c r="L1851" s="150"/>
      <c r="M1851" s="154"/>
      <c r="T1851" s="155"/>
      <c r="AT1851" s="151" t="s">
        <v>171</v>
      </c>
      <c r="AU1851" s="151" t="s">
        <v>83</v>
      </c>
      <c r="AV1851" s="12" t="s">
        <v>81</v>
      </c>
      <c r="AW1851" s="12" t="s">
        <v>34</v>
      </c>
      <c r="AX1851" s="12" t="s">
        <v>73</v>
      </c>
      <c r="AY1851" s="151" t="s">
        <v>158</v>
      </c>
    </row>
    <row r="1852" spans="2:65" s="13" customFormat="1" ht="11.25">
      <c r="B1852" s="156"/>
      <c r="D1852" s="144" t="s">
        <v>171</v>
      </c>
      <c r="E1852" s="157" t="s">
        <v>21</v>
      </c>
      <c r="F1852" s="158" t="s">
        <v>2350</v>
      </c>
      <c r="H1852" s="159">
        <v>63</v>
      </c>
      <c r="I1852" s="160"/>
      <c r="L1852" s="156"/>
      <c r="M1852" s="161"/>
      <c r="T1852" s="162"/>
      <c r="AT1852" s="157" t="s">
        <v>171</v>
      </c>
      <c r="AU1852" s="157" t="s">
        <v>83</v>
      </c>
      <c r="AV1852" s="13" t="s">
        <v>83</v>
      </c>
      <c r="AW1852" s="13" t="s">
        <v>34</v>
      </c>
      <c r="AX1852" s="13" t="s">
        <v>73</v>
      </c>
      <c r="AY1852" s="157" t="s">
        <v>158</v>
      </c>
    </row>
    <row r="1853" spans="2:65" s="12" customFormat="1" ht="11.25">
      <c r="B1853" s="150"/>
      <c r="D1853" s="144" t="s">
        <v>171</v>
      </c>
      <c r="E1853" s="151" t="s">
        <v>21</v>
      </c>
      <c r="F1853" s="152" t="s">
        <v>2351</v>
      </c>
      <c r="H1853" s="151" t="s">
        <v>21</v>
      </c>
      <c r="I1853" s="153"/>
      <c r="L1853" s="150"/>
      <c r="M1853" s="154"/>
      <c r="T1853" s="155"/>
      <c r="AT1853" s="151" t="s">
        <v>171</v>
      </c>
      <c r="AU1853" s="151" t="s">
        <v>83</v>
      </c>
      <c r="AV1853" s="12" t="s">
        <v>81</v>
      </c>
      <c r="AW1853" s="12" t="s">
        <v>34</v>
      </c>
      <c r="AX1853" s="12" t="s">
        <v>73</v>
      </c>
      <c r="AY1853" s="151" t="s">
        <v>158</v>
      </c>
    </row>
    <row r="1854" spans="2:65" s="13" customFormat="1" ht="11.25">
      <c r="B1854" s="156"/>
      <c r="D1854" s="144" t="s">
        <v>171</v>
      </c>
      <c r="E1854" s="157" t="s">
        <v>21</v>
      </c>
      <c r="F1854" s="158" t="s">
        <v>2352</v>
      </c>
      <c r="H1854" s="159">
        <v>18.899999999999999</v>
      </c>
      <c r="I1854" s="160"/>
      <c r="L1854" s="156"/>
      <c r="M1854" s="161"/>
      <c r="T1854" s="162"/>
      <c r="AT1854" s="157" t="s">
        <v>171</v>
      </c>
      <c r="AU1854" s="157" t="s">
        <v>83</v>
      </c>
      <c r="AV1854" s="13" t="s">
        <v>83</v>
      </c>
      <c r="AW1854" s="13" t="s">
        <v>34</v>
      </c>
      <c r="AX1854" s="13" t="s">
        <v>73</v>
      </c>
      <c r="AY1854" s="157" t="s">
        <v>158</v>
      </c>
    </row>
    <row r="1855" spans="2:65" s="12" customFormat="1" ht="11.25">
      <c r="B1855" s="150"/>
      <c r="D1855" s="144" t="s">
        <v>171</v>
      </c>
      <c r="E1855" s="151" t="s">
        <v>21</v>
      </c>
      <c r="F1855" s="152" t="s">
        <v>2353</v>
      </c>
      <c r="H1855" s="151" t="s">
        <v>21</v>
      </c>
      <c r="I1855" s="153"/>
      <c r="L1855" s="150"/>
      <c r="M1855" s="154"/>
      <c r="T1855" s="155"/>
      <c r="AT1855" s="151" t="s">
        <v>171</v>
      </c>
      <c r="AU1855" s="151" t="s">
        <v>83</v>
      </c>
      <c r="AV1855" s="12" t="s">
        <v>81</v>
      </c>
      <c r="AW1855" s="12" t="s">
        <v>34</v>
      </c>
      <c r="AX1855" s="12" t="s">
        <v>73</v>
      </c>
      <c r="AY1855" s="151" t="s">
        <v>158</v>
      </c>
    </row>
    <row r="1856" spans="2:65" s="13" customFormat="1" ht="11.25">
      <c r="B1856" s="156"/>
      <c r="D1856" s="144" t="s">
        <v>171</v>
      </c>
      <c r="E1856" s="157" t="s">
        <v>21</v>
      </c>
      <c r="F1856" s="158" t="s">
        <v>2354</v>
      </c>
      <c r="H1856" s="159">
        <v>10.5</v>
      </c>
      <c r="I1856" s="160"/>
      <c r="L1856" s="156"/>
      <c r="M1856" s="161"/>
      <c r="T1856" s="162"/>
      <c r="AT1856" s="157" t="s">
        <v>171</v>
      </c>
      <c r="AU1856" s="157" t="s">
        <v>83</v>
      </c>
      <c r="AV1856" s="13" t="s">
        <v>83</v>
      </c>
      <c r="AW1856" s="13" t="s">
        <v>34</v>
      </c>
      <c r="AX1856" s="13" t="s">
        <v>73</v>
      </c>
      <c r="AY1856" s="157" t="s">
        <v>158</v>
      </c>
    </row>
    <row r="1857" spans="2:65" s="14" customFormat="1" ht="11.25">
      <c r="B1857" s="163"/>
      <c r="D1857" s="144" t="s">
        <v>171</v>
      </c>
      <c r="E1857" s="164" t="s">
        <v>21</v>
      </c>
      <c r="F1857" s="165" t="s">
        <v>215</v>
      </c>
      <c r="H1857" s="166">
        <v>92.4</v>
      </c>
      <c r="I1857" s="167"/>
      <c r="L1857" s="163"/>
      <c r="M1857" s="168"/>
      <c r="T1857" s="169"/>
      <c r="AT1857" s="164" t="s">
        <v>171</v>
      </c>
      <c r="AU1857" s="164" t="s">
        <v>83</v>
      </c>
      <c r="AV1857" s="14" t="s">
        <v>165</v>
      </c>
      <c r="AW1857" s="14" t="s">
        <v>34</v>
      </c>
      <c r="AX1857" s="14" t="s">
        <v>81</v>
      </c>
      <c r="AY1857" s="164" t="s">
        <v>158</v>
      </c>
    </row>
    <row r="1858" spans="2:65" s="1" customFormat="1" ht="16.5" customHeight="1">
      <c r="B1858" s="32"/>
      <c r="C1858" s="170" t="s">
        <v>2355</v>
      </c>
      <c r="D1858" s="170" t="s">
        <v>264</v>
      </c>
      <c r="E1858" s="171" t="s">
        <v>2356</v>
      </c>
      <c r="F1858" s="172" t="s">
        <v>2357</v>
      </c>
      <c r="G1858" s="173" t="s">
        <v>2289</v>
      </c>
      <c r="H1858" s="174">
        <v>1</v>
      </c>
      <c r="I1858" s="175"/>
      <c r="J1858" s="176">
        <f>ROUND(I1858*H1858,2)</f>
        <v>0</v>
      </c>
      <c r="K1858" s="172" t="s">
        <v>279</v>
      </c>
      <c r="L1858" s="177"/>
      <c r="M1858" s="178" t="s">
        <v>21</v>
      </c>
      <c r="N1858" s="179" t="s">
        <v>44</v>
      </c>
      <c r="P1858" s="140">
        <f>O1858*H1858</f>
        <v>0</v>
      </c>
      <c r="Q1858" s="140">
        <v>0</v>
      </c>
      <c r="R1858" s="140">
        <f>Q1858*H1858</f>
        <v>0</v>
      </c>
      <c r="S1858" s="140">
        <v>0</v>
      </c>
      <c r="T1858" s="141">
        <f>S1858*H1858</f>
        <v>0</v>
      </c>
      <c r="AR1858" s="142" t="s">
        <v>424</v>
      </c>
      <c r="AT1858" s="142" t="s">
        <v>264</v>
      </c>
      <c r="AU1858" s="142" t="s">
        <v>83</v>
      </c>
      <c r="AY1858" s="17" t="s">
        <v>158</v>
      </c>
      <c r="BE1858" s="143">
        <f>IF(N1858="základní",J1858,0)</f>
        <v>0</v>
      </c>
      <c r="BF1858" s="143">
        <f>IF(N1858="snížená",J1858,0)</f>
        <v>0</v>
      </c>
      <c r="BG1858" s="143">
        <f>IF(N1858="zákl. přenesená",J1858,0)</f>
        <v>0</v>
      </c>
      <c r="BH1858" s="143">
        <f>IF(N1858="sníž. přenesená",J1858,0)</f>
        <v>0</v>
      </c>
      <c r="BI1858" s="143">
        <f>IF(N1858="nulová",J1858,0)</f>
        <v>0</v>
      </c>
      <c r="BJ1858" s="17" t="s">
        <v>81</v>
      </c>
      <c r="BK1858" s="143">
        <f>ROUND(I1858*H1858,2)</f>
        <v>0</v>
      </c>
      <c r="BL1858" s="17" t="s">
        <v>281</v>
      </c>
      <c r="BM1858" s="142" t="s">
        <v>2358</v>
      </c>
    </row>
    <row r="1859" spans="2:65" s="1" customFormat="1" ht="11.25">
      <c r="B1859" s="32"/>
      <c r="D1859" s="144" t="s">
        <v>167</v>
      </c>
      <c r="F1859" s="145" t="s">
        <v>2357</v>
      </c>
      <c r="I1859" s="146"/>
      <c r="L1859" s="32"/>
      <c r="M1859" s="147"/>
      <c r="T1859" s="53"/>
      <c r="AT1859" s="17" t="s">
        <v>167</v>
      </c>
      <c r="AU1859" s="17" t="s">
        <v>83</v>
      </c>
    </row>
    <row r="1860" spans="2:65" s="1" customFormat="1" ht="19.5">
      <c r="B1860" s="32"/>
      <c r="D1860" s="144" t="s">
        <v>562</v>
      </c>
      <c r="F1860" s="180" t="s">
        <v>2359</v>
      </c>
      <c r="I1860" s="146"/>
      <c r="L1860" s="32"/>
      <c r="M1860" s="147"/>
      <c r="T1860" s="53"/>
      <c r="AT1860" s="17" t="s">
        <v>562</v>
      </c>
      <c r="AU1860" s="17" t="s">
        <v>83</v>
      </c>
    </row>
    <row r="1861" spans="2:65" s="1" customFormat="1" ht="16.5" customHeight="1">
      <c r="B1861" s="32"/>
      <c r="C1861" s="131" t="s">
        <v>2360</v>
      </c>
      <c r="D1861" s="131" t="s">
        <v>160</v>
      </c>
      <c r="E1861" s="132" t="s">
        <v>2361</v>
      </c>
      <c r="F1861" s="133" t="s">
        <v>2362</v>
      </c>
      <c r="G1861" s="134" t="s">
        <v>1622</v>
      </c>
      <c r="H1861" s="181"/>
      <c r="I1861" s="136"/>
      <c r="J1861" s="137">
        <f>ROUND(I1861*H1861,2)</f>
        <v>0</v>
      </c>
      <c r="K1861" s="133" t="s">
        <v>164</v>
      </c>
      <c r="L1861" s="32"/>
      <c r="M1861" s="138" t="s">
        <v>21</v>
      </c>
      <c r="N1861" s="139" t="s">
        <v>44</v>
      </c>
      <c r="P1861" s="140">
        <f>O1861*H1861</f>
        <v>0</v>
      </c>
      <c r="Q1861" s="140">
        <v>0</v>
      </c>
      <c r="R1861" s="140">
        <f>Q1861*H1861</f>
        <v>0</v>
      </c>
      <c r="S1861" s="140">
        <v>0</v>
      </c>
      <c r="T1861" s="141">
        <f>S1861*H1861</f>
        <v>0</v>
      </c>
      <c r="AR1861" s="142" t="s">
        <v>281</v>
      </c>
      <c r="AT1861" s="142" t="s">
        <v>160</v>
      </c>
      <c r="AU1861" s="142" t="s">
        <v>83</v>
      </c>
      <c r="AY1861" s="17" t="s">
        <v>158</v>
      </c>
      <c r="BE1861" s="143">
        <f>IF(N1861="základní",J1861,0)</f>
        <v>0</v>
      </c>
      <c r="BF1861" s="143">
        <f>IF(N1861="snížená",J1861,0)</f>
        <v>0</v>
      </c>
      <c r="BG1861" s="143">
        <f>IF(N1861="zákl. přenesená",J1861,0)</f>
        <v>0</v>
      </c>
      <c r="BH1861" s="143">
        <f>IF(N1861="sníž. přenesená",J1861,0)</f>
        <v>0</v>
      </c>
      <c r="BI1861" s="143">
        <f>IF(N1861="nulová",J1861,0)</f>
        <v>0</v>
      </c>
      <c r="BJ1861" s="17" t="s">
        <v>81</v>
      </c>
      <c r="BK1861" s="143">
        <f>ROUND(I1861*H1861,2)</f>
        <v>0</v>
      </c>
      <c r="BL1861" s="17" t="s">
        <v>281</v>
      </c>
      <c r="BM1861" s="142" t="s">
        <v>2363</v>
      </c>
    </row>
    <row r="1862" spans="2:65" s="1" customFormat="1" ht="19.5">
      <c r="B1862" s="32"/>
      <c r="D1862" s="144" t="s">
        <v>167</v>
      </c>
      <c r="F1862" s="145" t="s">
        <v>2364</v>
      </c>
      <c r="I1862" s="146"/>
      <c r="L1862" s="32"/>
      <c r="M1862" s="147"/>
      <c r="T1862" s="53"/>
      <c r="AT1862" s="17" t="s">
        <v>167</v>
      </c>
      <c r="AU1862" s="17" t="s">
        <v>83</v>
      </c>
    </row>
    <row r="1863" spans="2:65" s="1" customFormat="1" ht="11.25">
      <c r="B1863" s="32"/>
      <c r="D1863" s="148" t="s">
        <v>169</v>
      </c>
      <c r="F1863" s="149" t="s">
        <v>2365</v>
      </c>
      <c r="I1863" s="146"/>
      <c r="L1863" s="32"/>
      <c r="M1863" s="147"/>
      <c r="T1863" s="53"/>
      <c r="AT1863" s="17" t="s">
        <v>169</v>
      </c>
      <c r="AU1863" s="17" t="s">
        <v>83</v>
      </c>
    </row>
    <row r="1864" spans="2:65" s="11" customFormat="1" ht="22.9" customHeight="1">
      <c r="B1864" s="119"/>
      <c r="D1864" s="120" t="s">
        <v>72</v>
      </c>
      <c r="E1864" s="129" t="s">
        <v>2366</v>
      </c>
      <c r="F1864" s="129" t="s">
        <v>2367</v>
      </c>
      <c r="I1864" s="122"/>
      <c r="J1864" s="130">
        <f>BK1864</f>
        <v>0</v>
      </c>
      <c r="L1864" s="119"/>
      <c r="M1864" s="124"/>
      <c r="P1864" s="125">
        <f>SUM(P1865:P1953)</f>
        <v>0</v>
      </c>
      <c r="R1864" s="125">
        <f>SUM(R1865:R1953)</f>
        <v>0.90085240759999985</v>
      </c>
      <c r="T1864" s="126">
        <f>SUM(T1865:T1953)</f>
        <v>0</v>
      </c>
      <c r="AR1864" s="120" t="s">
        <v>83</v>
      </c>
      <c r="AT1864" s="127" t="s">
        <v>72</v>
      </c>
      <c r="AU1864" s="127" t="s">
        <v>81</v>
      </c>
      <c r="AY1864" s="120" t="s">
        <v>158</v>
      </c>
      <c r="BK1864" s="128">
        <f>SUM(BK1865:BK1953)</f>
        <v>0</v>
      </c>
    </row>
    <row r="1865" spans="2:65" s="1" customFormat="1" ht="16.5" customHeight="1">
      <c r="B1865" s="32"/>
      <c r="C1865" s="131" t="s">
        <v>2368</v>
      </c>
      <c r="D1865" s="131" t="s">
        <v>160</v>
      </c>
      <c r="E1865" s="132" t="s">
        <v>2369</v>
      </c>
      <c r="F1865" s="133" t="s">
        <v>2370</v>
      </c>
      <c r="G1865" s="134" t="s">
        <v>184</v>
      </c>
      <c r="H1865" s="135">
        <v>0.9</v>
      </c>
      <c r="I1865" s="136"/>
      <c r="J1865" s="137">
        <f>ROUND(I1865*H1865,2)</f>
        <v>0</v>
      </c>
      <c r="K1865" s="133" t="s">
        <v>164</v>
      </c>
      <c r="L1865" s="32"/>
      <c r="M1865" s="138" t="s">
        <v>21</v>
      </c>
      <c r="N1865" s="139" t="s">
        <v>44</v>
      </c>
      <c r="P1865" s="140">
        <f>O1865*H1865</f>
        <v>0</v>
      </c>
      <c r="Q1865" s="140">
        <v>0</v>
      </c>
      <c r="R1865" s="140">
        <f>Q1865*H1865</f>
        <v>0</v>
      </c>
      <c r="S1865" s="140">
        <v>0</v>
      </c>
      <c r="T1865" s="141">
        <f>S1865*H1865</f>
        <v>0</v>
      </c>
      <c r="AR1865" s="142" t="s">
        <v>281</v>
      </c>
      <c r="AT1865" s="142" t="s">
        <v>160</v>
      </c>
      <c r="AU1865" s="142" t="s">
        <v>83</v>
      </c>
      <c r="AY1865" s="17" t="s">
        <v>158</v>
      </c>
      <c r="BE1865" s="143">
        <f>IF(N1865="základní",J1865,0)</f>
        <v>0</v>
      </c>
      <c r="BF1865" s="143">
        <f>IF(N1865="snížená",J1865,0)</f>
        <v>0</v>
      </c>
      <c r="BG1865" s="143">
        <f>IF(N1865="zákl. přenesená",J1865,0)</f>
        <v>0</v>
      </c>
      <c r="BH1865" s="143">
        <f>IF(N1865="sníž. přenesená",J1865,0)</f>
        <v>0</v>
      </c>
      <c r="BI1865" s="143">
        <f>IF(N1865="nulová",J1865,0)</f>
        <v>0</v>
      </c>
      <c r="BJ1865" s="17" t="s">
        <v>81</v>
      </c>
      <c r="BK1865" s="143">
        <f>ROUND(I1865*H1865,2)</f>
        <v>0</v>
      </c>
      <c r="BL1865" s="17" t="s">
        <v>281</v>
      </c>
      <c r="BM1865" s="142" t="s">
        <v>2371</v>
      </c>
    </row>
    <row r="1866" spans="2:65" s="1" customFormat="1" ht="11.25">
      <c r="B1866" s="32"/>
      <c r="D1866" s="144" t="s">
        <v>167</v>
      </c>
      <c r="F1866" s="145" t="s">
        <v>2372</v>
      </c>
      <c r="I1866" s="146"/>
      <c r="L1866" s="32"/>
      <c r="M1866" s="147"/>
      <c r="T1866" s="53"/>
      <c r="AT1866" s="17" t="s">
        <v>167</v>
      </c>
      <c r="AU1866" s="17" t="s">
        <v>83</v>
      </c>
    </row>
    <row r="1867" spans="2:65" s="1" customFormat="1" ht="11.25">
      <c r="B1867" s="32"/>
      <c r="D1867" s="148" t="s">
        <v>169</v>
      </c>
      <c r="F1867" s="149" t="s">
        <v>2373</v>
      </c>
      <c r="I1867" s="146"/>
      <c r="L1867" s="32"/>
      <c r="M1867" s="147"/>
      <c r="T1867" s="53"/>
      <c r="AT1867" s="17" t="s">
        <v>169</v>
      </c>
      <c r="AU1867" s="17" t="s">
        <v>83</v>
      </c>
    </row>
    <row r="1868" spans="2:65" s="12" customFormat="1" ht="11.25">
      <c r="B1868" s="150"/>
      <c r="D1868" s="144" t="s">
        <v>171</v>
      </c>
      <c r="E1868" s="151" t="s">
        <v>21</v>
      </c>
      <c r="F1868" s="152" t="s">
        <v>963</v>
      </c>
      <c r="H1868" s="151" t="s">
        <v>21</v>
      </c>
      <c r="I1868" s="153"/>
      <c r="L1868" s="150"/>
      <c r="M1868" s="154"/>
      <c r="T1868" s="155"/>
      <c r="AT1868" s="151" t="s">
        <v>171</v>
      </c>
      <c r="AU1868" s="151" t="s">
        <v>83</v>
      </c>
      <c r="AV1868" s="12" t="s">
        <v>81</v>
      </c>
      <c r="AW1868" s="12" t="s">
        <v>34</v>
      </c>
      <c r="AX1868" s="12" t="s">
        <v>73</v>
      </c>
      <c r="AY1868" s="151" t="s">
        <v>158</v>
      </c>
    </row>
    <row r="1869" spans="2:65" s="13" customFormat="1" ht="11.25">
      <c r="B1869" s="156"/>
      <c r="D1869" s="144" t="s">
        <v>171</v>
      </c>
      <c r="E1869" s="157" t="s">
        <v>21</v>
      </c>
      <c r="F1869" s="158" t="s">
        <v>2374</v>
      </c>
      <c r="H1869" s="159">
        <v>0.9</v>
      </c>
      <c r="I1869" s="160"/>
      <c r="L1869" s="156"/>
      <c r="M1869" s="161"/>
      <c r="T1869" s="162"/>
      <c r="AT1869" s="157" t="s">
        <v>171</v>
      </c>
      <c r="AU1869" s="157" t="s">
        <v>83</v>
      </c>
      <c r="AV1869" s="13" t="s">
        <v>83</v>
      </c>
      <c r="AW1869" s="13" t="s">
        <v>34</v>
      </c>
      <c r="AX1869" s="13" t="s">
        <v>81</v>
      </c>
      <c r="AY1869" s="157" t="s">
        <v>158</v>
      </c>
    </row>
    <row r="1870" spans="2:65" s="1" customFormat="1" ht="16.5" customHeight="1">
      <c r="B1870" s="32"/>
      <c r="C1870" s="170" t="s">
        <v>2375</v>
      </c>
      <c r="D1870" s="170" t="s">
        <v>264</v>
      </c>
      <c r="E1870" s="171" t="s">
        <v>2376</v>
      </c>
      <c r="F1870" s="172" t="s">
        <v>2377</v>
      </c>
      <c r="G1870" s="173" t="s">
        <v>184</v>
      </c>
      <c r="H1870" s="174">
        <v>0.91800000000000004</v>
      </c>
      <c r="I1870" s="175"/>
      <c r="J1870" s="176">
        <f>ROUND(I1870*H1870,2)</f>
        <v>0</v>
      </c>
      <c r="K1870" s="172" t="s">
        <v>164</v>
      </c>
      <c r="L1870" s="177"/>
      <c r="M1870" s="178" t="s">
        <v>21</v>
      </c>
      <c r="N1870" s="179" t="s">
        <v>44</v>
      </c>
      <c r="P1870" s="140">
        <f>O1870*H1870</f>
        <v>0</v>
      </c>
      <c r="Q1870" s="140">
        <v>2.1000000000000001E-4</v>
      </c>
      <c r="R1870" s="140">
        <f>Q1870*H1870</f>
        <v>1.9278000000000001E-4</v>
      </c>
      <c r="S1870" s="140">
        <v>0</v>
      </c>
      <c r="T1870" s="141">
        <f>S1870*H1870</f>
        <v>0</v>
      </c>
      <c r="AR1870" s="142" t="s">
        <v>424</v>
      </c>
      <c r="AT1870" s="142" t="s">
        <v>264</v>
      </c>
      <c r="AU1870" s="142" t="s">
        <v>83</v>
      </c>
      <c r="AY1870" s="17" t="s">
        <v>158</v>
      </c>
      <c r="BE1870" s="143">
        <f>IF(N1870="základní",J1870,0)</f>
        <v>0</v>
      </c>
      <c r="BF1870" s="143">
        <f>IF(N1870="snížená",J1870,0)</f>
        <v>0</v>
      </c>
      <c r="BG1870" s="143">
        <f>IF(N1870="zákl. přenesená",J1870,0)</f>
        <v>0</v>
      </c>
      <c r="BH1870" s="143">
        <f>IF(N1870="sníž. přenesená",J1870,0)</f>
        <v>0</v>
      </c>
      <c r="BI1870" s="143">
        <f>IF(N1870="nulová",J1870,0)</f>
        <v>0</v>
      </c>
      <c r="BJ1870" s="17" t="s">
        <v>81</v>
      </c>
      <c r="BK1870" s="143">
        <f>ROUND(I1870*H1870,2)</f>
        <v>0</v>
      </c>
      <c r="BL1870" s="17" t="s">
        <v>281</v>
      </c>
      <c r="BM1870" s="142" t="s">
        <v>2378</v>
      </c>
    </row>
    <row r="1871" spans="2:65" s="1" customFormat="1" ht="11.25">
      <c r="B1871" s="32"/>
      <c r="D1871" s="144" t="s">
        <v>167</v>
      </c>
      <c r="F1871" s="145" t="s">
        <v>2377</v>
      </c>
      <c r="I1871" s="146"/>
      <c r="L1871" s="32"/>
      <c r="M1871" s="147"/>
      <c r="T1871" s="53"/>
      <c r="AT1871" s="17" t="s">
        <v>167</v>
      </c>
      <c r="AU1871" s="17" t="s">
        <v>83</v>
      </c>
    </row>
    <row r="1872" spans="2:65" s="13" customFormat="1" ht="11.25">
      <c r="B1872" s="156"/>
      <c r="D1872" s="144" t="s">
        <v>171</v>
      </c>
      <c r="E1872" s="157" t="s">
        <v>21</v>
      </c>
      <c r="F1872" s="158" t="s">
        <v>2379</v>
      </c>
      <c r="H1872" s="159">
        <v>0.91800000000000004</v>
      </c>
      <c r="I1872" s="160"/>
      <c r="L1872" s="156"/>
      <c r="M1872" s="161"/>
      <c r="T1872" s="162"/>
      <c r="AT1872" s="157" t="s">
        <v>171</v>
      </c>
      <c r="AU1872" s="157" t="s">
        <v>83</v>
      </c>
      <c r="AV1872" s="13" t="s">
        <v>83</v>
      </c>
      <c r="AW1872" s="13" t="s">
        <v>34</v>
      </c>
      <c r="AX1872" s="13" t="s">
        <v>81</v>
      </c>
      <c r="AY1872" s="157" t="s">
        <v>158</v>
      </c>
    </row>
    <row r="1873" spans="2:65" s="1" customFormat="1" ht="16.5" customHeight="1">
      <c r="B1873" s="32"/>
      <c r="C1873" s="131" t="s">
        <v>2380</v>
      </c>
      <c r="D1873" s="131" t="s">
        <v>160</v>
      </c>
      <c r="E1873" s="132" t="s">
        <v>2381</v>
      </c>
      <c r="F1873" s="133" t="s">
        <v>2382</v>
      </c>
      <c r="G1873" s="134" t="s">
        <v>163</v>
      </c>
      <c r="H1873" s="135">
        <v>53.7</v>
      </c>
      <c r="I1873" s="136"/>
      <c r="J1873" s="137">
        <f>ROUND(I1873*H1873,2)</f>
        <v>0</v>
      </c>
      <c r="K1873" s="133" t="s">
        <v>164</v>
      </c>
      <c r="L1873" s="32"/>
      <c r="M1873" s="138" t="s">
        <v>21</v>
      </c>
      <c r="N1873" s="139" t="s">
        <v>44</v>
      </c>
      <c r="P1873" s="140">
        <f>O1873*H1873</f>
        <v>0</v>
      </c>
      <c r="Q1873" s="140">
        <v>4.4799999999999999E-7</v>
      </c>
      <c r="R1873" s="140">
        <f>Q1873*H1873</f>
        <v>2.4057600000000002E-5</v>
      </c>
      <c r="S1873" s="140">
        <v>0</v>
      </c>
      <c r="T1873" s="141">
        <f>S1873*H1873</f>
        <v>0</v>
      </c>
      <c r="AR1873" s="142" t="s">
        <v>281</v>
      </c>
      <c r="AT1873" s="142" t="s">
        <v>160</v>
      </c>
      <c r="AU1873" s="142" t="s">
        <v>83</v>
      </c>
      <c r="AY1873" s="17" t="s">
        <v>158</v>
      </c>
      <c r="BE1873" s="143">
        <f>IF(N1873="základní",J1873,0)</f>
        <v>0</v>
      </c>
      <c r="BF1873" s="143">
        <f>IF(N1873="snížená",J1873,0)</f>
        <v>0</v>
      </c>
      <c r="BG1873" s="143">
        <f>IF(N1873="zákl. přenesená",J1873,0)</f>
        <v>0</v>
      </c>
      <c r="BH1873" s="143">
        <f>IF(N1873="sníž. přenesená",J1873,0)</f>
        <v>0</v>
      </c>
      <c r="BI1873" s="143">
        <f>IF(N1873="nulová",J1873,0)</f>
        <v>0</v>
      </c>
      <c r="BJ1873" s="17" t="s">
        <v>81</v>
      </c>
      <c r="BK1873" s="143">
        <f>ROUND(I1873*H1873,2)</f>
        <v>0</v>
      </c>
      <c r="BL1873" s="17" t="s">
        <v>281</v>
      </c>
      <c r="BM1873" s="142" t="s">
        <v>2383</v>
      </c>
    </row>
    <row r="1874" spans="2:65" s="1" customFormat="1" ht="11.25">
      <c r="B1874" s="32"/>
      <c r="D1874" s="144" t="s">
        <v>167</v>
      </c>
      <c r="F1874" s="145" t="s">
        <v>2384</v>
      </c>
      <c r="I1874" s="146"/>
      <c r="L1874" s="32"/>
      <c r="M1874" s="147"/>
      <c r="T1874" s="53"/>
      <c r="AT1874" s="17" t="s">
        <v>167</v>
      </c>
      <c r="AU1874" s="17" t="s">
        <v>83</v>
      </c>
    </row>
    <row r="1875" spans="2:65" s="1" customFormat="1" ht="11.25">
      <c r="B1875" s="32"/>
      <c r="D1875" s="148" t="s">
        <v>169</v>
      </c>
      <c r="F1875" s="149" t="s">
        <v>2385</v>
      </c>
      <c r="I1875" s="146"/>
      <c r="L1875" s="32"/>
      <c r="M1875" s="147"/>
      <c r="T1875" s="53"/>
      <c r="AT1875" s="17" t="s">
        <v>169</v>
      </c>
      <c r="AU1875" s="17" t="s">
        <v>83</v>
      </c>
    </row>
    <row r="1876" spans="2:65" s="12" customFormat="1" ht="11.25">
      <c r="B1876" s="150"/>
      <c r="D1876" s="144" t="s">
        <v>171</v>
      </c>
      <c r="E1876" s="151" t="s">
        <v>21</v>
      </c>
      <c r="F1876" s="152" t="s">
        <v>1580</v>
      </c>
      <c r="H1876" s="151" t="s">
        <v>21</v>
      </c>
      <c r="I1876" s="153"/>
      <c r="L1876" s="150"/>
      <c r="M1876" s="154"/>
      <c r="T1876" s="155"/>
      <c r="AT1876" s="151" t="s">
        <v>171</v>
      </c>
      <c r="AU1876" s="151" t="s">
        <v>83</v>
      </c>
      <c r="AV1876" s="12" t="s">
        <v>81</v>
      </c>
      <c r="AW1876" s="12" t="s">
        <v>34</v>
      </c>
      <c r="AX1876" s="12" t="s">
        <v>73</v>
      </c>
      <c r="AY1876" s="151" t="s">
        <v>158</v>
      </c>
    </row>
    <row r="1877" spans="2:65" s="13" customFormat="1" ht="11.25">
      <c r="B1877" s="156"/>
      <c r="D1877" s="144" t="s">
        <v>171</v>
      </c>
      <c r="E1877" s="157" t="s">
        <v>21</v>
      </c>
      <c r="F1877" s="158" t="s">
        <v>1581</v>
      </c>
      <c r="H1877" s="159">
        <v>53.7</v>
      </c>
      <c r="I1877" s="160"/>
      <c r="L1877" s="156"/>
      <c r="M1877" s="161"/>
      <c r="T1877" s="162"/>
      <c r="AT1877" s="157" t="s">
        <v>171</v>
      </c>
      <c r="AU1877" s="157" t="s">
        <v>83</v>
      </c>
      <c r="AV1877" s="13" t="s">
        <v>83</v>
      </c>
      <c r="AW1877" s="13" t="s">
        <v>34</v>
      </c>
      <c r="AX1877" s="13" t="s">
        <v>81</v>
      </c>
      <c r="AY1877" s="157" t="s">
        <v>158</v>
      </c>
    </row>
    <row r="1878" spans="2:65" s="1" customFormat="1" ht="16.5" customHeight="1">
      <c r="B1878" s="32"/>
      <c r="C1878" s="131" t="s">
        <v>2386</v>
      </c>
      <c r="D1878" s="131" t="s">
        <v>160</v>
      </c>
      <c r="E1878" s="132" t="s">
        <v>2387</v>
      </c>
      <c r="F1878" s="133" t="s">
        <v>2388</v>
      </c>
      <c r="G1878" s="134" t="s">
        <v>163</v>
      </c>
      <c r="H1878" s="135">
        <v>53.7</v>
      </c>
      <c r="I1878" s="136"/>
      <c r="J1878" s="137">
        <f>ROUND(I1878*H1878,2)</f>
        <v>0</v>
      </c>
      <c r="K1878" s="133" t="s">
        <v>164</v>
      </c>
      <c r="L1878" s="32"/>
      <c r="M1878" s="138" t="s">
        <v>21</v>
      </c>
      <c r="N1878" s="139" t="s">
        <v>44</v>
      </c>
      <c r="P1878" s="140">
        <f>O1878*H1878</f>
        <v>0</v>
      </c>
      <c r="Q1878" s="140">
        <v>0</v>
      </c>
      <c r="R1878" s="140">
        <f>Q1878*H1878</f>
        <v>0</v>
      </c>
      <c r="S1878" s="140">
        <v>0</v>
      </c>
      <c r="T1878" s="141">
        <f>S1878*H1878</f>
        <v>0</v>
      </c>
      <c r="AR1878" s="142" t="s">
        <v>281</v>
      </c>
      <c r="AT1878" s="142" t="s">
        <v>160</v>
      </c>
      <c r="AU1878" s="142" t="s">
        <v>83</v>
      </c>
      <c r="AY1878" s="17" t="s">
        <v>158</v>
      </c>
      <c r="BE1878" s="143">
        <f>IF(N1878="základní",J1878,0)</f>
        <v>0</v>
      </c>
      <c r="BF1878" s="143">
        <f>IF(N1878="snížená",J1878,0)</f>
        <v>0</v>
      </c>
      <c r="BG1878" s="143">
        <f>IF(N1878="zákl. přenesená",J1878,0)</f>
        <v>0</v>
      </c>
      <c r="BH1878" s="143">
        <f>IF(N1878="sníž. přenesená",J1878,0)</f>
        <v>0</v>
      </c>
      <c r="BI1878" s="143">
        <f>IF(N1878="nulová",J1878,0)</f>
        <v>0</v>
      </c>
      <c r="BJ1878" s="17" t="s">
        <v>81</v>
      </c>
      <c r="BK1878" s="143">
        <f>ROUND(I1878*H1878,2)</f>
        <v>0</v>
      </c>
      <c r="BL1878" s="17" t="s">
        <v>281</v>
      </c>
      <c r="BM1878" s="142" t="s">
        <v>2389</v>
      </c>
    </row>
    <row r="1879" spans="2:65" s="1" customFormat="1" ht="11.25">
      <c r="B1879" s="32"/>
      <c r="D1879" s="144" t="s">
        <v>167</v>
      </c>
      <c r="F1879" s="145" t="s">
        <v>2390</v>
      </c>
      <c r="I1879" s="146"/>
      <c r="L1879" s="32"/>
      <c r="M1879" s="147"/>
      <c r="T1879" s="53"/>
      <c r="AT1879" s="17" t="s">
        <v>167</v>
      </c>
      <c r="AU1879" s="17" t="s">
        <v>83</v>
      </c>
    </row>
    <row r="1880" spans="2:65" s="1" customFormat="1" ht="11.25">
      <c r="B1880" s="32"/>
      <c r="D1880" s="148" t="s">
        <v>169</v>
      </c>
      <c r="F1880" s="149" t="s">
        <v>2391</v>
      </c>
      <c r="I1880" s="146"/>
      <c r="L1880" s="32"/>
      <c r="M1880" s="147"/>
      <c r="T1880" s="53"/>
      <c r="AT1880" s="17" t="s">
        <v>169</v>
      </c>
      <c r="AU1880" s="17" t="s">
        <v>83</v>
      </c>
    </row>
    <row r="1881" spans="2:65" s="12" customFormat="1" ht="11.25">
      <c r="B1881" s="150"/>
      <c r="D1881" s="144" t="s">
        <v>171</v>
      </c>
      <c r="E1881" s="151" t="s">
        <v>21</v>
      </c>
      <c r="F1881" s="152" t="s">
        <v>1580</v>
      </c>
      <c r="H1881" s="151" t="s">
        <v>21</v>
      </c>
      <c r="I1881" s="153"/>
      <c r="L1881" s="150"/>
      <c r="M1881" s="154"/>
      <c r="T1881" s="155"/>
      <c r="AT1881" s="151" t="s">
        <v>171</v>
      </c>
      <c r="AU1881" s="151" t="s">
        <v>83</v>
      </c>
      <c r="AV1881" s="12" t="s">
        <v>81</v>
      </c>
      <c r="AW1881" s="12" t="s">
        <v>34</v>
      </c>
      <c r="AX1881" s="12" t="s">
        <v>73</v>
      </c>
      <c r="AY1881" s="151" t="s">
        <v>158</v>
      </c>
    </row>
    <row r="1882" spans="2:65" s="13" customFormat="1" ht="11.25">
      <c r="B1882" s="156"/>
      <c r="D1882" s="144" t="s">
        <v>171</v>
      </c>
      <c r="E1882" s="157" t="s">
        <v>21</v>
      </c>
      <c r="F1882" s="158" t="s">
        <v>1581</v>
      </c>
      <c r="H1882" s="159">
        <v>53.7</v>
      </c>
      <c r="I1882" s="160"/>
      <c r="L1882" s="156"/>
      <c r="M1882" s="161"/>
      <c r="T1882" s="162"/>
      <c r="AT1882" s="157" t="s">
        <v>171</v>
      </c>
      <c r="AU1882" s="157" t="s">
        <v>83</v>
      </c>
      <c r="AV1882" s="13" t="s">
        <v>83</v>
      </c>
      <c r="AW1882" s="13" t="s">
        <v>34</v>
      </c>
      <c r="AX1882" s="13" t="s">
        <v>81</v>
      </c>
      <c r="AY1882" s="157" t="s">
        <v>158</v>
      </c>
    </row>
    <row r="1883" spans="2:65" s="1" customFormat="1" ht="16.5" customHeight="1">
      <c r="B1883" s="32"/>
      <c r="C1883" s="131" t="s">
        <v>2392</v>
      </c>
      <c r="D1883" s="131" t="s">
        <v>160</v>
      </c>
      <c r="E1883" s="132" t="s">
        <v>2393</v>
      </c>
      <c r="F1883" s="133" t="s">
        <v>2394</v>
      </c>
      <c r="G1883" s="134" t="s">
        <v>163</v>
      </c>
      <c r="H1883" s="135">
        <v>179.95</v>
      </c>
      <c r="I1883" s="136"/>
      <c r="J1883" s="137">
        <f>ROUND(I1883*H1883,2)</f>
        <v>0</v>
      </c>
      <c r="K1883" s="133" t="s">
        <v>164</v>
      </c>
      <c r="L1883" s="32"/>
      <c r="M1883" s="138" t="s">
        <v>21</v>
      </c>
      <c r="N1883" s="139" t="s">
        <v>44</v>
      </c>
      <c r="P1883" s="140">
        <f>O1883*H1883</f>
        <v>0</v>
      </c>
      <c r="Q1883" s="140">
        <v>2.0000000000000001E-4</v>
      </c>
      <c r="R1883" s="140">
        <f>Q1883*H1883</f>
        <v>3.5990000000000001E-2</v>
      </c>
      <c r="S1883" s="140">
        <v>0</v>
      </c>
      <c r="T1883" s="141">
        <f>S1883*H1883</f>
        <v>0</v>
      </c>
      <c r="AR1883" s="142" t="s">
        <v>281</v>
      </c>
      <c r="AT1883" s="142" t="s">
        <v>160</v>
      </c>
      <c r="AU1883" s="142" t="s">
        <v>83</v>
      </c>
      <c r="AY1883" s="17" t="s">
        <v>158</v>
      </c>
      <c r="BE1883" s="143">
        <f>IF(N1883="základní",J1883,0)</f>
        <v>0</v>
      </c>
      <c r="BF1883" s="143">
        <f>IF(N1883="snížená",J1883,0)</f>
        <v>0</v>
      </c>
      <c r="BG1883" s="143">
        <f>IF(N1883="zákl. přenesená",J1883,0)</f>
        <v>0</v>
      </c>
      <c r="BH1883" s="143">
        <f>IF(N1883="sníž. přenesená",J1883,0)</f>
        <v>0</v>
      </c>
      <c r="BI1883" s="143">
        <f>IF(N1883="nulová",J1883,0)</f>
        <v>0</v>
      </c>
      <c r="BJ1883" s="17" t="s">
        <v>81</v>
      </c>
      <c r="BK1883" s="143">
        <f>ROUND(I1883*H1883,2)</f>
        <v>0</v>
      </c>
      <c r="BL1883" s="17" t="s">
        <v>281</v>
      </c>
      <c r="BM1883" s="142" t="s">
        <v>2395</v>
      </c>
    </row>
    <row r="1884" spans="2:65" s="1" customFormat="1" ht="11.25">
      <c r="B1884" s="32"/>
      <c r="D1884" s="144" t="s">
        <v>167</v>
      </c>
      <c r="F1884" s="145" t="s">
        <v>2396</v>
      </c>
      <c r="I1884" s="146"/>
      <c r="L1884" s="32"/>
      <c r="M1884" s="147"/>
      <c r="T1884" s="53"/>
      <c r="AT1884" s="17" t="s">
        <v>167</v>
      </c>
      <c r="AU1884" s="17" t="s">
        <v>83</v>
      </c>
    </row>
    <row r="1885" spans="2:65" s="1" customFormat="1" ht="11.25">
      <c r="B1885" s="32"/>
      <c r="D1885" s="148" t="s">
        <v>169</v>
      </c>
      <c r="F1885" s="149" t="s">
        <v>2397</v>
      </c>
      <c r="I1885" s="146"/>
      <c r="L1885" s="32"/>
      <c r="M1885" s="147"/>
      <c r="T1885" s="53"/>
      <c r="AT1885" s="17" t="s">
        <v>169</v>
      </c>
      <c r="AU1885" s="17" t="s">
        <v>83</v>
      </c>
    </row>
    <row r="1886" spans="2:65" s="12" customFormat="1" ht="11.25">
      <c r="B1886" s="150"/>
      <c r="D1886" s="144" t="s">
        <v>171</v>
      </c>
      <c r="E1886" s="151" t="s">
        <v>21</v>
      </c>
      <c r="F1886" s="152" t="s">
        <v>1112</v>
      </c>
      <c r="H1886" s="151" t="s">
        <v>21</v>
      </c>
      <c r="I1886" s="153"/>
      <c r="L1886" s="150"/>
      <c r="M1886" s="154"/>
      <c r="T1886" s="155"/>
      <c r="AT1886" s="151" t="s">
        <v>171</v>
      </c>
      <c r="AU1886" s="151" t="s">
        <v>83</v>
      </c>
      <c r="AV1886" s="12" t="s">
        <v>81</v>
      </c>
      <c r="AW1886" s="12" t="s">
        <v>34</v>
      </c>
      <c r="AX1886" s="12" t="s">
        <v>73</v>
      </c>
      <c r="AY1886" s="151" t="s">
        <v>158</v>
      </c>
    </row>
    <row r="1887" spans="2:65" s="13" customFormat="1" ht="11.25">
      <c r="B1887" s="156"/>
      <c r="D1887" s="144" t="s">
        <v>171</v>
      </c>
      <c r="E1887" s="157" t="s">
        <v>21</v>
      </c>
      <c r="F1887" s="158" t="s">
        <v>1156</v>
      </c>
      <c r="H1887" s="159">
        <v>8.1</v>
      </c>
      <c r="I1887" s="160"/>
      <c r="L1887" s="156"/>
      <c r="M1887" s="161"/>
      <c r="T1887" s="162"/>
      <c r="AT1887" s="157" t="s">
        <v>171</v>
      </c>
      <c r="AU1887" s="157" t="s">
        <v>83</v>
      </c>
      <c r="AV1887" s="13" t="s">
        <v>83</v>
      </c>
      <c r="AW1887" s="13" t="s">
        <v>34</v>
      </c>
      <c r="AX1887" s="13" t="s">
        <v>73</v>
      </c>
      <c r="AY1887" s="157" t="s">
        <v>158</v>
      </c>
    </row>
    <row r="1888" spans="2:65" s="12" customFormat="1" ht="11.25">
      <c r="B1888" s="150"/>
      <c r="D1888" s="144" t="s">
        <v>171</v>
      </c>
      <c r="E1888" s="151" t="s">
        <v>21</v>
      </c>
      <c r="F1888" s="152" t="s">
        <v>1114</v>
      </c>
      <c r="H1888" s="151" t="s">
        <v>21</v>
      </c>
      <c r="I1888" s="153"/>
      <c r="L1888" s="150"/>
      <c r="M1888" s="154"/>
      <c r="T1888" s="155"/>
      <c r="AT1888" s="151" t="s">
        <v>171</v>
      </c>
      <c r="AU1888" s="151" t="s">
        <v>83</v>
      </c>
      <c r="AV1888" s="12" t="s">
        <v>81</v>
      </c>
      <c r="AW1888" s="12" t="s">
        <v>34</v>
      </c>
      <c r="AX1888" s="12" t="s">
        <v>73</v>
      </c>
      <c r="AY1888" s="151" t="s">
        <v>158</v>
      </c>
    </row>
    <row r="1889" spans="2:65" s="13" customFormat="1" ht="11.25">
      <c r="B1889" s="156"/>
      <c r="D1889" s="144" t="s">
        <v>171</v>
      </c>
      <c r="E1889" s="157" t="s">
        <v>21</v>
      </c>
      <c r="F1889" s="158" t="s">
        <v>1157</v>
      </c>
      <c r="H1889" s="159">
        <v>118.15</v>
      </c>
      <c r="I1889" s="160"/>
      <c r="L1889" s="156"/>
      <c r="M1889" s="161"/>
      <c r="T1889" s="162"/>
      <c r="AT1889" s="157" t="s">
        <v>171</v>
      </c>
      <c r="AU1889" s="157" t="s">
        <v>83</v>
      </c>
      <c r="AV1889" s="13" t="s">
        <v>83</v>
      </c>
      <c r="AW1889" s="13" t="s">
        <v>34</v>
      </c>
      <c r="AX1889" s="13" t="s">
        <v>73</v>
      </c>
      <c r="AY1889" s="157" t="s">
        <v>158</v>
      </c>
    </row>
    <row r="1890" spans="2:65" s="12" customFormat="1" ht="11.25">
      <c r="B1890" s="150"/>
      <c r="D1890" s="144" t="s">
        <v>171</v>
      </c>
      <c r="E1890" s="151" t="s">
        <v>21</v>
      </c>
      <c r="F1890" s="152" t="s">
        <v>1580</v>
      </c>
      <c r="H1890" s="151" t="s">
        <v>21</v>
      </c>
      <c r="I1890" s="153"/>
      <c r="L1890" s="150"/>
      <c r="M1890" s="154"/>
      <c r="T1890" s="155"/>
      <c r="AT1890" s="151" t="s">
        <v>171</v>
      </c>
      <c r="AU1890" s="151" t="s">
        <v>83</v>
      </c>
      <c r="AV1890" s="12" t="s">
        <v>81</v>
      </c>
      <c r="AW1890" s="12" t="s">
        <v>34</v>
      </c>
      <c r="AX1890" s="12" t="s">
        <v>73</v>
      </c>
      <c r="AY1890" s="151" t="s">
        <v>158</v>
      </c>
    </row>
    <row r="1891" spans="2:65" s="13" customFormat="1" ht="11.25">
      <c r="B1891" s="156"/>
      <c r="D1891" s="144" t="s">
        <v>171</v>
      </c>
      <c r="E1891" s="157" t="s">
        <v>21</v>
      </c>
      <c r="F1891" s="158" t="s">
        <v>1581</v>
      </c>
      <c r="H1891" s="159">
        <v>53.7</v>
      </c>
      <c r="I1891" s="160"/>
      <c r="L1891" s="156"/>
      <c r="M1891" s="161"/>
      <c r="T1891" s="162"/>
      <c r="AT1891" s="157" t="s">
        <v>171</v>
      </c>
      <c r="AU1891" s="157" t="s">
        <v>83</v>
      </c>
      <c r="AV1891" s="13" t="s">
        <v>83</v>
      </c>
      <c r="AW1891" s="13" t="s">
        <v>34</v>
      </c>
      <c r="AX1891" s="13" t="s">
        <v>73</v>
      </c>
      <c r="AY1891" s="157" t="s">
        <v>158</v>
      </c>
    </row>
    <row r="1892" spans="2:65" s="14" customFormat="1" ht="11.25">
      <c r="B1892" s="163"/>
      <c r="D1892" s="144" t="s">
        <v>171</v>
      </c>
      <c r="E1892" s="164" t="s">
        <v>21</v>
      </c>
      <c r="F1892" s="165" t="s">
        <v>215</v>
      </c>
      <c r="H1892" s="166">
        <v>179.95</v>
      </c>
      <c r="I1892" s="167"/>
      <c r="L1892" s="163"/>
      <c r="M1892" s="168"/>
      <c r="T1892" s="169"/>
      <c r="AT1892" s="164" t="s">
        <v>171</v>
      </c>
      <c r="AU1892" s="164" t="s">
        <v>83</v>
      </c>
      <c r="AV1892" s="14" t="s">
        <v>165</v>
      </c>
      <c r="AW1892" s="14" t="s">
        <v>34</v>
      </c>
      <c r="AX1892" s="14" t="s">
        <v>81</v>
      </c>
      <c r="AY1892" s="164" t="s">
        <v>158</v>
      </c>
    </row>
    <row r="1893" spans="2:65" s="1" customFormat="1" ht="21.75" customHeight="1">
      <c r="B1893" s="32"/>
      <c r="C1893" s="131" t="s">
        <v>2398</v>
      </c>
      <c r="D1893" s="131" t="s">
        <v>160</v>
      </c>
      <c r="E1893" s="132" t="s">
        <v>2399</v>
      </c>
      <c r="F1893" s="133" t="s">
        <v>2400</v>
      </c>
      <c r="G1893" s="134" t="s">
        <v>163</v>
      </c>
      <c r="H1893" s="135">
        <v>179.95</v>
      </c>
      <c r="I1893" s="136"/>
      <c r="J1893" s="137">
        <f>ROUND(I1893*H1893,2)</f>
        <v>0</v>
      </c>
      <c r="K1893" s="133" t="s">
        <v>164</v>
      </c>
      <c r="L1893" s="32"/>
      <c r="M1893" s="138" t="s">
        <v>21</v>
      </c>
      <c r="N1893" s="139" t="s">
        <v>44</v>
      </c>
      <c r="P1893" s="140">
        <f>O1893*H1893</f>
        <v>0</v>
      </c>
      <c r="Q1893" s="140">
        <v>4.4999999999999997E-3</v>
      </c>
      <c r="R1893" s="140">
        <f>Q1893*H1893</f>
        <v>0.80977499999999991</v>
      </c>
      <c r="S1893" s="140">
        <v>0</v>
      </c>
      <c r="T1893" s="141">
        <f>S1893*H1893</f>
        <v>0</v>
      </c>
      <c r="AR1893" s="142" t="s">
        <v>281</v>
      </c>
      <c r="AT1893" s="142" t="s">
        <v>160</v>
      </c>
      <c r="AU1893" s="142" t="s">
        <v>83</v>
      </c>
      <c r="AY1893" s="17" t="s">
        <v>158</v>
      </c>
      <c r="BE1893" s="143">
        <f>IF(N1893="základní",J1893,0)</f>
        <v>0</v>
      </c>
      <c r="BF1893" s="143">
        <f>IF(N1893="snížená",J1893,0)</f>
        <v>0</v>
      </c>
      <c r="BG1893" s="143">
        <f>IF(N1893="zákl. přenesená",J1893,0)</f>
        <v>0</v>
      </c>
      <c r="BH1893" s="143">
        <f>IF(N1893="sníž. přenesená",J1893,0)</f>
        <v>0</v>
      </c>
      <c r="BI1893" s="143">
        <f>IF(N1893="nulová",J1893,0)</f>
        <v>0</v>
      </c>
      <c r="BJ1893" s="17" t="s">
        <v>81</v>
      </c>
      <c r="BK1893" s="143">
        <f>ROUND(I1893*H1893,2)</f>
        <v>0</v>
      </c>
      <c r="BL1893" s="17" t="s">
        <v>281</v>
      </c>
      <c r="BM1893" s="142" t="s">
        <v>2401</v>
      </c>
    </row>
    <row r="1894" spans="2:65" s="1" customFormat="1" ht="11.25">
      <c r="B1894" s="32"/>
      <c r="D1894" s="144" t="s">
        <v>167</v>
      </c>
      <c r="F1894" s="145" t="s">
        <v>2402</v>
      </c>
      <c r="I1894" s="146"/>
      <c r="L1894" s="32"/>
      <c r="M1894" s="147"/>
      <c r="T1894" s="53"/>
      <c r="AT1894" s="17" t="s">
        <v>167</v>
      </c>
      <c r="AU1894" s="17" t="s">
        <v>83</v>
      </c>
    </row>
    <row r="1895" spans="2:65" s="1" customFormat="1" ht="11.25">
      <c r="B1895" s="32"/>
      <c r="D1895" s="148" t="s">
        <v>169</v>
      </c>
      <c r="F1895" s="149" t="s">
        <v>2403</v>
      </c>
      <c r="I1895" s="146"/>
      <c r="L1895" s="32"/>
      <c r="M1895" s="147"/>
      <c r="T1895" s="53"/>
      <c r="AT1895" s="17" t="s">
        <v>169</v>
      </c>
      <c r="AU1895" s="17" t="s">
        <v>83</v>
      </c>
    </row>
    <row r="1896" spans="2:65" s="12" customFormat="1" ht="11.25">
      <c r="B1896" s="150"/>
      <c r="D1896" s="144" t="s">
        <v>171</v>
      </c>
      <c r="E1896" s="151" t="s">
        <v>21</v>
      </c>
      <c r="F1896" s="152" t="s">
        <v>1112</v>
      </c>
      <c r="H1896" s="151" t="s">
        <v>21</v>
      </c>
      <c r="I1896" s="153"/>
      <c r="L1896" s="150"/>
      <c r="M1896" s="154"/>
      <c r="T1896" s="155"/>
      <c r="AT1896" s="151" t="s">
        <v>171</v>
      </c>
      <c r="AU1896" s="151" t="s">
        <v>83</v>
      </c>
      <c r="AV1896" s="12" t="s">
        <v>81</v>
      </c>
      <c r="AW1896" s="12" t="s">
        <v>34</v>
      </c>
      <c r="AX1896" s="12" t="s">
        <v>73</v>
      </c>
      <c r="AY1896" s="151" t="s">
        <v>158</v>
      </c>
    </row>
    <row r="1897" spans="2:65" s="13" customFormat="1" ht="11.25">
      <c r="B1897" s="156"/>
      <c r="D1897" s="144" t="s">
        <v>171</v>
      </c>
      <c r="E1897" s="157" t="s">
        <v>21</v>
      </c>
      <c r="F1897" s="158" t="s">
        <v>1156</v>
      </c>
      <c r="H1897" s="159">
        <v>8.1</v>
      </c>
      <c r="I1897" s="160"/>
      <c r="L1897" s="156"/>
      <c r="M1897" s="161"/>
      <c r="T1897" s="162"/>
      <c r="AT1897" s="157" t="s">
        <v>171</v>
      </c>
      <c r="AU1897" s="157" t="s">
        <v>83</v>
      </c>
      <c r="AV1897" s="13" t="s">
        <v>83</v>
      </c>
      <c r="AW1897" s="13" t="s">
        <v>34</v>
      </c>
      <c r="AX1897" s="13" t="s">
        <v>73</v>
      </c>
      <c r="AY1897" s="157" t="s">
        <v>158</v>
      </c>
    </row>
    <row r="1898" spans="2:65" s="12" customFormat="1" ht="11.25">
      <c r="B1898" s="150"/>
      <c r="D1898" s="144" t="s">
        <v>171</v>
      </c>
      <c r="E1898" s="151" t="s">
        <v>21</v>
      </c>
      <c r="F1898" s="152" t="s">
        <v>1114</v>
      </c>
      <c r="H1898" s="151" t="s">
        <v>21</v>
      </c>
      <c r="I1898" s="153"/>
      <c r="L1898" s="150"/>
      <c r="M1898" s="154"/>
      <c r="T1898" s="155"/>
      <c r="AT1898" s="151" t="s">
        <v>171</v>
      </c>
      <c r="AU1898" s="151" t="s">
        <v>83</v>
      </c>
      <c r="AV1898" s="12" t="s">
        <v>81</v>
      </c>
      <c r="AW1898" s="12" t="s">
        <v>34</v>
      </c>
      <c r="AX1898" s="12" t="s">
        <v>73</v>
      </c>
      <c r="AY1898" s="151" t="s">
        <v>158</v>
      </c>
    </row>
    <row r="1899" spans="2:65" s="13" customFormat="1" ht="11.25">
      <c r="B1899" s="156"/>
      <c r="D1899" s="144" t="s">
        <v>171</v>
      </c>
      <c r="E1899" s="157" t="s">
        <v>21</v>
      </c>
      <c r="F1899" s="158" t="s">
        <v>1157</v>
      </c>
      <c r="H1899" s="159">
        <v>118.15</v>
      </c>
      <c r="I1899" s="160"/>
      <c r="L1899" s="156"/>
      <c r="M1899" s="161"/>
      <c r="T1899" s="162"/>
      <c r="AT1899" s="157" t="s">
        <v>171</v>
      </c>
      <c r="AU1899" s="157" t="s">
        <v>83</v>
      </c>
      <c r="AV1899" s="13" t="s">
        <v>83</v>
      </c>
      <c r="AW1899" s="13" t="s">
        <v>34</v>
      </c>
      <c r="AX1899" s="13" t="s">
        <v>73</v>
      </c>
      <c r="AY1899" s="157" t="s">
        <v>158</v>
      </c>
    </row>
    <row r="1900" spans="2:65" s="12" customFormat="1" ht="11.25">
      <c r="B1900" s="150"/>
      <c r="D1900" s="144" t="s">
        <v>171</v>
      </c>
      <c r="E1900" s="151" t="s">
        <v>21</v>
      </c>
      <c r="F1900" s="152" t="s">
        <v>1580</v>
      </c>
      <c r="H1900" s="151" t="s">
        <v>21</v>
      </c>
      <c r="I1900" s="153"/>
      <c r="L1900" s="150"/>
      <c r="M1900" s="154"/>
      <c r="T1900" s="155"/>
      <c r="AT1900" s="151" t="s">
        <v>171</v>
      </c>
      <c r="AU1900" s="151" t="s">
        <v>83</v>
      </c>
      <c r="AV1900" s="12" t="s">
        <v>81</v>
      </c>
      <c r="AW1900" s="12" t="s">
        <v>34</v>
      </c>
      <c r="AX1900" s="12" t="s">
        <v>73</v>
      </c>
      <c r="AY1900" s="151" t="s">
        <v>158</v>
      </c>
    </row>
    <row r="1901" spans="2:65" s="13" customFormat="1" ht="11.25">
      <c r="B1901" s="156"/>
      <c r="D1901" s="144" t="s">
        <v>171</v>
      </c>
      <c r="E1901" s="157" t="s">
        <v>21</v>
      </c>
      <c r="F1901" s="158" t="s">
        <v>1581</v>
      </c>
      <c r="H1901" s="159">
        <v>53.7</v>
      </c>
      <c r="I1901" s="160"/>
      <c r="L1901" s="156"/>
      <c r="M1901" s="161"/>
      <c r="T1901" s="162"/>
      <c r="AT1901" s="157" t="s">
        <v>171</v>
      </c>
      <c r="AU1901" s="157" t="s">
        <v>83</v>
      </c>
      <c r="AV1901" s="13" t="s">
        <v>83</v>
      </c>
      <c r="AW1901" s="13" t="s">
        <v>34</v>
      </c>
      <c r="AX1901" s="13" t="s">
        <v>73</v>
      </c>
      <c r="AY1901" s="157" t="s">
        <v>158</v>
      </c>
    </row>
    <row r="1902" spans="2:65" s="14" customFormat="1" ht="11.25">
      <c r="B1902" s="163"/>
      <c r="D1902" s="144" t="s">
        <v>171</v>
      </c>
      <c r="E1902" s="164" t="s">
        <v>21</v>
      </c>
      <c r="F1902" s="165" t="s">
        <v>215</v>
      </c>
      <c r="H1902" s="166">
        <v>179.95</v>
      </c>
      <c r="I1902" s="167"/>
      <c r="L1902" s="163"/>
      <c r="M1902" s="168"/>
      <c r="T1902" s="169"/>
      <c r="AT1902" s="164" t="s">
        <v>171</v>
      </c>
      <c r="AU1902" s="164" t="s">
        <v>83</v>
      </c>
      <c r="AV1902" s="14" t="s">
        <v>165</v>
      </c>
      <c r="AW1902" s="14" t="s">
        <v>34</v>
      </c>
      <c r="AX1902" s="14" t="s">
        <v>81</v>
      </c>
      <c r="AY1902" s="164" t="s">
        <v>158</v>
      </c>
    </row>
    <row r="1903" spans="2:65" s="1" customFormat="1" ht="16.5" customHeight="1">
      <c r="B1903" s="32"/>
      <c r="C1903" s="131" t="s">
        <v>2404</v>
      </c>
      <c r="D1903" s="131" t="s">
        <v>160</v>
      </c>
      <c r="E1903" s="132" t="s">
        <v>2405</v>
      </c>
      <c r="F1903" s="133" t="s">
        <v>2406</v>
      </c>
      <c r="G1903" s="134" t="s">
        <v>163</v>
      </c>
      <c r="H1903" s="135">
        <v>171.85</v>
      </c>
      <c r="I1903" s="136"/>
      <c r="J1903" s="137">
        <f>ROUND(I1903*H1903,2)</f>
        <v>0</v>
      </c>
      <c r="K1903" s="133" t="s">
        <v>164</v>
      </c>
      <c r="L1903" s="32"/>
      <c r="M1903" s="138" t="s">
        <v>21</v>
      </c>
      <c r="N1903" s="139" t="s">
        <v>44</v>
      </c>
      <c r="P1903" s="140">
        <f>O1903*H1903</f>
        <v>0</v>
      </c>
      <c r="Q1903" s="140">
        <v>2.9999999999999997E-4</v>
      </c>
      <c r="R1903" s="140">
        <f>Q1903*H1903</f>
        <v>5.1554999999999997E-2</v>
      </c>
      <c r="S1903" s="140">
        <v>0</v>
      </c>
      <c r="T1903" s="141">
        <f>S1903*H1903</f>
        <v>0</v>
      </c>
      <c r="AR1903" s="142" t="s">
        <v>281</v>
      </c>
      <c r="AT1903" s="142" t="s">
        <v>160</v>
      </c>
      <c r="AU1903" s="142" t="s">
        <v>83</v>
      </c>
      <c r="AY1903" s="17" t="s">
        <v>158</v>
      </c>
      <c r="BE1903" s="143">
        <f>IF(N1903="základní",J1903,0)</f>
        <v>0</v>
      </c>
      <c r="BF1903" s="143">
        <f>IF(N1903="snížená",J1903,0)</f>
        <v>0</v>
      </c>
      <c r="BG1903" s="143">
        <f>IF(N1903="zákl. přenesená",J1903,0)</f>
        <v>0</v>
      </c>
      <c r="BH1903" s="143">
        <f>IF(N1903="sníž. přenesená",J1903,0)</f>
        <v>0</v>
      </c>
      <c r="BI1903" s="143">
        <f>IF(N1903="nulová",J1903,0)</f>
        <v>0</v>
      </c>
      <c r="BJ1903" s="17" t="s">
        <v>81</v>
      </c>
      <c r="BK1903" s="143">
        <f>ROUND(I1903*H1903,2)</f>
        <v>0</v>
      </c>
      <c r="BL1903" s="17" t="s">
        <v>281</v>
      </c>
      <c r="BM1903" s="142" t="s">
        <v>2407</v>
      </c>
    </row>
    <row r="1904" spans="2:65" s="1" customFormat="1" ht="11.25">
      <c r="B1904" s="32"/>
      <c r="D1904" s="144" t="s">
        <v>167</v>
      </c>
      <c r="F1904" s="145" t="s">
        <v>2408</v>
      </c>
      <c r="I1904" s="146"/>
      <c r="L1904" s="32"/>
      <c r="M1904" s="147"/>
      <c r="T1904" s="53"/>
      <c r="AT1904" s="17" t="s">
        <v>167</v>
      </c>
      <c r="AU1904" s="17" t="s">
        <v>83</v>
      </c>
    </row>
    <row r="1905" spans="2:65" s="1" customFormat="1" ht="11.25">
      <c r="B1905" s="32"/>
      <c r="D1905" s="148" t="s">
        <v>169</v>
      </c>
      <c r="F1905" s="149" t="s">
        <v>2409</v>
      </c>
      <c r="I1905" s="146"/>
      <c r="L1905" s="32"/>
      <c r="M1905" s="147"/>
      <c r="T1905" s="53"/>
      <c r="AT1905" s="17" t="s">
        <v>169</v>
      </c>
      <c r="AU1905" s="17" t="s">
        <v>83</v>
      </c>
    </row>
    <row r="1906" spans="2:65" s="12" customFormat="1" ht="11.25">
      <c r="B1906" s="150"/>
      <c r="D1906" s="144" t="s">
        <v>171</v>
      </c>
      <c r="E1906" s="151" t="s">
        <v>21</v>
      </c>
      <c r="F1906" s="152" t="s">
        <v>1114</v>
      </c>
      <c r="H1906" s="151" t="s">
        <v>21</v>
      </c>
      <c r="I1906" s="153"/>
      <c r="L1906" s="150"/>
      <c r="M1906" s="154"/>
      <c r="T1906" s="155"/>
      <c r="AT1906" s="151" t="s">
        <v>171</v>
      </c>
      <c r="AU1906" s="151" t="s">
        <v>83</v>
      </c>
      <c r="AV1906" s="12" t="s">
        <v>81</v>
      </c>
      <c r="AW1906" s="12" t="s">
        <v>34</v>
      </c>
      <c r="AX1906" s="12" t="s">
        <v>73</v>
      </c>
      <c r="AY1906" s="151" t="s">
        <v>158</v>
      </c>
    </row>
    <row r="1907" spans="2:65" s="13" customFormat="1" ht="11.25">
      <c r="B1907" s="156"/>
      <c r="D1907" s="144" t="s">
        <v>171</v>
      </c>
      <c r="E1907" s="157" t="s">
        <v>21</v>
      </c>
      <c r="F1907" s="158" t="s">
        <v>1157</v>
      </c>
      <c r="H1907" s="159">
        <v>118.15</v>
      </c>
      <c r="I1907" s="160"/>
      <c r="L1907" s="156"/>
      <c r="M1907" s="161"/>
      <c r="T1907" s="162"/>
      <c r="AT1907" s="157" t="s">
        <v>171</v>
      </c>
      <c r="AU1907" s="157" t="s">
        <v>83</v>
      </c>
      <c r="AV1907" s="13" t="s">
        <v>83</v>
      </c>
      <c r="AW1907" s="13" t="s">
        <v>34</v>
      </c>
      <c r="AX1907" s="13" t="s">
        <v>73</v>
      </c>
      <c r="AY1907" s="157" t="s">
        <v>158</v>
      </c>
    </row>
    <row r="1908" spans="2:65" s="12" customFormat="1" ht="11.25">
      <c r="B1908" s="150"/>
      <c r="D1908" s="144" t="s">
        <v>171</v>
      </c>
      <c r="E1908" s="151" t="s">
        <v>21</v>
      </c>
      <c r="F1908" s="152" t="s">
        <v>1580</v>
      </c>
      <c r="H1908" s="151" t="s">
        <v>21</v>
      </c>
      <c r="I1908" s="153"/>
      <c r="L1908" s="150"/>
      <c r="M1908" s="154"/>
      <c r="T1908" s="155"/>
      <c r="AT1908" s="151" t="s">
        <v>171</v>
      </c>
      <c r="AU1908" s="151" t="s">
        <v>83</v>
      </c>
      <c r="AV1908" s="12" t="s">
        <v>81</v>
      </c>
      <c r="AW1908" s="12" t="s">
        <v>34</v>
      </c>
      <c r="AX1908" s="12" t="s">
        <v>73</v>
      </c>
      <c r="AY1908" s="151" t="s">
        <v>158</v>
      </c>
    </row>
    <row r="1909" spans="2:65" s="13" customFormat="1" ht="11.25">
      <c r="B1909" s="156"/>
      <c r="D1909" s="144" t="s">
        <v>171</v>
      </c>
      <c r="E1909" s="157" t="s">
        <v>21</v>
      </c>
      <c r="F1909" s="158" t="s">
        <v>1581</v>
      </c>
      <c r="H1909" s="159">
        <v>53.7</v>
      </c>
      <c r="I1909" s="160"/>
      <c r="L1909" s="156"/>
      <c r="M1909" s="161"/>
      <c r="T1909" s="162"/>
      <c r="AT1909" s="157" t="s">
        <v>171</v>
      </c>
      <c r="AU1909" s="157" t="s">
        <v>83</v>
      </c>
      <c r="AV1909" s="13" t="s">
        <v>83</v>
      </c>
      <c r="AW1909" s="13" t="s">
        <v>34</v>
      </c>
      <c r="AX1909" s="13" t="s">
        <v>73</v>
      </c>
      <c r="AY1909" s="157" t="s">
        <v>158</v>
      </c>
    </row>
    <row r="1910" spans="2:65" s="14" customFormat="1" ht="11.25">
      <c r="B1910" s="163"/>
      <c r="D1910" s="144" t="s">
        <v>171</v>
      </c>
      <c r="E1910" s="164" t="s">
        <v>21</v>
      </c>
      <c r="F1910" s="165" t="s">
        <v>215</v>
      </c>
      <c r="H1910" s="166">
        <v>171.85</v>
      </c>
      <c r="I1910" s="167"/>
      <c r="L1910" s="163"/>
      <c r="M1910" s="168"/>
      <c r="T1910" s="169"/>
      <c r="AT1910" s="164" t="s">
        <v>171</v>
      </c>
      <c r="AU1910" s="164" t="s">
        <v>83</v>
      </c>
      <c r="AV1910" s="14" t="s">
        <v>165</v>
      </c>
      <c r="AW1910" s="14" t="s">
        <v>34</v>
      </c>
      <c r="AX1910" s="14" t="s">
        <v>81</v>
      </c>
      <c r="AY1910" s="164" t="s">
        <v>158</v>
      </c>
    </row>
    <row r="1911" spans="2:65" s="1" customFormat="1" ht="24.2" customHeight="1">
      <c r="B1911" s="32"/>
      <c r="C1911" s="170" t="s">
        <v>2410</v>
      </c>
      <c r="D1911" s="170" t="s">
        <v>264</v>
      </c>
      <c r="E1911" s="171" t="s">
        <v>2411</v>
      </c>
      <c r="F1911" s="172" t="s">
        <v>2412</v>
      </c>
      <c r="G1911" s="173" t="s">
        <v>163</v>
      </c>
      <c r="H1911" s="174">
        <v>189.035</v>
      </c>
      <c r="I1911" s="175"/>
      <c r="J1911" s="176">
        <f>ROUND(I1911*H1911,2)</f>
        <v>0</v>
      </c>
      <c r="K1911" s="172" t="s">
        <v>279</v>
      </c>
      <c r="L1911" s="177"/>
      <c r="M1911" s="178" t="s">
        <v>21</v>
      </c>
      <c r="N1911" s="179" t="s">
        <v>44</v>
      </c>
      <c r="P1911" s="140">
        <f>O1911*H1911</f>
        <v>0</v>
      </c>
      <c r="Q1911" s="140">
        <v>0</v>
      </c>
      <c r="R1911" s="140">
        <f>Q1911*H1911</f>
        <v>0</v>
      </c>
      <c r="S1911" s="140">
        <v>0</v>
      </c>
      <c r="T1911" s="141">
        <f>S1911*H1911</f>
        <v>0</v>
      </c>
      <c r="AR1911" s="142" t="s">
        <v>424</v>
      </c>
      <c r="AT1911" s="142" t="s">
        <v>264</v>
      </c>
      <c r="AU1911" s="142" t="s">
        <v>83</v>
      </c>
      <c r="AY1911" s="17" t="s">
        <v>158</v>
      </c>
      <c r="BE1911" s="143">
        <f>IF(N1911="základní",J1911,0)</f>
        <v>0</v>
      </c>
      <c r="BF1911" s="143">
        <f>IF(N1911="snížená",J1911,0)</f>
        <v>0</v>
      </c>
      <c r="BG1911" s="143">
        <f>IF(N1911="zákl. přenesená",J1911,0)</f>
        <v>0</v>
      </c>
      <c r="BH1911" s="143">
        <f>IF(N1911="sníž. přenesená",J1911,0)</f>
        <v>0</v>
      </c>
      <c r="BI1911" s="143">
        <f>IF(N1911="nulová",J1911,0)</f>
        <v>0</v>
      </c>
      <c r="BJ1911" s="17" t="s">
        <v>81</v>
      </c>
      <c r="BK1911" s="143">
        <f>ROUND(I1911*H1911,2)</f>
        <v>0</v>
      </c>
      <c r="BL1911" s="17" t="s">
        <v>281</v>
      </c>
      <c r="BM1911" s="142" t="s">
        <v>2413</v>
      </c>
    </row>
    <row r="1912" spans="2:65" s="1" customFormat="1" ht="11.25">
      <c r="B1912" s="32"/>
      <c r="D1912" s="144" t="s">
        <v>167</v>
      </c>
      <c r="F1912" s="145" t="s">
        <v>2412</v>
      </c>
      <c r="I1912" s="146"/>
      <c r="L1912" s="32"/>
      <c r="M1912" s="147"/>
      <c r="T1912" s="53"/>
      <c r="AT1912" s="17" t="s">
        <v>167</v>
      </c>
      <c r="AU1912" s="17" t="s">
        <v>83</v>
      </c>
    </row>
    <row r="1913" spans="2:65" s="1" customFormat="1" ht="19.5">
      <c r="B1913" s="32"/>
      <c r="D1913" s="144" t="s">
        <v>562</v>
      </c>
      <c r="F1913" s="180" t="s">
        <v>2414</v>
      </c>
      <c r="I1913" s="146"/>
      <c r="L1913" s="32"/>
      <c r="M1913" s="147"/>
      <c r="T1913" s="53"/>
      <c r="AT1913" s="17" t="s">
        <v>562</v>
      </c>
      <c r="AU1913" s="17" t="s">
        <v>83</v>
      </c>
    </row>
    <row r="1914" spans="2:65" s="12" customFormat="1" ht="11.25">
      <c r="B1914" s="150"/>
      <c r="D1914" s="144" t="s">
        <v>171</v>
      </c>
      <c r="E1914" s="151" t="s">
        <v>21</v>
      </c>
      <c r="F1914" s="152" t="s">
        <v>1114</v>
      </c>
      <c r="H1914" s="151" t="s">
        <v>21</v>
      </c>
      <c r="I1914" s="153"/>
      <c r="L1914" s="150"/>
      <c r="M1914" s="154"/>
      <c r="T1914" s="155"/>
      <c r="AT1914" s="151" t="s">
        <v>171</v>
      </c>
      <c r="AU1914" s="151" t="s">
        <v>83</v>
      </c>
      <c r="AV1914" s="12" t="s">
        <v>81</v>
      </c>
      <c r="AW1914" s="12" t="s">
        <v>34</v>
      </c>
      <c r="AX1914" s="12" t="s">
        <v>73</v>
      </c>
      <c r="AY1914" s="151" t="s">
        <v>158</v>
      </c>
    </row>
    <row r="1915" spans="2:65" s="13" customFormat="1" ht="11.25">
      <c r="B1915" s="156"/>
      <c r="D1915" s="144" t="s">
        <v>171</v>
      </c>
      <c r="E1915" s="157" t="s">
        <v>21</v>
      </c>
      <c r="F1915" s="158" t="s">
        <v>2415</v>
      </c>
      <c r="H1915" s="159">
        <v>129.965</v>
      </c>
      <c r="I1915" s="160"/>
      <c r="L1915" s="156"/>
      <c r="M1915" s="161"/>
      <c r="T1915" s="162"/>
      <c r="AT1915" s="157" t="s">
        <v>171</v>
      </c>
      <c r="AU1915" s="157" t="s">
        <v>83</v>
      </c>
      <c r="AV1915" s="13" t="s">
        <v>83</v>
      </c>
      <c r="AW1915" s="13" t="s">
        <v>34</v>
      </c>
      <c r="AX1915" s="13" t="s">
        <v>73</v>
      </c>
      <c r="AY1915" s="157" t="s">
        <v>158</v>
      </c>
    </row>
    <row r="1916" spans="2:65" s="12" customFormat="1" ht="11.25">
      <c r="B1916" s="150"/>
      <c r="D1916" s="144" t="s">
        <v>171</v>
      </c>
      <c r="E1916" s="151" t="s">
        <v>21</v>
      </c>
      <c r="F1916" s="152" t="s">
        <v>1580</v>
      </c>
      <c r="H1916" s="151" t="s">
        <v>21</v>
      </c>
      <c r="I1916" s="153"/>
      <c r="L1916" s="150"/>
      <c r="M1916" s="154"/>
      <c r="T1916" s="155"/>
      <c r="AT1916" s="151" t="s">
        <v>171</v>
      </c>
      <c r="AU1916" s="151" t="s">
        <v>83</v>
      </c>
      <c r="AV1916" s="12" t="s">
        <v>81</v>
      </c>
      <c r="AW1916" s="12" t="s">
        <v>34</v>
      </c>
      <c r="AX1916" s="12" t="s">
        <v>73</v>
      </c>
      <c r="AY1916" s="151" t="s">
        <v>158</v>
      </c>
    </row>
    <row r="1917" spans="2:65" s="13" customFormat="1" ht="11.25">
      <c r="B1917" s="156"/>
      <c r="D1917" s="144" t="s">
        <v>171</v>
      </c>
      <c r="E1917" s="157" t="s">
        <v>21</v>
      </c>
      <c r="F1917" s="158" t="s">
        <v>2416</v>
      </c>
      <c r="H1917" s="159">
        <v>59.07</v>
      </c>
      <c r="I1917" s="160"/>
      <c r="L1917" s="156"/>
      <c r="M1917" s="161"/>
      <c r="T1917" s="162"/>
      <c r="AT1917" s="157" t="s">
        <v>171</v>
      </c>
      <c r="AU1917" s="157" t="s">
        <v>83</v>
      </c>
      <c r="AV1917" s="13" t="s">
        <v>83</v>
      </c>
      <c r="AW1917" s="13" t="s">
        <v>34</v>
      </c>
      <c r="AX1917" s="13" t="s">
        <v>73</v>
      </c>
      <c r="AY1917" s="157" t="s">
        <v>158</v>
      </c>
    </row>
    <row r="1918" spans="2:65" s="14" customFormat="1" ht="11.25">
      <c r="B1918" s="163"/>
      <c r="D1918" s="144" t="s">
        <v>171</v>
      </c>
      <c r="E1918" s="164" t="s">
        <v>21</v>
      </c>
      <c r="F1918" s="165" t="s">
        <v>215</v>
      </c>
      <c r="H1918" s="166">
        <v>189.035</v>
      </c>
      <c r="I1918" s="167"/>
      <c r="L1918" s="163"/>
      <c r="M1918" s="168"/>
      <c r="T1918" s="169"/>
      <c r="AT1918" s="164" t="s">
        <v>171</v>
      </c>
      <c r="AU1918" s="164" t="s">
        <v>83</v>
      </c>
      <c r="AV1918" s="14" t="s">
        <v>165</v>
      </c>
      <c r="AW1918" s="14" t="s">
        <v>34</v>
      </c>
      <c r="AX1918" s="14" t="s">
        <v>81</v>
      </c>
      <c r="AY1918" s="164" t="s">
        <v>158</v>
      </c>
    </row>
    <row r="1919" spans="2:65" s="1" customFormat="1" ht="16.5" customHeight="1">
      <c r="B1919" s="32"/>
      <c r="C1919" s="131" t="s">
        <v>2417</v>
      </c>
      <c r="D1919" s="131" t="s">
        <v>160</v>
      </c>
      <c r="E1919" s="132" t="s">
        <v>2418</v>
      </c>
      <c r="F1919" s="133" t="s">
        <v>2419</v>
      </c>
      <c r="G1919" s="134" t="s">
        <v>184</v>
      </c>
      <c r="H1919" s="135">
        <v>74</v>
      </c>
      <c r="I1919" s="136"/>
      <c r="J1919" s="137">
        <f>ROUND(I1919*H1919,2)</f>
        <v>0</v>
      </c>
      <c r="K1919" s="133" t="s">
        <v>164</v>
      </c>
      <c r="L1919" s="32"/>
      <c r="M1919" s="138" t="s">
        <v>21</v>
      </c>
      <c r="N1919" s="139" t="s">
        <v>44</v>
      </c>
      <c r="P1919" s="140">
        <f>O1919*H1919</f>
        <v>0</v>
      </c>
      <c r="Q1919" s="140">
        <v>1.4935E-5</v>
      </c>
      <c r="R1919" s="140">
        <f>Q1919*H1919</f>
        <v>1.10519E-3</v>
      </c>
      <c r="S1919" s="140">
        <v>0</v>
      </c>
      <c r="T1919" s="141">
        <f>S1919*H1919</f>
        <v>0</v>
      </c>
      <c r="AR1919" s="142" t="s">
        <v>281</v>
      </c>
      <c r="AT1919" s="142" t="s">
        <v>160</v>
      </c>
      <c r="AU1919" s="142" t="s">
        <v>83</v>
      </c>
      <c r="AY1919" s="17" t="s">
        <v>158</v>
      </c>
      <c r="BE1919" s="143">
        <f>IF(N1919="základní",J1919,0)</f>
        <v>0</v>
      </c>
      <c r="BF1919" s="143">
        <f>IF(N1919="snížená",J1919,0)</f>
        <v>0</v>
      </c>
      <c r="BG1919" s="143">
        <f>IF(N1919="zákl. přenesená",J1919,0)</f>
        <v>0</v>
      </c>
      <c r="BH1919" s="143">
        <f>IF(N1919="sníž. přenesená",J1919,0)</f>
        <v>0</v>
      </c>
      <c r="BI1919" s="143">
        <f>IF(N1919="nulová",J1919,0)</f>
        <v>0</v>
      </c>
      <c r="BJ1919" s="17" t="s">
        <v>81</v>
      </c>
      <c r="BK1919" s="143">
        <f>ROUND(I1919*H1919,2)</f>
        <v>0</v>
      </c>
      <c r="BL1919" s="17" t="s">
        <v>281</v>
      </c>
      <c r="BM1919" s="142" t="s">
        <v>2420</v>
      </c>
    </row>
    <row r="1920" spans="2:65" s="1" customFormat="1" ht="11.25">
      <c r="B1920" s="32"/>
      <c r="D1920" s="144" t="s">
        <v>167</v>
      </c>
      <c r="F1920" s="145" t="s">
        <v>2421</v>
      </c>
      <c r="I1920" s="146"/>
      <c r="L1920" s="32"/>
      <c r="M1920" s="147"/>
      <c r="T1920" s="53"/>
      <c r="AT1920" s="17" t="s">
        <v>167</v>
      </c>
      <c r="AU1920" s="17" t="s">
        <v>83</v>
      </c>
    </row>
    <row r="1921" spans="2:65" s="1" customFormat="1" ht="11.25">
      <c r="B1921" s="32"/>
      <c r="D1921" s="148" t="s">
        <v>169</v>
      </c>
      <c r="F1921" s="149" t="s">
        <v>2422</v>
      </c>
      <c r="I1921" s="146"/>
      <c r="L1921" s="32"/>
      <c r="M1921" s="147"/>
      <c r="T1921" s="53"/>
      <c r="AT1921" s="17" t="s">
        <v>169</v>
      </c>
      <c r="AU1921" s="17" t="s">
        <v>83</v>
      </c>
    </row>
    <row r="1922" spans="2:65" s="12" customFormat="1" ht="11.25">
      <c r="B1922" s="150"/>
      <c r="D1922" s="144" t="s">
        <v>171</v>
      </c>
      <c r="E1922" s="151" t="s">
        <v>21</v>
      </c>
      <c r="F1922" s="152" t="s">
        <v>1114</v>
      </c>
      <c r="H1922" s="151" t="s">
        <v>21</v>
      </c>
      <c r="I1922" s="153"/>
      <c r="L1922" s="150"/>
      <c r="M1922" s="154"/>
      <c r="T1922" s="155"/>
      <c r="AT1922" s="151" t="s">
        <v>171</v>
      </c>
      <c r="AU1922" s="151" t="s">
        <v>83</v>
      </c>
      <c r="AV1922" s="12" t="s">
        <v>81</v>
      </c>
      <c r="AW1922" s="12" t="s">
        <v>34</v>
      </c>
      <c r="AX1922" s="12" t="s">
        <v>73</v>
      </c>
      <c r="AY1922" s="151" t="s">
        <v>158</v>
      </c>
    </row>
    <row r="1923" spans="2:65" s="13" customFormat="1" ht="11.25">
      <c r="B1923" s="156"/>
      <c r="D1923" s="144" t="s">
        <v>171</v>
      </c>
      <c r="E1923" s="157" t="s">
        <v>21</v>
      </c>
      <c r="F1923" s="158" t="s">
        <v>1202</v>
      </c>
      <c r="H1923" s="159">
        <v>44</v>
      </c>
      <c r="I1923" s="160"/>
      <c r="L1923" s="156"/>
      <c r="M1923" s="161"/>
      <c r="T1923" s="162"/>
      <c r="AT1923" s="157" t="s">
        <v>171</v>
      </c>
      <c r="AU1923" s="157" t="s">
        <v>83</v>
      </c>
      <c r="AV1923" s="13" t="s">
        <v>83</v>
      </c>
      <c r="AW1923" s="13" t="s">
        <v>34</v>
      </c>
      <c r="AX1923" s="13" t="s">
        <v>73</v>
      </c>
      <c r="AY1923" s="157" t="s">
        <v>158</v>
      </c>
    </row>
    <row r="1924" spans="2:65" s="12" customFormat="1" ht="11.25">
      <c r="B1924" s="150"/>
      <c r="D1924" s="144" t="s">
        <v>171</v>
      </c>
      <c r="E1924" s="151" t="s">
        <v>21</v>
      </c>
      <c r="F1924" s="152" t="s">
        <v>1580</v>
      </c>
      <c r="H1924" s="151" t="s">
        <v>21</v>
      </c>
      <c r="I1924" s="153"/>
      <c r="L1924" s="150"/>
      <c r="M1924" s="154"/>
      <c r="T1924" s="155"/>
      <c r="AT1924" s="151" t="s">
        <v>171</v>
      </c>
      <c r="AU1924" s="151" t="s">
        <v>83</v>
      </c>
      <c r="AV1924" s="12" t="s">
        <v>81</v>
      </c>
      <c r="AW1924" s="12" t="s">
        <v>34</v>
      </c>
      <c r="AX1924" s="12" t="s">
        <v>73</v>
      </c>
      <c r="AY1924" s="151" t="s">
        <v>158</v>
      </c>
    </row>
    <row r="1925" spans="2:65" s="13" customFormat="1" ht="11.25">
      <c r="B1925" s="156"/>
      <c r="D1925" s="144" t="s">
        <v>171</v>
      </c>
      <c r="E1925" s="157" t="s">
        <v>21</v>
      </c>
      <c r="F1925" s="158" t="s">
        <v>2423</v>
      </c>
      <c r="H1925" s="159">
        <v>30</v>
      </c>
      <c r="I1925" s="160"/>
      <c r="L1925" s="156"/>
      <c r="M1925" s="161"/>
      <c r="T1925" s="162"/>
      <c r="AT1925" s="157" t="s">
        <v>171</v>
      </c>
      <c r="AU1925" s="157" t="s">
        <v>83</v>
      </c>
      <c r="AV1925" s="13" t="s">
        <v>83</v>
      </c>
      <c r="AW1925" s="13" t="s">
        <v>34</v>
      </c>
      <c r="AX1925" s="13" t="s">
        <v>73</v>
      </c>
      <c r="AY1925" s="157" t="s">
        <v>158</v>
      </c>
    </row>
    <row r="1926" spans="2:65" s="14" customFormat="1" ht="11.25">
      <c r="B1926" s="163"/>
      <c r="D1926" s="144" t="s">
        <v>171</v>
      </c>
      <c r="E1926" s="164" t="s">
        <v>21</v>
      </c>
      <c r="F1926" s="165" t="s">
        <v>215</v>
      </c>
      <c r="H1926" s="166">
        <v>74</v>
      </c>
      <c r="I1926" s="167"/>
      <c r="L1926" s="163"/>
      <c r="M1926" s="168"/>
      <c r="T1926" s="169"/>
      <c r="AT1926" s="164" t="s">
        <v>171</v>
      </c>
      <c r="AU1926" s="164" t="s">
        <v>83</v>
      </c>
      <c r="AV1926" s="14" t="s">
        <v>165</v>
      </c>
      <c r="AW1926" s="14" t="s">
        <v>34</v>
      </c>
      <c r="AX1926" s="14" t="s">
        <v>81</v>
      </c>
      <c r="AY1926" s="164" t="s">
        <v>158</v>
      </c>
    </row>
    <row r="1927" spans="2:65" s="1" customFormat="1" ht="16.5" customHeight="1">
      <c r="B1927" s="32"/>
      <c r="C1927" s="170" t="s">
        <v>2424</v>
      </c>
      <c r="D1927" s="170" t="s">
        <v>264</v>
      </c>
      <c r="E1927" s="171" t="s">
        <v>2425</v>
      </c>
      <c r="F1927" s="172" t="s">
        <v>2426</v>
      </c>
      <c r="G1927" s="173" t="s">
        <v>184</v>
      </c>
      <c r="H1927" s="174">
        <v>75.48</v>
      </c>
      <c r="I1927" s="175"/>
      <c r="J1927" s="176">
        <f>ROUND(I1927*H1927,2)</f>
        <v>0</v>
      </c>
      <c r="K1927" s="172" t="s">
        <v>21</v>
      </c>
      <c r="L1927" s="177"/>
      <c r="M1927" s="178" t="s">
        <v>21</v>
      </c>
      <c r="N1927" s="179" t="s">
        <v>44</v>
      </c>
      <c r="P1927" s="140">
        <f>O1927*H1927</f>
        <v>0</v>
      </c>
      <c r="Q1927" s="140">
        <v>0</v>
      </c>
      <c r="R1927" s="140">
        <f>Q1927*H1927</f>
        <v>0</v>
      </c>
      <c r="S1927" s="140">
        <v>0</v>
      </c>
      <c r="T1927" s="141">
        <f>S1927*H1927</f>
        <v>0</v>
      </c>
      <c r="AR1927" s="142" t="s">
        <v>424</v>
      </c>
      <c r="AT1927" s="142" t="s">
        <v>264</v>
      </c>
      <c r="AU1927" s="142" t="s">
        <v>83</v>
      </c>
      <c r="AY1927" s="17" t="s">
        <v>158</v>
      </c>
      <c r="BE1927" s="143">
        <f>IF(N1927="základní",J1927,0)</f>
        <v>0</v>
      </c>
      <c r="BF1927" s="143">
        <f>IF(N1927="snížená",J1927,0)</f>
        <v>0</v>
      </c>
      <c r="BG1927" s="143">
        <f>IF(N1927="zákl. přenesená",J1927,0)</f>
        <v>0</v>
      </c>
      <c r="BH1927" s="143">
        <f>IF(N1927="sníž. přenesená",J1927,0)</f>
        <v>0</v>
      </c>
      <c r="BI1927" s="143">
        <f>IF(N1927="nulová",J1927,0)</f>
        <v>0</v>
      </c>
      <c r="BJ1927" s="17" t="s">
        <v>81</v>
      </c>
      <c r="BK1927" s="143">
        <f>ROUND(I1927*H1927,2)</f>
        <v>0</v>
      </c>
      <c r="BL1927" s="17" t="s">
        <v>281</v>
      </c>
      <c r="BM1927" s="142" t="s">
        <v>2427</v>
      </c>
    </row>
    <row r="1928" spans="2:65" s="1" customFormat="1" ht="11.25">
      <c r="B1928" s="32"/>
      <c r="D1928" s="144" t="s">
        <v>167</v>
      </c>
      <c r="F1928" s="145" t="s">
        <v>2426</v>
      </c>
      <c r="I1928" s="146"/>
      <c r="L1928" s="32"/>
      <c r="M1928" s="147"/>
      <c r="T1928" s="53"/>
      <c r="AT1928" s="17" t="s">
        <v>167</v>
      </c>
      <c r="AU1928" s="17" t="s">
        <v>83</v>
      </c>
    </row>
    <row r="1929" spans="2:65" s="13" customFormat="1" ht="11.25">
      <c r="B1929" s="156"/>
      <c r="D1929" s="144" t="s">
        <v>171</v>
      </c>
      <c r="E1929" s="157" t="s">
        <v>21</v>
      </c>
      <c r="F1929" s="158" t="s">
        <v>2428</v>
      </c>
      <c r="H1929" s="159">
        <v>75.48</v>
      </c>
      <c r="I1929" s="160"/>
      <c r="L1929" s="156"/>
      <c r="M1929" s="161"/>
      <c r="T1929" s="162"/>
      <c r="AT1929" s="157" t="s">
        <v>171</v>
      </c>
      <c r="AU1929" s="157" t="s">
        <v>83</v>
      </c>
      <c r="AV1929" s="13" t="s">
        <v>83</v>
      </c>
      <c r="AW1929" s="13" t="s">
        <v>34</v>
      </c>
      <c r="AX1929" s="13" t="s">
        <v>81</v>
      </c>
      <c r="AY1929" s="157" t="s">
        <v>158</v>
      </c>
    </row>
    <row r="1930" spans="2:65" s="1" customFormat="1" ht="16.5" customHeight="1">
      <c r="B1930" s="32"/>
      <c r="C1930" s="131" t="s">
        <v>2429</v>
      </c>
      <c r="D1930" s="131" t="s">
        <v>160</v>
      </c>
      <c r="E1930" s="132" t="s">
        <v>2430</v>
      </c>
      <c r="F1930" s="133" t="s">
        <v>2431</v>
      </c>
      <c r="G1930" s="134" t="s">
        <v>184</v>
      </c>
      <c r="H1930" s="135">
        <v>74</v>
      </c>
      <c r="I1930" s="136"/>
      <c r="J1930" s="137">
        <f>ROUND(I1930*H1930,2)</f>
        <v>0</v>
      </c>
      <c r="K1930" s="133" t="s">
        <v>164</v>
      </c>
      <c r="L1930" s="32"/>
      <c r="M1930" s="138" t="s">
        <v>21</v>
      </c>
      <c r="N1930" s="139" t="s">
        <v>44</v>
      </c>
      <c r="P1930" s="140">
        <f>O1930*H1930</f>
        <v>0</v>
      </c>
      <c r="Q1930" s="140">
        <v>2.987E-5</v>
      </c>
      <c r="R1930" s="140">
        <f>Q1930*H1930</f>
        <v>2.2103800000000001E-3</v>
      </c>
      <c r="S1930" s="140">
        <v>0</v>
      </c>
      <c r="T1930" s="141">
        <f>S1930*H1930</f>
        <v>0</v>
      </c>
      <c r="AR1930" s="142" t="s">
        <v>281</v>
      </c>
      <c r="AT1930" s="142" t="s">
        <v>160</v>
      </c>
      <c r="AU1930" s="142" t="s">
        <v>83</v>
      </c>
      <c r="AY1930" s="17" t="s">
        <v>158</v>
      </c>
      <c r="BE1930" s="143">
        <f>IF(N1930="základní",J1930,0)</f>
        <v>0</v>
      </c>
      <c r="BF1930" s="143">
        <f>IF(N1930="snížená",J1930,0)</f>
        <v>0</v>
      </c>
      <c r="BG1930" s="143">
        <f>IF(N1930="zákl. přenesená",J1930,0)</f>
        <v>0</v>
      </c>
      <c r="BH1930" s="143">
        <f>IF(N1930="sníž. přenesená",J1930,0)</f>
        <v>0</v>
      </c>
      <c r="BI1930" s="143">
        <f>IF(N1930="nulová",J1930,0)</f>
        <v>0</v>
      </c>
      <c r="BJ1930" s="17" t="s">
        <v>81</v>
      </c>
      <c r="BK1930" s="143">
        <f>ROUND(I1930*H1930,2)</f>
        <v>0</v>
      </c>
      <c r="BL1930" s="17" t="s">
        <v>281</v>
      </c>
      <c r="BM1930" s="142" t="s">
        <v>2432</v>
      </c>
    </row>
    <row r="1931" spans="2:65" s="1" customFormat="1" ht="11.25">
      <c r="B1931" s="32"/>
      <c r="D1931" s="144" t="s">
        <v>167</v>
      </c>
      <c r="F1931" s="145" t="s">
        <v>2433</v>
      </c>
      <c r="I1931" s="146"/>
      <c r="L1931" s="32"/>
      <c r="M1931" s="147"/>
      <c r="T1931" s="53"/>
      <c r="AT1931" s="17" t="s">
        <v>167</v>
      </c>
      <c r="AU1931" s="17" t="s">
        <v>83</v>
      </c>
    </row>
    <row r="1932" spans="2:65" s="1" customFormat="1" ht="11.25">
      <c r="B1932" s="32"/>
      <c r="D1932" s="148" t="s">
        <v>169</v>
      </c>
      <c r="F1932" s="149" t="s">
        <v>2434</v>
      </c>
      <c r="I1932" s="146"/>
      <c r="L1932" s="32"/>
      <c r="M1932" s="147"/>
      <c r="T1932" s="53"/>
      <c r="AT1932" s="17" t="s">
        <v>169</v>
      </c>
      <c r="AU1932" s="17" t="s">
        <v>83</v>
      </c>
    </row>
    <row r="1933" spans="2:65" s="12" customFormat="1" ht="11.25">
      <c r="B1933" s="150"/>
      <c r="D1933" s="144" t="s">
        <v>171</v>
      </c>
      <c r="E1933" s="151" t="s">
        <v>21</v>
      </c>
      <c r="F1933" s="152" t="s">
        <v>1114</v>
      </c>
      <c r="H1933" s="151" t="s">
        <v>21</v>
      </c>
      <c r="I1933" s="153"/>
      <c r="L1933" s="150"/>
      <c r="M1933" s="154"/>
      <c r="T1933" s="155"/>
      <c r="AT1933" s="151" t="s">
        <v>171</v>
      </c>
      <c r="AU1933" s="151" t="s">
        <v>83</v>
      </c>
      <c r="AV1933" s="12" t="s">
        <v>81</v>
      </c>
      <c r="AW1933" s="12" t="s">
        <v>34</v>
      </c>
      <c r="AX1933" s="12" t="s">
        <v>73</v>
      </c>
      <c r="AY1933" s="151" t="s">
        <v>158</v>
      </c>
    </row>
    <row r="1934" spans="2:65" s="13" customFormat="1" ht="11.25">
      <c r="B1934" s="156"/>
      <c r="D1934" s="144" t="s">
        <v>171</v>
      </c>
      <c r="E1934" s="157" t="s">
        <v>21</v>
      </c>
      <c r="F1934" s="158" t="s">
        <v>1202</v>
      </c>
      <c r="H1934" s="159">
        <v>44</v>
      </c>
      <c r="I1934" s="160"/>
      <c r="L1934" s="156"/>
      <c r="M1934" s="161"/>
      <c r="T1934" s="162"/>
      <c r="AT1934" s="157" t="s">
        <v>171</v>
      </c>
      <c r="AU1934" s="157" t="s">
        <v>83</v>
      </c>
      <c r="AV1934" s="13" t="s">
        <v>83</v>
      </c>
      <c r="AW1934" s="13" t="s">
        <v>34</v>
      </c>
      <c r="AX1934" s="13" t="s">
        <v>73</v>
      </c>
      <c r="AY1934" s="157" t="s">
        <v>158</v>
      </c>
    </row>
    <row r="1935" spans="2:65" s="12" customFormat="1" ht="11.25">
      <c r="B1935" s="150"/>
      <c r="D1935" s="144" t="s">
        <v>171</v>
      </c>
      <c r="E1935" s="151" t="s">
        <v>21</v>
      </c>
      <c r="F1935" s="152" t="s">
        <v>1580</v>
      </c>
      <c r="H1935" s="151" t="s">
        <v>21</v>
      </c>
      <c r="I1935" s="153"/>
      <c r="L1935" s="150"/>
      <c r="M1935" s="154"/>
      <c r="T1935" s="155"/>
      <c r="AT1935" s="151" t="s">
        <v>171</v>
      </c>
      <c r="AU1935" s="151" t="s">
        <v>83</v>
      </c>
      <c r="AV1935" s="12" t="s">
        <v>81</v>
      </c>
      <c r="AW1935" s="12" t="s">
        <v>34</v>
      </c>
      <c r="AX1935" s="12" t="s">
        <v>73</v>
      </c>
      <c r="AY1935" s="151" t="s">
        <v>158</v>
      </c>
    </row>
    <row r="1936" spans="2:65" s="13" customFormat="1" ht="11.25">
      <c r="B1936" s="156"/>
      <c r="D1936" s="144" t="s">
        <v>171</v>
      </c>
      <c r="E1936" s="157" t="s">
        <v>21</v>
      </c>
      <c r="F1936" s="158" t="s">
        <v>2423</v>
      </c>
      <c r="H1936" s="159">
        <v>30</v>
      </c>
      <c r="I1936" s="160"/>
      <c r="L1936" s="156"/>
      <c r="M1936" s="161"/>
      <c r="T1936" s="162"/>
      <c r="AT1936" s="157" t="s">
        <v>171</v>
      </c>
      <c r="AU1936" s="157" t="s">
        <v>83</v>
      </c>
      <c r="AV1936" s="13" t="s">
        <v>83</v>
      </c>
      <c r="AW1936" s="13" t="s">
        <v>34</v>
      </c>
      <c r="AX1936" s="13" t="s">
        <v>73</v>
      </c>
      <c r="AY1936" s="157" t="s">
        <v>158</v>
      </c>
    </row>
    <row r="1937" spans="2:65" s="14" customFormat="1" ht="11.25">
      <c r="B1937" s="163"/>
      <c r="D1937" s="144" t="s">
        <v>171</v>
      </c>
      <c r="E1937" s="164" t="s">
        <v>21</v>
      </c>
      <c r="F1937" s="165" t="s">
        <v>215</v>
      </c>
      <c r="H1937" s="166">
        <v>74</v>
      </c>
      <c r="I1937" s="167"/>
      <c r="L1937" s="163"/>
      <c r="M1937" s="168"/>
      <c r="T1937" s="169"/>
      <c r="AT1937" s="164" t="s">
        <v>171</v>
      </c>
      <c r="AU1937" s="164" t="s">
        <v>83</v>
      </c>
      <c r="AV1937" s="14" t="s">
        <v>165</v>
      </c>
      <c r="AW1937" s="14" t="s">
        <v>34</v>
      </c>
      <c r="AX1937" s="14" t="s">
        <v>81</v>
      </c>
      <c r="AY1937" s="164" t="s">
        <v>158</v>
      </c>
    </row>
    <row r="1938" spans="2:65" s="1" customFormat="1" ht="16.5" customHeight="1">
      <c r="B1938" s="32"/>
      <c r="C1938" s="170" t="s">
        <v>2435</v>
      </c>
      <c r="D1938" s="170" t="s">
        <v>264</v>
      </c>
      <c r="E1938" s="171" t="s">
        <v>2436</v>
      </c>
      <c r="F1938" s="172" t="s">
        <v>2437</v>
      </c>
      <c r="G1938" s="173" t="s">
        <v>184</v>
      </c>
      <c r="H1938" s="174">
        <v>75.48</v>
      </c>
      <c r="I1938" s="175"/>
      <c r="J1938" s="176">
        <f>ROUND(I1938*H1938,2)</f>
        <v>0</v>
      </c>
      <c r="K1938" s="172" t="s">
        <v>21</v>
      </c>
      <c r="L1938" s="177"/>
      <c r="M1938" s="178" t="s">
        <v>21</v>
      </c>
      <c r="N1938" s="179" t="s">
        <v>44</v>
      </c>
      <c r="P1938" s="140">
        <f>O1938*H1938</f>
        <v>0</v>
      </c>
      <c r="Q1938" s="140">
        <v>0</v>
      </c>
      <c r="R1938" s="140">
        <f>Q1938*H1938</f>
        <v>0</v>
      </c>
      <c r="S1938" s="140">
        <v>0</v>
      </c>
      <c r="T1938" s="141">
        <f>S1938*H1938</f>
        <v>0</v>
      </c>
      <c r="AR1938" s="142" t="s">
        <v>424</v>
      </c>
      <c r="AT1938" s="142" t="s">
        <v>264</v>
      </c>
      <c r="AU1938" s="142" t="s">
        <v>83</v>
      </c>
      <c r="AY1938" s="17" t="s">
        <v>158</v>
      </c>
      <c r="BE1938" s="143">
        <f>IF(N1938="základní",J1938,0)</f>
        <v>0</v>
      </c>
      <c r="BF1938" s="143">
        <f>IF(N1938="snížená",J1938,0)</f>
        <v>0</v>
      </c>
      <c r="BG1938" s="143">
        <f>IF(N1938="zákl. přenesená",J1938,0)</f>
        <v>0</v>
      </c>
      <c r="BH1938" s="143">
        <f>IF(N1938="sníž. přenesená",J1938,0)</f>
        <v>0</v>
      </c>
      <c r="BI1938" s="143">
        <f>IF(N1938="nulová",J1938,0)</f>
        <v>0</v>
      </c>
      <c r="BJ1938" s="17" t="s">
        <v>81</v>
      </c>
      <c r="BK1938" s="143">
        <f>ROUND(I1938*H1938,2)</f>
        <v>0</v>
      </c>
      <c r="BL1938" s="17" t="s">
        <v>281</v>
      </c>
      <c r="BM1938" s="142" t="s">
        <v>2438</v>
      </c>
    </row>
    <row r="1939" spans="2:65" s="1" customFormat="1" ht="11.25">
      <c r="B1939" s="32"/>
      <c r="D1939" s="144" t="s">
        <v>167</v>
      </c>
      <c r="F1939" s="145" t="s">
        <v>2437</v>
      </c>
      <c r="I1939" s="146"/>
      <c r="L1939" s="32"/>
      <c r="M1939" s="147"/>
      <c r="T1939" s="53"/>
      <c r="AT1939" s="17" t="s">
        <v>167</v>
      </c>
      <c r="AU1939" s="17" t="s">
        <v>83</v>
      </c>
    </row>
    <row r="1940" spans="2:65" s="13" customFormat="1" ht="11.25">
      <c r="B1940" s="156"/>
      <c r="D1940" s="144" t="s">
        <v>171</v>
      </c>
      <c r="E1940" s="157" t="s">
        <v>21</v>
      </c>
      <c r="F1940" s="158" t="s">
        <v>2428</v>
      </c>
      <c r="H1940" s="159">
        <v>75.48</v>
      </c>
      <c r="I1940" s="160"/>
      <c r="L1940" s="156"/>
      <c r="M1940" s="161"/>
      <c r="T1940" s="162"/>
      <c r="AT1940" s="157" t="s">
        <v>171</v>
      </c>
      <c r="AU1940" s="157" t="s">
        <v>83</v>
      </c>
      <c r="AV1940" s="13" t="s">
        <v>83</v>
      </c>
      <c r="AW1940" s="13" t="s">
        <v>34</v>
      </c>
      <c r="AX1940" s="13" t="s">
        <v>81</v>
      </c>
      <c r="AY1940" s="157" t="s">
        <v>158</v>
      </c>
    </row>
    <row r="1941" spans="2:65" s="1" customFormat="1" ht="16.5" customHeight="1">
      <c r="B1941" s="32"/>
      <c r="C1941" s="131" t="s">
        <v>2439</v>
      </c>
      <c r="D1941" s="131" t="s">
        <v>160</v>
      </c>
      <c r="E1941" s="132" t="s">
        <v>2440</v>
      </c>
      <c r="F1941" s="133" t="s">
        <v>2441</v>
      </c>
      <c r="G1941" s="134" t="s">
        <v>163</v>
      </c>
      <c r="H1941" s="135">
        <v>179.95</v>
      </c>
      <c r="I1941" s="136"/>
      <c r="J1941" s="137">
        <f>ROUND(I1941*H1941,2)</f>
        <v>0</v>
      </c>
      <c r="K1941" s="133" t="s">
        <v>164</v>
      </c>
      <c r="L1941" s="32"/>
      <c r="M1941" s="138" t="s">
        <v>21</v>
      </c>
      <c r="N1941" s="139" t="s">
        <v>44</v>
      </c>
      <c r="P1941" s="140">
        <f>O1941*H1941</f>
        <v>0</v>
      </c>
      <c r="Q1941" s="140">
        <v>0</v>
      </c>
      <c r="R1941" s="140">
        <f>Q1941*H1941</f>
        <v>0</v>
      </c>
      <c r="S1941" s="140">
        <v>0</v>
      </c>
      <c r="T1941" s="141">
        <f>S1941*H1941</f>
        <v>0</v>
      </c>
      <c r="AR1941" s="142" t="s">
        <v>281</v>
      </c>
      <c r="AT1941" s="142" t="s">
        <v>160</v>
      </c>
      <c r="AU1941" s="142" t="s">
        <v>83</v>
      </c>
      <c r="AY1941" s="17" t="s">
        <v>158</v>
      </c>
      <c r="BE1941" s="143">
        <f>IF(N1941="základní",J1941,0)</f>
        <v>0</v>
      </c>
      <c r="BF1941" s="143">
        <f>IF(N1941="snížená",J1941,0)</f>
        <v>0</v>
      </c>
      <c r="BG1941" s="143">
        <f>IF(N1941="zákl. přenesená",J1941,0)</f>
        <v>0</v>
      </c>
      <c r="BH1941" s="143">
        <f>IF(N1941="sníž. přenesená",J1941,0)</f>
        <v>0</v>
      </c>
      <c r="BI1941" s="143">
        <f>IF(N1941="nulová",J1941,0)</f>
        <v>0</v>
      </c>
      <c r="BJ1941" s="17" t="s">
        <v>81</v>
      </c>
      <c r="BK1941" s="143">
        <f>ROUND(I1941*H1941,2)</f>
        <v>0</v>
      </c>
      <c r="BL1941" s="17" t="s">
        <v>281</v>
      </c>
      <c r="BM1941" s="142" t="s">
        <v>2442</v>
      </c>
    </row>
    <row r="1942" spans="2:65" s="1" customFormat="1" ht="11.25">
      <c r="B1942" s="32"/>
      <c r="D1942" s="144" t="s">
        <v>167</v>
      </c>
      <c r="F1942" s="145" t="s">
        <v>2443</v>
      </c>
      <c r="I1942" s="146"/>
      <c r="L1942" s="32"/>
      <c r="M1942" s="147"/>
      <c r="T1942" s="53"/>
      <c r="AT1942" s="17" t="s">
        <v>167</v>
      </c>
      <c r="AU1942" s="17" t="s">
        <v>83</v>
      </c>
    </row>
    <row r="1943" spans="2:65" s="1" customFormat="1" ht="11.25">
      <c r="B1943" s="32"/>
      <c r="D1943" s="148" t="s">
        <v>169</v>
      </c>
      <c r="F1943" s="149" t="s">
        <v>2444</v>
      </c>
      <c r="I1943" s="146"/>
      <c r="L1943" s="32"/>
      <c r="M1943" s="147"/>
      <c r="T1943" s="53"/>
      <c r="AT1943" s="17" t="s">
        <v>169</v>
      </c>
      <c r="AU1943" s="17" t="s">
        <v>83</v>
      </c>
    </row>
    <row r="1944" spans="2:65" s="12" customFormat="1" ht="11.25">
      <c r="B1944" s="150"/>
      <c r="D1944" s="144" t="s">
        <v>171</v>
      </c>
      <c r="E1944" s="151" t="s">
        <v>21</v>
      </c>
      <c r="F1944" s="152" t="s">
        <v>1112</v>
      </c>
      <c r="H1944" s="151" t="s">
        <v>21</v>
      </c>
      <c r="I1944" s="153"/>
      <c r="L1944" s="150"/>
      <c r="M1944" s="154"/>
      <c r="T1944" s="155"/>
      <c r="AT1944" s="151" t="s">
        <v>171</v>
      </c>
      <c r="AU1944" s="151" t="s">
        <v>83</v>
      </c>
      <c r="AV1944" s="12" t="s">
        <v>81</v>
      </c>
      <c r="AW1944" s="12" t="s">
        <v>34</v>
      </c>
      <c r="AX1944" s="12" t="s">
        <v>73</v>
      </c>
      <c r="AY1944" s="151" t="s">
        <v>158</v>
      </c>
    </row>
    <row r="1945" spans="2:65" s="13" customFormat="1" ht="11.25">
      <c r="B1945" s="156"/>
      <c r="D1945" s="144" t="s">
        <v>171</v>
      </c>
      <c r="E1945" s="157" t="s">
        <v>21</v>
      </c>
      <c r="F1945" s="158" t="s">
        <v>1156</v>
      </c>
      <c r="H1945" s="159">
        <v>8.1</v>
      </c>
      <c r="I1945" s="160"/>
      <c r="L1945" s="156"/>
      <c r="M1945" s="161"/>
      <c r="T1945" s="162"/>
      <c r="AT1945" s="157" t="s">
        <v>171</v>
      </c>
      <c r="AU1945" s="157" t="s">
        <v>83</v>
      </c>
      <c r="AV1945" s="13" t="s">
        <v>83</v>
      </c>
      <c r="AW1945" s="13" t="s">
        <v>34</v>
      </c>
      <c r="AX1945" s="13" t="s">
        <v>73</v>
      </c>
      <c r="AY1945" s="157" t="s">
        <v>158</v>
      </c>
    </row>
    <row r="1946" spans="2:65" s="12" customFormat="1" ht="11.25">
      <c r="B1946" s="150"/>
      <c r="D1946" s="144" t="s">
        <v>171</v>
      </c>
      <c r="E1946" s="151" t="s">
        <v>21</v>
      </c>
      <c r="F1946" s="152" t="s">
        <v>1114</v>
      </c>
      <c r="H1946" s="151" t="s">
        <v>21</v>
      </c>
      <c r="I1946" s="153"/>
      <c r="L1946" s="150"/>
      <c r="M1946" s="154"/>
      <c r="T1946" s="155"/>
      <c r="AT1946" s="151" t="s">
        <v>171</v>
      </c>
      <c r="AU1946" s="151" t="s">
        <v>83</v>
      </c>
      <c r="AV1946" s="12" t="s">
        <v>81</v>
      </c>
      <c r="AW1946" s="12" t="s">
        <v>34</v>
      </c>
      <c r="AX1946" s="12" t="s">
        <v>73</v>
      </c>
      <c r="AY1946" s="151" t="s">
        <v>158</v>
      </c>
    </row>
    <row r="1947" spans="2:65" s="13" customFormat="1" ht="11.25">
      <c r="B1947" s="156"/>
      <c r="D1947" s="144" t="s">
        <v>171</v>
      </c>
      <c r="E1947" s="157" t="s">
        <v>21</v>
      </c>
      <c r="F1947" s="158" t="s">
        <v>1157</v>
      </c>
      <c r="H1947" s="159">
        <v>118.15</v>
      </c>
      <c r="I1947" s="160"/>
      <c r="L1947" s="156"/>
      <c r="M1947" s="161"/>
      <c r="T1947" s="162"/>
      <c r="AT1947" s="157" t="s">
        <v>171</v>
      </c>
      <c r="AU1947" s="157" t="s">
        <v>83</v>
      </c>
      <c r="AV1947" s="13" t="s">
        <v>83</v>
      </c>
      <c r="AW1947" s="13" t="s">
        <v>34</v>
      </c>
      <c r="AX1947" s="13" t="s">
        <v>73</v>
      </c>
      <c r="AY1947" s="157" t="s">
        <v>158</v>
      </c>
    </row>
    <row r="1948" spans="2:65" s="12" customFormat="1" ht="11.25">
      <c r="B1948" s="150"/>
      <c r="D1948" s="144" t="s">
        <v>171</v>
      </c>
      <c r="E1948" s="151" t="s">
        <v>21</v>
      </c>
      <c r="F1948" s="152" t="s">
        <v>1580</v>
      </c>
      <c r="H1948" s="151" t="s">
        <v>21</v>
      </c>
      <c r="I1948" s="153"/>
      <c r="L1948" s="150"/>
      <c r="M1948" s="154"/>
      <c r="T1948" s="155"/>
      <c r="AT1948" s="151" t="s">
        <v>171</v>
      </c>
      <c r="AU1948" s="151" t="s">
        <v>83</v>
      </c>
      <c r="AV1948" s="12" t="s">
        <v>81</v>
      </c>
      <c r="AW1948" s="12" t="s">
        <v>34</v>
      </c>
      <c r="AX1948" s="12" t="s">
        <v>73</v>
      </c>
      <c r="AY1948" s="151" t="s">
        <v>158</v>
      </c>
    </row>
    <row r="1949" spans="2:65" s="13" customFormat="1" ht="11.25">
      <c r="B1949" s="156"/>
      <c r="D1949" s="144" t="s">
        <v>171</v>
      </c>
      <c r="E1949" s="157" t="s">
        <v>21</v>
      </c>
      <c r="F1949" s="158" t="s">
        <v>1581</v>
      </c>
      <c r="H1949" s="159">
        <v>53.7</v>
      </c>
      <c r="I1949" s="160"/>
      <c r="L1949" s="156"/>
      <c r="M1949" s="161"/>
      <c r="T1949" s="162"/>
      <c r="AT1949" s="157" t="s">
        <v>171</v>
      </c>
      <c r="AU1949" s="157" t="s">
        <v>83</v>
      </c>
      <c r="AV1949" s="13" t="s">
        <v>83</v>
      </c>
      <c r="AW1949" s="13" t="s">
        <v>34</v>
      </c>
      <c r="AX1949" s="13" t="s">
        <v>73</v>
      </c>
      <c r="AY1949" s="157" t="s">
        <v>158</v>
      </c>
    </row>
    <row r="1950" spans="2:65" s="14" customFormat="1" ht="11.25">
      <c r="B1950" s="163"/>
      <c r="D1950" s="144" t="s">
        <v>171</v>
      </c>
      <c r="E1950" s="164" t="s">
        <v>21</v>
      </c>
      <c r="F1950" s="165" t="s">
        <v>215</v>
      </c>
      <c r="H1950" s="166">
        <v>179.95</v>
      </c>
      <c r="I1950" s="167"/>
      <c r="L1950" s="163"/>
      <c r="M1950" s="168"/>
      <c r="T1950" s="169"/>
      <c r="AT1950" s="164" t="s">
        <v>171</v>
      </c>
      <c r="AU1950" s="164" t="s">
        <v>83</v>
      </c>
      <c r="AV1950" s="14" t="s">
        <v>165</v>
      </c>
      <c r="AW1950" s="14" t="s">
        <v>34</v>
      </c>
      <c r="AX1950" s="14" t="s">
        <v>81</v>
      </c>
      <c r="AY1950" s="164" t="s">
        <v>158</v>
      </c>
    </row>
    <row r="1951" spans="2:65" s="1" customFormat="1" ht="16.5" customHeight="1">
      <c r="B1951" s="32"/>
      <c r="C1951" s="131" t="s">
        <v>2445</v>
      </c>
      <c r="D1951" s="131" t="s">
        <v>160</v>
      </c>
      <c r="E1951" s="132" t="s">
        <v>2446</v>
      </c>
      <c r="F1951" s="133" t="s">
        <v>2447</v>
      </c>
      <c r="G1951" s="134" t="s">
        <v>1622</v>
      </c>
      <c r="H1951" s="181"/>
      <c r="I1951" s="136"/>
      <c r="J1951" s="137">
        <f>ROUND(I1951*H1951,2)</f>
        <v>0</v>
      </c>
      <c r="K1951" s="133" t="s">
        <v>164</v>
      </c>
      <c r="L1951" s="32"/>
      <c r="M1951" s="138" t="s">
        <v>21</v>
      </c>
      <c r="N1951" s="139" t="s">
        <v>44</v>
      </c>
      <c r="P1951" s="140">
        <f>O1951*H1951</f>
        <v>0</v>
      </c>
      <c r="Q1951" s="140">
        <v>0</v>
      </c>
      <c r="R1951" s="140">
        <f>Q1951*H1951</f>
        <v>0</v>
      </c>
      <c r="S1951" s="140">
        <v>0</v>
      </c>
      <c r="T1951" s="141">
        <f>S1951*H1951</f>
        <v>0</v>
      </c>
      <c r="AR1951" s="142" t="s">
        <v>281</v>
      </c>
      <c r="AT1951" s="142" t="s">
        <v>160</v>
      </c>
      <c r="AU1951" s="142" t="s">
        <v>83</v>
      </c>
      <c r="AY1951" s="17" t="s">
        <v>158</v>
      </c>
      <c r="BE1951" s="143">
        <f>IF(N1951="základní",J1951,0)</f>
        <v>0</v>
      </c>
      <c r="BF1951" s="143">
        <f>IF(N1951="snížená",J1951,0)</f>
        <v>0</v>
      </c>
      <c r="BG1951" s="143">
        <f>IF(N1951="zákl. přenesená",J1951,0)</f>
        <v>0</v>
      </c>
      <c r="BH1951" s="143">
        <f>IF(N1951="sníž. přenesená",J1951,0)</f>
        <v>0</v>
      </c>
      <c r="BI1951" s="143">
        <f>IF(N1951="nulová",J1951,0)</f>
        <v>0</v>
      </c>
      <c r="BJ1951" s="17" t="s">
        <v>81</v>
      </c>
      <c r="BK1951" s="143">
        <f>ROUND(I1951*H1951,2)</f>
        <v>0</v>
      </c>
      <c r="BL1951" s="17" t="s">
        <v>281</v>
      </c>
      <c r="BM1951" s="142" t="s">
        <v>2448</v>
      </c>
    </row>
    <row r="1952" spans="2:65" s="1" customFormat="1" ht="19.5">
      <c r="B1952" s="32"/>
      <c r="D1952" s="144" t="s">
        <v>167</v>
      </c>
      <c r="F1952" s="145" t="s">
        <v>2449</v>
      </c>
      <c r="I1952" s="146"/>
      <c r="L1952" s="32"/>
      <c r="M1952" s="147"/>
      <c r="T1952" s="53"/>
      <c r="AT1952" s="17" t="s">
        <v>167</v>
      </c>
      <c r="AU1952" s="17" t="s">
        <v>83</v>
      </c>
    </row>
    <row r="1953" spans="2:65" s="1" customFormat="1" ht="11.25">
      <c r="B1953" s="32"/>
      <c r="D1953" s="148" t="s">
        <v>169</v>
      </c>
      <c r="F1953" s="149" t="s">
        <v>2450</v>
      </c>
      <c r="I1953" s="146"/>
      <c r="L1953" s="32"/>
      <c r="M1953" s="147"/>
      <c r="T1953" s="53"/>
      <c r="AT1953" s="17" t="s">
        <v>169</v>
      </c>
      <c r="AU1953" s="17" t="s">
        <v>83</v>
      </c>
    </row>
    <row r="1954" spans="2:65" s="11" customFormat="1" ht="22.9" customHeight="1">
      <c r="B1954" s="119"/>
      <c r="D1954" s="120" t="s">
        <v>72</v>
      </c>
      <c r="E1954" s="129" t="s">
        <v>2451</v>
      </c>
      <c r="F1954" s="129" t="s">
        <v>2452</v>
      </c>
      <c r="I1954" s="122"/>
      <c r="J1954" s="130">
        <f>BK1954</f>
        <v>0</v>
      </c>
      <c r="L1954" s="119"/>
      <c r="M1954" s="124"/>
      <c r="P1954" s="125">
        <f>SUM(P1955:P2004)</f>
        <v>0</v>
      </c>
      <c r="R1954" s="125">
        <f>SUM(R1955:R2004)</f>
        <v>0.32234845499999998</v>
      </c>
      <c r="T1954" s="126">
        <f>SUM(T1955:T2004)</f>
        <v>0</v>
      </c>
      <c r="AR1954" s="120" t="s">
        <v>83</v>
      </c>
      <c r="AT1954" s="127" t="s">
        <v>72</v>
      </c>
      <c r="AU1954" s="127" t="s">
        <v>81</v>
      </c>
      <c r="AY1954" s="120" t="s">
        <v>158</v>
      </c>
      <c r="BK1954" s="128">
        <f>SUM(BK1955:BK2004)</f>
        <v>0</v>
      </c>
    </row>
    <row r="1955" spans="2:65" s="1" customFormat="1" ht="16.5" customHeight="1">
      <c r="B1955" s="32"/>
      <c r="C1955" s="131" t="s">
        <v>2453</v>
      </c>
      <c r="D1955" s="131" t="s">
        <v>160</v>
      </c>
      <c r="E1955" s="132" t="s">
        <v>2454</v>
      </c>
      <c r="F1955" s="133" t="s">
        <v>2455</v>
      </c>
      <c r="G1955" s="134" t="s">
        <v>163</v>
      </c>
      <c r="H1955" s="135">
        <v>8.1189999999999998</v>
      </c>
      <c r="I1955" s="136"/>
      <c r="J1955" s="137">
        <f>ROUND(I1955*H1955,2)</f>
        <v>0</v>
      </c>
      <c r="K1955" s="133" t="s">
        <v>164</v>
      </c>
      <c r="L1955" s="32"/>
      <c r="M1955" s="138" t="s">
        <v>21</v>
      </c>
      <c r="N1955" s="139" t="s">
        <v>44</v>
      </c>
      <c r="P1955" s="140">
        <f>O1955*H1955</f>
        <v>0</v>
      </c>
      <c r="Q1955" s="140">
        <v>2.9999999999999997E-4</v>
      </c>
      <c r="R1955" s="140">
        <f>Q1955*H1955</f>
        <v>2.4356999999999998E-3</v>
      </c>
      <c r="S1955" s="140">
        <v>0</v>
      </c>
      <c r="T1955" s="141">
        <f>S1955*H1955</f>
        <v>0</v>
      </c>
      <c r="AR1955" s="142" t="s">
        <v>281</v>
      </c>
      <c r="AT1955" s="142" t="s">
        <v>160</v>
      </c>
      <c r="AU1955" s="142" t="s">
        <v>83</v>
      </c>
      <c r="AY1955" s="17" t="s">
        <v>158</v>
      </c>
      <c r="BE1955" s="143">
        <f>IF(N1955="základní",J1955,0)</f>
        <v>0</v>
      </c>
      <c r="BF1955" s="143">
        <f>IF(N1955="snížená",J1955,0)</f>
        <v>0</v>
      </c>
      <c r="BG1955" s="143">
        <f>IF(N1955="zákl. přenesená",J1955,0)</f>
        <v>0</v>
      </c>
      <c r="BH1955" s="143">
        <f>IF(N1955="sníž. přenesená",J1955,0)</f>
        <v>0</v>
      </c>
      <c r="BI1955" s="143">
        <f>IF(N1955="nulová",J1955,0)</f>
        <v>0</v>
      </c>
      <c r="BJ1955" s="17" t="s">
        <v>81</v>
      </c>
      <c r="BK1955" s="143">
        <f>ROUND(I1955*H1955,2)</f>
        <v>0</v>
      </c>
      <c r="BL1955" s="17" t="s">
        <v>281</v>
      </c>
      <c r="BM1955" s="142" t="s">
        <v>2456</v>
      </c>
    </row>
    <row r="1956" spans="2:65" s="1" customFormat="1" ht="11.25">
      <c r="B1956" s="32"/>
      <c r="D1956" s="144" t="s">
        <v>167</v>
      </c>
      <c r="F1956" s="145" t="s">
        <v>2457</v>
      </c>
      <c r="I1956" s="146"/>
      <c r="L1956" s="32"/>
      <c r="M1956" s="147"/>
      <c r="T1956" s="53"/>
      <c r="AT1956" s="17" t="s">
        <v>167</v>
      </c>
      <c r="AU1956" s="17" t="s">
        <v>83</v>
      </c>
    </row>
    <row r="1957" spans="2:65" s="1" customFormat="1" ht="11.25">
      <c r="B1957" s="32"/>
      <c r="D1957" s="148" t="s">
        <v>169</v>
      </c>
      <c r="F1957" s="149" t="s">
        <v>2458</v>
      </c>
      <c r="I1957" s="146"/>
      <c r="L1957" s="32"/>
      <c r="M1957" s="147"/>
      <c r="T1957" s="53"/>
      <c r="AT1957" s="17" t="s">
        <v>169</v>
      </c>
      <c r="AU1957" s="17" t="s">
        <v>83</v>
      </c>
    </row>
    <row r="1958" spans="2:65" s="12" customFormat="1" ht="11.25">
      <c r="B1958" s="150"/>
      <c r="D1958" s="144" t="s">
        <v>171</v>
      </c>
      <c r="E1958" s="151" t="s">
        <v>21</v>
      </c>
      <c r="F1958" s="152" t="s">
        <v>743</v>
      </c>
      <c r="H1958" s="151" t="s">
        <v>21</v>
      </c>
      <c r="I1958" s="153"/>
      <c r="L1958" s="150"/>
      <c r="M1958" s="154"/>
      <c r="T1958" s="155"/>
      <c r="AT1958" s="151" t="s">
        <v>171</v>
      </c>
      <c r="AU1958" s="151" t="s">
        <v>83</v>
      </c>
      <c r="AV1958" s="12" t="s">
        <v>81</v>
      </c>
      <c r="AW1958" s="12" t="s">
        <v>34</v>
      </c>
      <c r="AX1958" s="12" t="s">
        <v>73</v>
      </c>
      <c r="AY1958" s="151" t="s">
        <v>158</v>
      </c>
    </row>
    <row r="1959" spans="2:65" s="13" customFormat="1" ht="11.25">
      <c r="B1959" s="156"/>
      <c r="D1959" s="144" t="s">
        <v>171</v>
      </c>
      <c r="E1959" s="157" t="s">
        <v>21</v>
      </c>
      <c r="F1959" s="158" t="s">
        <v>1618</v>
      </c>
      <c r="H1959" s="159">
        <v>8.1189999999999998</v>
      </c>
      <c r="I1959" s="160"/>
      <c r="L1959" s="156"/>
      <c r="M1959" s="161"/>
      <c r="T1959" s="162"/>
      <c r="AT1959" s="157" t="s">
        <v>171</v>
      </c>
      <c r="AU1959" s="157" t="s">
        <v>83</v>
      </c>
      <c r="AV1959" s="13" t="s">
        <v>83</v>
      </c>
      <c r="AW1959" s="13" t="s">
        <v>34</v>
      </c>
      <c r="AX1959" s="13" t="s">
        <v>81</v>
      </c>
      <c r="AY1959" s="157" t="s">
        <v>158</v>
      </c>
    </row>
    <row r="1960" spans="2:65" s="1" customFormat="1" ht="21.75" customHeight="1">
      <c r="B1960" s="32"/>
      <c r="C1960" s="131" t="s">
        <v>2459</v>
      </c>
      <c r="D1960" s="131" t="s">
        <v>160</v>
      </c>
      <c r="E1960" s="132" t="s">
        <v>2460</v>
      </c>
      <c r="F1960" s="133" t="s">
        <v>2461</v>
      </c>
      <c r="G1960" s="134" t="s">
        <v>163</v>
      </c>
      <c r="H1960" s="135">
        <v>8.1189999999999998</v>
      </c>
      <c r="I1960" s="136"/>
      <c r="J1960" s="137">
        <f>ROUND(I1960*H1960,2)</f>
        <v>0</v>
      </c>
      <c r="K1960" s="133" t="s">
        <v>164</v>
      </c>
      <c r="L1960" s="32"/>
      <c r="M1960" s="138" t="s">
        <v>21</v>
      </c>
      <c r="N1960" s="139" t="s">
        <v>44</v>
      </c>
      <c r="P1960" s="140">
        <f>O1960*H1960</f>
        <v>0</v>
      </c>
      <c r="Q1960" s="140">
        <v>5.1999999999999998E-3</v>
      </c>
      <c r="R1960" s="140">
        <f>Q1960*H1960</f>
        <v>4.2218799999999994E-2</v>
      </c>
      <c r="S1960" s="140">
        <v>0</v>
      </c>
      <c r="T1960" s="141">
        <f>S1960*H1960</f>
        <v>0</v>
      </c>
      <c r="AR1960" s="142" t="s">
        <v>281</v>
      </c>
      <c r="AT1960" s="142" t="s">
        <v>160</v>
      </c>
      <c r="AU1960" s="142" t="s">
        <v>83</v>
      </c>
      <c r="AY1960" s="17" t="s">
        <v>158</v>
      </c>
      <c r="BE1960" s="143">
        <f>IF(N1960="základní",J1960,0)</f>
        <v>0</v>
      </c>
      <c r="BF1960" s="143">
        <f>IF(N1960="snížená",J1960,0)</f>
        <v>0</v>
      </c>
      <c r="BG1960" s="143">
        <f>IF(N1960="zákl. přenesená",J1960,0)</f>
        <v>0</v>
      </c>
      <c r="BH1960" s="143">
        <f>IF(N1960="sníž. přenesená",J1960,0)</f>
        <v>0</v>
      </c>
      <c r="BI1960" s="143">
        <f>IF(N1960="nulová",J1960,0)</f>
        <v>0</v>
      </c>
      <c r="BJ1960" s="17" t="s">
        <v>81</v>
      </c>
      <c r="BK1960" s="143">
        <f>ROUND(I1960*H1960,2)</f>
        <v>0</v>
      </c>
      <c r="BL1960" s="17" t="s">
        <v>281</v>
      </c>
      <c r="BM1960" s="142" t="s">
        <v>2462</v>
      </c>
    </row>
    <row r="1961" spans="2:65" s="1" customFormat="1" ht="11.25">
      <c r="B1961" s="32"/>
      <c r="D1961" s="144" t="s">
        <v>167</v>
      </c>
      <c r="F1961" s="145" t="s">
        <v>2463</v>
      </c>
      <c r="I1961" s="146"/>
      <c r="L1961" s="32"/>
      <c r="M1961" s="147"/>
      <c r="T1961" s="53"/>
      <c r="AT1961" s="17" t="s">
        <v>167</v>
      </c>
      <c r="AU1961" s="17" t="s">
        <v>83</v>
      </c>
    </row>
    <row r="1962" spans="2:65" s="1" customFormat="1" ht="11.25">
      <c r="B1962" s="32"/>
      <c r="D1962" s="148" t="s">
        <v>169</v>
      </c>
      <c r="F1962" s="149" t="s">
        <v>2464</v>
      </c>
      <c r="I1962" s="146"/>
      <c r="L1962" s="32"/>
      <c r="M1962" s="147"/>
      <c r="T1962" s="53"/>
      <c r="AT1962" s="17" t="s">
        <v>169</v>
      </c>
      <c r="AU1962" s="17" t="s">
        <v>83</v>
      </c>
    </row>
    <row r="1963" spans="2:65" s="12" customFormat="1" ht="11.25">
      <c r="B1963" s="150"/>
      <c r="D1963" s="144" t="s">
        <v>171</v>
      </c>
      <c r="E1963" s="151" t="s">
        <v>21</v>
      </c>
      <c r="F1963" s="152" t="s">
        <v>743</v>
      </c>
      <c r="H1963" s="151" t="s">
        <v>21</v>
      </c>
      <c r="I1963" s="153"/>
      <c r="L1963" s="150"/>
      <c r="M1963" s="154"/>
      <c r="T1963" s="155"/>
      <c r="AT1963" s="151" t="s">
        <v>171</v>
      </c>
      <c r="AU1963" s="151" t="s">
        <v>83</v>
      </c>
      <c r="AV1963" s="12" t="s">
        <v>81</v>
      </c>
      <c r="AW1963" s="12" t="s">
        <v>34</v>
      </c>
      <c r="AX1963" s="12" t="s">
        <v>73</v>
      </c>
      <c r="AY1963" s="151" t="s">
        <v>158</v>
      </c>
    </row>
    <row r="1964" spans="2:65" s="13" customFormat="1" ht="11.25">
      <c r="B1964" s="156"/>
      <c r="D1964" s="144" t="s">
        <v>171</v>
      </c>
      <c r="E1964" s="157" t="s">
        <v>21</v>
      </c>
      <c r="F1964" s="158" t="s">
        <v>1618</v>
      </c>
      <c r="H1964" s="159">
        <v>8.1189999999999998</v>
      </c>
      <c r="I1964" s="160"/>
      <c r="L1964" s="156"/>
      <c r="M1964" s="161"/>
      <c r="T1964" s="162"/>
      <c r="AT1964" s="157" t="s">
        <v>171</v>
      </c>
      <c r="AU1964" s="157" t="s">
        <v>83</v>
      </c>
      <c r="AV1964" s="13" t="s">
        <v>83</v>
      </c>
      <c r="AW1964" s="13" t="s">
        <v>34</v>
      </c>
      <c r="AX1964" s="13" t="s">
        <v>81</v>
      </c>
      <c r="AY1964" s="157" t="s">
        <v>158</v>
      </c>
    </row>
    <row r="1965" spans="2:65" s="1" customFormat="1" ht="16.5" customHeight="1">
      <c r="B1965" s="32"/>
      <c r="C1965" s="170" t="s">
        <v>2465</v>
      </c>
      <c r="D1965" s="170" t="s">
        <v>264</v>
      </c>
      <c r="E1965" s="171" t="s">
        <v>2466</v>
      </c>
      <c r="F1965" s="172" t="s">
        <v>2467</v>
      </c>
      <c r="G1965" s="173" t="s">
        <v>163</v>
      </c>
      <c r="H1965" s="174">
        <v>8.9309999999999992</v>
      </c>
      <c r="I1965" s="175"/>
      <c r="J1965" s="176">
        <f>ROUND(I1965*H1965,2)</f>
        <v>0</v>
      </c>
      <c r="K1965" s="172" t="s">
        <v>164</v>
      </c>
      <c r="L1965" s="177"/>
      <c r="M1965" s="178" t="s">
        <v>21</v>
      </c>
      <c r="N1965" s="179" t="s">
        <v>44</v>
      </c>
      <c r="P1965" s="140">
        <f>O1965*H1965</f>
        <v>0</v>
      </c>
      <c r="Q1965" s="140">
        <v>1.26E-2</v>
      </c>
      <c r="R1965" s="140">
        <f>Q1965*H1965</f>
        <v>0.11253059999999999</v>
      </c>
      <c r="S1965" s="140">
        <v>0</v>
      </c>
      <c r="T1965" s="141">
        <f>S1965*H1965</f>
        <v>0</v>
      </c>
      <c r="AR1965" s="142" t="s">
        <v>424</v>
      </c>
      <c r="AT1965" s="142" t="s">
        <v>264</v>
      </c>
      <c r="AU1965" s="142" t="s">
        <v>83</v>
      </c>
      <c r="AY1965" s="17" t="s">
        <v>158</v>
      </c>
      <c r="BE1965" s="143">
        <f>IF(N1965="základní",J1965,0)</f>
        <v>0</v>
      </c>
      <c r="BF1965" s="143">
        <f>IF(N1965="snížená",J1965,0)</f>
        <v>0</v>
      </c>
      <c r="BG1965" s="143">
        <f>IF(N1965="zákl. přenesená",J1965,0)</f>
        <v>0</v>
      </c>
      <c r="BH1965" s="143">
        <f>IF(N1965="sníž. přenesená",J1965,0)</f>
        <v>0</v>
      </c>
      <c r="BI1965" s="143">
        <f>IF(N1965="nulová",J1965,0)</f>
        <v>0</v>
      </c>
      <c r="BJ1965" s="17" t="s">
        <v>81</v>
      </c>
      <c r="BK1965" s="143">
        <f>ROUND(I1965*H1965,2)</f>
        <v>0</v>
      </c>
      <c r="BL1965" s="17" t="s">
        <v>281</v>
      </c>
      <c r="BM1965" s="142" t="s">
        <v>2468</v>
      </c>
    </row>
    <row r="1966" spans="2:65" s="1" customFormat="1" ht="11.25">
      <c r="B1966" s="32"/>
      <c r="D1966" s="144" t="s">
        <v>167</v>
      </c>
      <c r="F1966" s="145" t="s">
        <v>2467</v>
      </c>
      <c r="I1966" s="146"/>
      <c r="L1966" s="32"/>
      <c r="M1966" s="147"/>
      <c r="T1966" s="53"/>
      <c r="AT1966" s="17" t="s">
        <v>167</v>
      </c>
      <c r="AU1966" s="17" t="s">
        <v>83</v>
      </c>
    </row>
    <row r="1967" spans="2:65" s="13" customFormat="1" ht="11.25">
      <c r="B1967" s="156"/>
      <c r="D1967" s="144" t="s">
        <v>171</v>
      </c>
      <c r="E1967" s="157" t="s">
        <v>21</v>
      </c>
      <c r="F1967" s="158" t="s">
        <v>2469</v>
      </c>
      <c r="H1967" s="159">
        <v>8.9309999999999992</v>
      </c>
      <c r="I1967" s="160"/>
      <c r="L1967" s="156"/>
      <c r="M1967" s="161"/>
      <c r="T1967" s="162"/>
      <c r="AT1967" s="157" t="s">
        <v>171</v>
      </c>
      <c r="AU1967" s="157" t="s">
        <v>83</v>
      </c>
      <c r="AV1967" s="13" t="s">
        <v>83</v>
      </c>
      <c r="AW1967" s="13" t="s">
        <v>34</v>
      </c>
      <c r="AX1967" s="13" t="s">
        <v>81</v>
      </c>
      <c r="AY1967" s="157" t="s">
        <v>158</v>
      </c>
    </row>
    <row r="1968" spans="2:65" s="1" customFormat="1" ht="16.5" customHeight="1">
      <c r="B1968" s="32"/>
      <c r="C1968" s="131" t="s">
        <v>2470</v>
      </c>
      <c r="D1968" s="131" t="s">
        <v>160</v>
      </c>
      <c r="E1968" s="132" t="s">
        <v>2471</v>
      </c>
      <c r="F1968" s="133" t="s">
        <v>2472</v>
      </c>
      <c r="G1968" s="134" t="s">
        <v>163</v>
      </c>
      <c r="H1968" s="135">
        <v>8.1189999999999998</v>
      </c>
      <c r="I1968" s="136"/>
      <c r="J1968" s="137">
        <f>ROUND(I1968*H1968,2)</f>
        <v>0</v>
      </c>
      <c r="K1968" s="133" t="s">
        <v>1243</v>
      </c>
      <c r="L1968" s="32"/>
      <c r="M1968" s="138" t="s">
        <v>21</v>
      </c>
      <c r="N1968" s="139" t="s">
        <v>44</v>
      </c>
      <c r="P1968" s="140">
        <f>O1968*H1968</f>
        <v>0</v>
      </c>
      <c r="Q1968" s="140">
        <v>0</v>
      </c>
      <c r="R1968" s="140">
        <f>Q1968*H1968</f>
        <v>0</v>
      </c>
      <c r="S1968" s="140">
        <v>0</v>
      </c>
      <c r="T1968" s="141">
        <f>S1968*H1968</f>
        <v>0</v>
      </c>
      <c r="AR1968" s="142" t="s">
        <v>281</v>
      </c>
      <c r="AT1968" s="142" t="s">
        <v>160</v>
      </c>
      <c r="AU1968" s="142" t="s">
        <v>83</v>
      </c>
      <c r="AY1968" s="17" t="s">
        <v>158</v>
      </c>
      <c r="BE1968" s="143">
        <f>IF(N1968="základní",J1968,0)</f>
        <v>0</v>
      </c>
      <c r="BF1968" s="143">
        <f>IF(N1968="snížená",J1968,0)</f>
        <v>0</v>
      </c>
      <c r="BG1968" s="143">
        <f>IF(N1968="zákl. přenesená",J1968,0)</f>
        <v>0</v>
      </c>
      <c r="BH1968" s="143">
        <f>IF(N1968="sníž. přenesená",J1968,0)</f>
        <v>0</v>
      </c>
      <c r="BI1968" s="143">
        <f>IF(N1968="nulová",J1968,0)</f>
        <v>0</v>
      </c>
      <c r="BJ1968" s="17" t="s">
        <v>81</v>
      </c>
      <c r="BK1968" s="143">
        <f>ROUND(I1968*H1968,2)</f>
        <v>0</v>
      </c>
      <c r="BL1968" s="17" t="s">
        <v>281</v>
      </c>
      <c r="BM1968" s="142" t="s">
        <v>2473</v>
      </c>
    </row>
    <row r="1969" spans="2:65" s="1" customFormat="1" ht="11.25">
      <c r="B1969" s="32"/>
      <c r="D1969" s="144" t="s">
        <v>167</v>
      </c>
      <c r="F1969" s="145" t="s">
        <v>2472</v>
      </c>
      <c r="I1969" s="146"/>
      <c r="L1969" s="32"/>
      <c r="M1969" s="147"/>
      <c r="T1969" s="53"/>
      <c r="AT1969" s="17" t="s">
        <v>167</v>
      </c>
      <c r="AU1969" s="17" t="s">
        <v>83</v>
      </c>
    </row>
    <row r="1970" spans="2:65" s="1" customFormat="1" ht="11.25">
      <c r="B1970" s="32"/>
      <c r="D1970" s="148" t="s">
        <v>169</v>
      </c>
      <c r="F1970" s="149" t="s">
        <v>2474</v>
      </c>
      <c r="I1970" s="146"/>
      <c r="L1970" s="32"/>
      <c r="M1970" s="147"/>
      <c r="T1970" s="53"/>
      <c r="AT1970" s="17" t="s">
        <v>169</v>
      </c>
      <c r="AU1970" s="17" t="s">
        <v>83</v>
      </c>
    </row>
    <row r="1971" spans="2:65" s="12" customFormat="1" ht="11.25">
      <c r="B1971" s="150"/>
      <c r="D1971" s="144" t="s">
        <v>171</v>
      </c>
      <c r="E1971" s="151" t="s">
        <v>21</v>
      </c>
      <c r="F1971" s="152" t="s">
        <v>743</v>
      </c>
      <c r="H1971" s="151" t="s">
        <v>21</v>
      </c>
      <c r="I1971" s="153"/>
      <c r="L1971" s="150"/>
      <c r="M1971" s="154"/>
      <c r="T1971" s="155"/>
      <c r="AT1971" s="151" t="s">
        <v>171</v>
      </c>
      <c r="AU1971" s="151" t="s">
        <v>83</v>
      </c>
      <c r="AV1971" s="12" t="s">
        <v>81</v>
      </c>
      <c r="AW1971" s="12" t="s">
        <v>34</v>
      </c>
      <c r="AX1971" s="12" t="s">
        <v>73</v>
      </c>
      <c r="AY1971" s="151" t="s">
        <v>158</v>
      </c>
    </row>
    <row r="1972" spans="2:65" s="13" customFormat="1" ht="11.25">
      <c r="B1972" s="156"/>
      <c r="D1972" s="144" t="s">
        <v>171</v>
      </c>
      <c r="E1972" s="157" t="s">
        <v>21</v>
      </c>
      <c r="F1972" s="158" t="s">
        <v>1618</v>
      </c>
      <c r="H1972" s="159">
        <v>8.1189999999999998</v>
      </c>
      <c r="I1972" s="160"/>
      <c r="L1972" s="156"/>
      <c r="M1972" s="161"/>
      <c r="T1972" s="162"/>
      <c r="AT1972" s="157" t="s">
        <v>171</v>
      </c>
      <c r="AU1972" s="157" t="s">
        <v>83</v>
      </c>
      <c r="AV1972" s="13" t="s">
        <v>83</v>
      </c>
      <c r="AW1972" s="13" t="s">
        <v>34</v>
      </c>
      <c r="AX1972" s="13" t="s">
        <v>81</v>
      </c>
      <c r="AY1972" s="157" t="s">
        <v>158</v>
      </c>
    </row>
    <row r="1973" spans="2:65" s="1" customFormat="1" ht="16.5" customHeight="1">
      <c r="B1973" s="32"/>
      <c r="C1973" s="131" t="s">
        <v>2475</v>
      </c>
      <c r="D1973" s="131" t="s">
        <v>160</v>
      </c>
      <c r="E1973" s="132" t="s">
        <v>2476</v>
      </c>
      <c r="F1973" s="133" t="s">
        <v>2477</v>
      </c>
      <c r="G1973" s="134" t="s">
        <v>184</v>
      </c>
      <c r="H1973" s="135">
        <v>16</v>
      </c>
      <c r="I1973" s="136"/>
      <c r="J1973" s="137">
        <f>ROUND(I1973*H1973,2)</f>
        <v>0</v>
      </c>
      <c r="K1973" s="133" t="s">
        <v>164</v>
      </c>
      <c r="L1973" s="32"/>
      <c r="M1973" s="138" t="s">
        <v>21</v>
      </c>
      <c r="N1973" s="139" t="s">
        <v>44</v>
      </c>
      <c r="P1973" s="140">
        <f>O1973*H1973</f>
        <v>0</v>
      </c>
      <c r="Q1973" s="140">
        <v>5.5000000000000003E-4</v>
      </c>
      <c r="R1973" s="140">
        <f>Q1973*H1973</f>
        <v>8.8000000000000005E-3</v>
      </c>
      <c r="S1973" s="140">
        <v>0</v>
      </c>
      <c r="T1973" s="141">
        <f>S1973*H1973</f>
        <v>0</v>
      </c>
      <c r="AR1973" s="142" t="s">
        <v>281</v>
      </c>
      <c r="AT1973" s="142" t="s">
        <v>160</v>
      </c>
      <c r="AU1973" s="142" t="s">
        <v>83</v>
      </c>
      <c r="AY1973" s="17" t="s">
        <v>158</v>
      </c>
      <c r="BE1973" s="143">
        <f>IF(N1973="základní",J1973,0)</f>
        <v>0</v>
      </c>
      <c r="BF1973" s="143">
        <f>IF(N1973="snížená",J1973,0)</f>
        <v>0</v>
      </c>
      <c r="BG1973" s="143">
        <f>IF(N1973="zákl. přenesená",J1973,0)</f>
        <v>0</v>
      </c>
      <c r="BH1973" s="143">
        <f>IF(N1973="sníž. přenesená",J1973,0)</f>
        <v>0</v>
      </c>
      <c r="BI1973" s="143">
        <f>IF(N1973="nulová",J1973,0)</f>
        <v>0</v>
      </c>
      <c r="BJ1973" s="17" t="s">
        <v>81</v>
      </c>
      <c r="BK1973" s="143">
        <f>ROUND(I1973*H1973,2)</f>
        <v>0</v>
      </c>
      <c r="BL1973" s="17" t="s">
        <v>281</v>
      </c>
      <c r="BM1973" s="142" t="s">
        <v>2478</v>
      </c>
    </row>
    <row r="1974" spans="2:65" s="1" customFormat="1" ht="11.25">
      <c r="B1974" s="32"/>
      <c r="D1974" s="144" t="s">
        <v>167</v>
      </c>
      <c r="F1974" s="145" t="s">
        <v>2479</v>
      </c>
      <c r="I1974" s="146"/>
      <c r="L1974" s="32"/>
      <c r="M1974" s="147"/>
      <c r="T1974" s="53"/>
      <c r="AT1974" s="17" t="s">
        <v>167</v>
      </c>
      <c r="AU1974" s="17" t="s">
        <v>83</v>
      </c>
    </row>
    <row r="1975" spans="2:65" s="1" customFormat="1" ht="11.25">
      <c r="B1975" s="32"/>
      <c r="D1975" s="148" t="s">
        <v>169</v>
      </c>
      <c r="F1975" s="149" t="s">
        <v>2480</v>
      </c>
      <c r="I1975" s="146"/>
      <c r="L1975" s="32"/>
      <c r="M1975" s="147"/>
      <c r="T1975" s="53"/>
      <c r="AT1975" s="17" t="s">
        <v>169</v>
      </c>
      <c r="AU1975" s="17" t="s">
        <v>83</v>
      </c>
    </row>
    <row r="1976" spans="2:65" s="12" customFormat="1" ht="11.25">
      <c r="B1976" s="150"/>
      <c r="D1976" s="144" t="s">
        <v>171</v>
      </c>
      <c r="E1976" s="151" t="s">
        <v>21</v>
      </c>
      <c r="F1976" s="152" t="s">
        <v>743</v>
      </c>
      <c r="H1976" s="151" t="s">
        <v>21</v>
      </c>
      <c r="I1976" s="153"/>
      <c r="L1976" s="150"/>
      <c r="M1976" s="154"/>
      <c r="T1976" s="155"/>
      <c r="AT1976" s="151" t="s">
        <v>171</v>
      </c>
      <c r="AU1976" s="151" t="s">
        <v>83</v>
      </c>
      <c r="AV1976" s="12" t="s">
        <v>81</v>
      </c>
      <c r="AW1976" s="12" t="s">
        <v>34</v>
      </c>
      <c r="AX1976" s="12" t="s">
        <v>73</v>
      </c>
      <c r="AY1976" s="151" t="s">
        <v>158</v>
      </c>
    </row>
    <row r="1977" spans="2:65" s="13" customFormat="1" ht="11.25">
      <c r="B1977" s="156"/>
      <c r="D1977" s="144" t="s">
        <v>171</v>
      </c>
      <c r="E1977" s="157" t="s">
        <v>21</v>
      </c>
      <c r="F1977" s="158" t="s">
        <v>2481</v>
      </c>
      <c r="H1977" s="159">
        <v>16</v>
      </c>
      <c r="I1977" s="160"/>
      <c r="L1977" s="156"/>
      <c r="M1977" s="161"/>
      <c r="T1977" s="162"/>
      <c r="AT1977" s="157" t="s">
        <v>171</v>
      </c>
      <c r="AU1977" s="157" t="s">
        <v>83</v>
      </c>
      <c r="AV1977" s="13" t="s">
        <v>83</v>
      </c>
      <c r="AW1977" s="13" t="s">
        <v>34</v>
      </c>
      <c r="AX1977" s="13" t="s">
        <v>81</v>
      </c>
      <c r="AY1977" s="157" t="s">
        <v>158</v>
      </c>
    </row>
    <row r="1978" spans="2:65" s="1" customFormat="1" ht="16.5" customHeight="1">
      <c r="B1978" s="32"/>
      <c r="C1978" s="131" t="s">
        <v>2482</v>
      </c>
      <c r="D1978" s="131" t="s">
        <v>160</v>
      </c>
      <c r="E1978" s="132" t="s">
        <v>2483</v>
      </c>
      <c r="F1978" s="133" t="s">
        <v>2484</v>
      </c>
      <c r="G1978" s="134" t="s">
        <v>184</v>
      </c>
      <c r="H1978" s="135">
        <v>16.600000000000001</v>
      </c>
      <c r="I1978" s="136"/>
      <c r="J1978" s="137">
        <f>ROUND(I1978*H1978,2)</f>
        <v>0</v>
      </c>
      <c r="K1978" s="133" t="s">
        <v>164</v>
      </c>
      <c r="L1978" s="32"/>
      <c r="M1978" s="138" t="s">
        <v>21</v>
      </c>
      <c r="N1978" s="139" t="s">
        <v>44</v>
      </c>
      <c r="P1978" s="140">
        <f>O1978*H1978</f>
        <v>0</v>
      </c>
      <c r="Q1978" s="140">
        <v>3.0000000000000001E-5</v>
      </c>
      <c r="R1978" s="140">
        <f>Q1978*H1978</f>
        <v>4.9800000000000007E-4</v>
      </c>
      <c r="S1978" s="140">
        <v>0</v>
      </c>
      <c r="T1978" s="141">
        <f>S1978*H1978</f>
        <v>0</v>
      </c>
      <c r="AR1978" s="142" t="s">
        <v>281</v>
      </c>
      <c r="AT1978" s="142" t="s">
        <v>160</v>
      </c>
      <c r="AU1978" s="142" t="s">
        <v>83</v>
      </c>
      <c r="AY1978" s="17" t="s">
        <v>158</v>
      </c>
      <c r="BE1978" s="143">
        <f>IF(N1978="základní",J1978,0)</f>
        <v>0</v>
      </c>
      <c r="BF1978" s="143">
        <f>IF(N1978="snížená",J1978,0)</f>
        <v>0</v>
      </c>
      <c r="BG1978" s="143">
        <f>IF(N1978="zákl. přenesená",J1978,0)</f>
        <v>0</v>
      </c>
      <c r="BH1978" s="143">
        <f>IF(N1978="sníž. přenesená",J1978,0)</f>
        <v>0</v>
      </c>
      <c r="BI1978" s="143">
        <f>IF(N1978="nulová",J1978,0)</f>
        <v>0</v>
      </c>
      <c r="BJ1978" s="17" t="s">
        <v>81</v>
      </c>
      <c r="BK1978" s="143">
        <f>ROUND(I1978*H1978,2)</f>
        <v>0</v>
      </c>
      <c r="BL1978" s="17" t="s">
        <v>281</v>
      </c>
      <c r="BM1978" s="142" t="s">
        <v>2485</v>
      </c>
    </row>
    <row r="1979" spans="2:65" s="1" customFormat="1" ht="11.25">
      <c r="B1979" s="32"/>
      <c r="D1979" s="144" t="s">
        <v>167</v>
      </c>
      <c r="F1979" s="145" t="s">
        <v>2486</v>
      </c>
      <c r="I1979" s="146"/>
      <c r="L1979" s="32"/>
      <c r="M1979" s="147"/>
      <c r="T1979" s="53"/>
      <c r="AT1979" s="17" t="s">
        <v>167</v>
      </c>
      <c r="AU1979" s="17" t="s">
        <v>83</v>
      </c>
    </row>
    <row r="1980" spans="2:65" s="1" customFormat="1" ht="11.25">
      <c r="B1980" s="32"/>
      <c r="D1980" s="148" t="s">
        <v>169</v>
      </c>
      <c r="F1980" s="149" t="s">
        <v>2487</v>
      </c>
      <c r="I1980" s="146"/>
      <c r="L1980" s="32"/>
      <c r="M1980" s="147"/>
      <c r="T1980" s="53"/>
      <c r="AT1980" s="17" t="s">
        <v>169</v>
      </c>
      <c r="AU1980" s="17" t="s">
        <v>83</v>
      </c>
    </row>
    <row r="1981" spans="2:65" s="12" customFormat="1" ht="11.25">
      <c r="B1981" s="150"/>
      <c r="D1981" s="144" t="s">
        <v>171</v>
      </c>
      <c r="E1981" s="151" t="s">
        <v>21</v>
      </c>
      <c r="F1981" s="152" t="s">
        <v>743</v>
      </c>
      <c r="H1981" s="151" t="s">
        <v>21</v>
      </c>
      <c r="I1981" s="153"/>
      <c r="L1981" s="150"/>
      <c r="M1981" s="154"/>
      <c r="T1981" s="155"/>
      <c r="AT1981" s="151" t="s">
        <v>171</v>
      </c>
      <c r="AU1981" s="151" t="s">
        <v>83</v>
      </c>
      <c r="AV1981" s="12" t="s">
        <v>81</v>
      </c>
      <c r="AW1981" s="12" t="s">
        <v>34</v>
      </c>
      <c r="AX1981" s="12" t="s">
        <v>73</v>
      </c>
      <c r="AY1981" s="151" t="s">
        <v>158</v>
      </c>
    </row>
    <row r="1982" spans="2:65" s="13" customFormat="1" ht="11.25">
      <c r="B1982" s="156"/>
      <c r="D1982" s="144" t="s">
        <v>171</v>
      </c>
      <c r="E1982" s="157" t="s">
        <v>21</v>
      </c>
      <c r="F1982" s="158" t="s">
        <v>2488</v>
      </c>
      <c r="H1982" s="159">
        <v>16.600000000000001</v>
      </c>
      <c r="I1982" s="160"/>
      <c r="L1982" s="156"/>
      <c r="M1982" s="161"/>
      <c r="T1982" s="162"/>
      <c r="AT1982" s="157" t="s">
        <v>171</v>
      </c>
      <c r="AU1982" s="157" t="s">
        <v>83</v>
      </c>
      <c r="AV1982" s="13" t="s">
        <v>83</v>
      </c>
      <c r="AW1982" s="13" t="s">
        <v>34</v>
      </c>
      <c r="AX1982" s="13" t="s">
        <v>81</v>
      </c>
      <c r="AY1982" s="157" t="s">
        <v>158</v>
      </c>
    </row>
    <row r="1983" spans="2:65" s="1" customFormat="1" ht="16.5" customHeight="1">
      <c r="B1983" s="32"/>
      <c r="C1983" s="131" t="s">
        <v>2489</v>
      </c>
      <c r="D1983" s="131" t="s">
        <v>160</v>
      </c>
      <c r="E1983" s="132" t="s">
        <v>2490</v>
      </c>
      <c r="F1983" s="133" t="s">
        <v>2491</v>
      </c>
      <c r="G1983" s="134" t="s">
        <v>163</v>
      </c>
      <c r="H1983" s="135">
        <v>8.1189999999999998</v>
      </c>
      <c r="I1983" s="136"/>
      <c r="J1983" s="137">
        <f>ROUND(I1983*H1983,2)</f>
        <v>0</v>
      </c>
      <c r="K1983" s="133" t="s">
        <v>164</v>
      </c>
      <c r="L1983" s="32"/>
      <c r="M1983" s="138" t="s">
        <v>21</v>
      </c>
      <c r="N1983" s="139" t="s">
        <v>44</v>
      </c>
      <c r="P1983" s="140">
        <f>O1983*H1983</f>
        <v>0</v>
      </c>
      <c r="Q1983" s="140">
        <v>4.5000000000000003E-5</v>
      </c>
      <c r="R1983" s="140">
        <f>Q1983*H1983</f>
        <v>3.6535499999999999E-4</v>
      </c>
      <c r="S1983" s="140">
        <v>0</v>
      </c>
      <c r="T1983" s="141">
        <f>S1983*H1983</f>
        <v>0</v>
      </c>
      <c r="AR1983" s="142" t="s">
        <v>281</v>
      </c>
      <c r="AT1983" s="142" t="s">
        <v>160</v>
      </c>
      <c r="AU1983" s="142" t="s">
        <v>83</v>
      </c>
      <c r="AY1983" s="17" t="s">
        <v>158</v>
      </c>
      <c r="BE1983" s="143">
        <f>IF(N1983="základní",J1983,0)</f>
        <v>0</v>
      </c>
      <c r="BF1983" s="143">
        <f>IF(N1983="snížená",J1983,0)</f>
        <v>0</v>
      </c>
      <c r="BG1983" s="143">
        <f>IF(N1983="zákl. přenesená",J1983,0)</f>
        <v>0</v>
      </c>
      <c r="BH1983" s="143">
        <f>IF(N1983="sníž. přenesená",J1983,0)</f>
        <v>0</v>
      </c>
      <c r="BI1983" s="143">
        <f>IF(N1983="nulová",J1983,0)</f>
        <v>0</v>
      </c>
      <c r="BJ1983" s="17" t="s">
        <v>81</v>
      </c>
      <c r="BK1983" s="143">
        <f>ROUND(I1983*H1983,2)</f>
        <v>0</v>
      </c>
      <c r="BL1983" s="17" t="s">
        <v>281</v>
      </c>
      <c r="BM1983" s="142" t="s">
        <v>2492</v>
      </c>
    </row>
    <row r="1984" spans="2:65" s="1" customFormat="1" ht="11.25">
      <c r="B1984" s="32"/>
      <c r="D1984" s="144" t="s">
        <v>167</v>
      </c>
      <c r="F1984" s="145" t="s">
        <v>2493</v>
      </c>
      <c r="I1984" s="146"/>
      <c r="L1984" s="32"/>
      <c r="M1984" s="147"/>
      <c r="T1984" s="53"/>
      <c r="AT1984" s="17" t="s">
        <v>167</v>
      </c>
      <c r="AU1984" s="17" t="s">
        <v>83</v>
      </c>
    </row>
    <row r="1985" spans="2:65" s="1" customFormat="1" ht="11.25">
      <c r="B1985" s="32"/>
      <c r="D1985" s="148" t="s">
        <v>169</v>
      </c>
      <c r="F1985" s="149" t="s">
        <v>2494</v>
      </c>
      <c r="I1985" s="146"/>
      <c r="L1985" s="32"/>
      <c r="M1985" s="147"/>
      <c r="T1985" s="53"/>
      <c r="AT1985" s="17" t="s">
        <v>169</v>
      </c>
      <c r="AU1985" s="17" t="s">
        <v>83</v>
      </c>
    </row>
    <row r="1986" spans="2:65" s="12" customFormat="1" ht="11.25">
      <c r="B1986" s="150"/>
      <c r="D1986" s="144" t="s">
        <v>171</v>
      </c>
      <c r="E1986" s="151" t="s">
        <v>21</v>
      </c>
      <c r="F1986" s="152" t="s">
        <v>743</v>
      </c>
      <c r="H1986" s="151" t="s">
        <v>21</v>
      </c>
      <c r="I1986" s="153"/>
      <c r="L1986" s="150"/>
      <c r="M1986" s="154"/>
      <c r="T1986" s="155"/>
      <c r="AT1986" s="151" t="s">
        <v>171</v>
      </c>
      <c r="AU1986" s="151" t="s">
        <v>83</v>
      </c>
      <c r="AV1986" s="12" t="s">
        <v>81</v>
      </c>
      <c r="AW1986" s="12" t="s">
        <v>34</v>
      </c>
      <c r="AX1986" s="12" t="s">
        <v>73</v>
      </c>
      <c r="AY1986" s="151" t="s">
        <v>158</v>
      </c>
    </row>
    <row r="1987" spans="2:65" s="13" customFormat="1" ht="11.25">
      <c r="B1987" s="156"/>
      <c r="D1987" s="144" t="s">
        <v>171</v>
      </c>
      <c r="E1987" s="157" t="s">
        <v>21</v>
      </c>
      <c r="F1987" s="158" t="s">
        <v>1618</v>
      </c>
      <c r="H1987" s="159">
        <v>8.1189999999999998</v>
      </c>
      <c r="I1987" s="160"/>
      <c r="L1987" s="156"/>
      <c r="M1987" s="161"/>
      <c r="T1987" s="162"/>
      <c r="AT1987" s="157" t="s">
        <v>171</v>
      </c>
      <c r="AU1987" s="157" t="s">
        <v>83</v>
      </c>
      <c r="AV1987" s="13" t="s">
        <v>83</v>
      </c>
      <c r="AW1987" s="13" t="s">
        <v>34</v>
      </c>
      <c r="AX1987" s="13" t="s">
        <v>81</v>
      </c>
      <c r="AY1987" s="157" t="s">
        <v>158</v>
      </c>
    </row>
    <row r="1988" spans="2:65" s="1" customFormat="1" ht="24.2" customHeight="1">
      <c r="B1988" s="32"/>
      <c r="C1988" s="131" t="s">
        <v>2495</v>
      </c>
      <c r="D1988" s="131" t="s">
        <v>160</v>
      </c>
      <c r="E1988" s="132" t="s">
        <v>2496</v>
      </c>
      <c r="F1988" s="133" t="s">
        <v>2497</v>
      </c>
      <c r="G1988" s="134" t="s">
        <v>163</v>
      </c>
      <c r="H1988" s="135">
        <v>31.1</v>
      </c>
      <c r="I1988" s="136"/>
      <c r="J1988" s="137">
        <f>ROUND(I1988*H1988,2)</f>
        <v>0</v>
      </c>
      <c r="K1988" s="133" t="s">
        <v>164</v>
      </c>
      <c r="L1988" s="32"/>
      <c r="M1988" s="138" t="s">
        <v>21</v>
      </c>
      <c r="N1988" s="139" t="s">
        <v>44</v>
      </c>
      <c r="P1988" s="140">
        <f>O1988*H1988</f>
        <v>0</v>
      </c>
      <c r="Q1988" s="140">
        <v>5.0000000000000001E-3</v>
      </c>
      <c r="R1988" s="140">
        <f>Q1988*H1988</f>
        <v>0.1555</v>
      </c>
      <c r="S1988" s="140">
        <v>0</v>
      </c>
      <c r="T1988" s="141">
        <f>S1988*H1988</f>
        <v>0</v>
      </c>
      <c r="AR1988" s="142" t="s">
        <v>281</v>
      </c>
      <c r="AT1988" s="142" t="s">
        <v>160</v>
      </c>
      <c r="AU1988" s="142" t="s">
        <v>83</v>
      </c>
      <c r="AY1988" s="17" t="s">
        <v>158</v>
      </c>
      <c r="BE1988" s="143">
        <f>IF(N1988="základní",J1988,0)</f>
        <v>0</v>
      </c>
      <c r="BF1988" s="143">
        <f>IF(N1988="snížená",J1988,0)</f>
        <v>0</v>
      </c>
      <c r="BG1988" s="143">
        <f>IF(N1988="zákl. přenesená",J1988,0)</f>
        <v>0</v>
      </c>
      <c r="BH1988" s="143">
        <f>IF(N1988="sníž. přenesená",J1988,0)</f>
        <v>0</v>
      </c>
      <c r="BI1988" s="143">
        <f>IF(N1988="nulová",J1988,0)</f>
        <v>0</v>
      </c>
      <c r="BJ1988" s="17" t="s">
        <v>81</v>
      </c>
      <c r="BK1988" s="143">
        <f>ROUND(I1988*H1988,2)</f>
        <v>0</v>
      </c>
      <c r="BL1988" s="17" t="s">
        <v>281</v>
      </c>
      <c r="BM1988" s="142" t="s">
        <v>2498</v>
      </c>
    </row>
    <row r="1989" spans="2:65" s="1" customFormat="1" ht="11.25">
      <c r="B1989" s="32"/>
      <c r="D1989" s="144" t="s">
        <v>167</v>
      </c>
      <c r="F1989" s="145" t="s">
        <v>2499</v>
      </c>
      <c r="I1989" s="146"/>
      <c r="L1989" s="32"/>
      <c r="M1989" s="147"/>
      <c r="T1989" s="53"/>
      <c r="AT1989" s="17" t="s">
        <v>167</v>
      </c>
      <c r="AU1989" s="17" t="s">
        <v>83</v>
      </c>
    </row>
    <row r="1990" spans="2:65" s="1" customFormat="1" ht="11.25">
      <c r="B1990" s="32"/>
      <c r="D1990" s="148" t="s">
        <v>169</v>
      </c>
      <c r="F1990" s="149" t="s">
        <v>2500</v>
      </c>
      <c r="I1990" s="146"/>
      <c r="L1990" s="32"/>
      <c r="M1990" s="147"/>
      <c r="T1990" s="53"/>
      <c r="AT1990" s="17" t="s">
        <v>169</v>
      </c>
      <c r="AU1990" s="17" t="s">
        <v>83</v>
      </c>
    </row>
    <row r="1991" spans="2:65" s="12" customFormat="1" ht="11.25">
      <c r="B1991" s="150"/>
      <c r="D1991" s="144" t="s">
        <v>171</v>
      </c>
      <c r="E1991" s="151" t="s">
        <v>21</v>
      </c>
      <c r="F1991" s="152" t="s">
        <v>2501</v>
      </c>
      <c r="H1991" s="151" t="s">
        <v>21</v>
      </c>
      <c r="I1991" s="153"/>
      <c r="L1991" s="150"/>
      <c r="M1991" s="154"/>
      <c r="T1991" s="155"/>
      <c r="AT1991" s="151" t="s">
        <v>171</v>
      </c>
      <c r="AU1991" s="151" t="s">
        <v>83</v>
      </c>
      <c r="AV1991" s="12" t="s">
        <v>81</v>
      </c>
      <c r="AW1991" s="12" t="s">
        <v>34</v>
      </c>
      <c r="AX1991" s="12" t="s">
        <v>73</v>
      </c>
      <c r="AY1991" s="151" t="s">
        <v>158</v>
      </c>
    </row>
    <row r="1992" spans="2:65" s="13" customFormat="1" ht="11.25">
      <c r="B1992" s="156"/>
      <c r="D1992" s="144" t="s">
        <v>171</v>
      </c>
      <c r="E1992" s="157" t="s">
        <v>21</v>
      </c>
      <c r="F1992" s="158" t="s">
        <v>2502</v>
      </c>
      <c r="H1992" s="159">
        <v>31.1</v>
      </c>
      <c r="I1992" s="160"/>
      <c r="L1992" s="156"/>
      <c r="M1992" s="161"/>
      <c r="T1992" s="162"/>
      <c r="AT1992" s="157" t="s">
        <v>171</v>
      </c>
      <c r="AU1992" s="157" t="s">
        <v>83</v>
      </c>
      <c r="AV1992" s="13" t="s">
        <v>83</v>
      </c>
      <c r="AW1992" s="13" t="s">
        <v>34</v>
      </c>
      <c r="AX1992" s="13" t="s">
        <v>81</v>
      </c>
      <c r="AY1992" s="157" t="s">
        <v>158</v>
      </c>
    </row>
    <row r="1993" spans="2:65" s="1" customFormat="1" ht="16.5" customHeight="1">
      <c r="B1993" s="32"/>
      <c r="C1993" s="170" t="s">
        <v>2503</v>
      </c>
      <c r="D1993" s="170" t="s">
        <v>264</v>
      </c>
      <c r="E1993" s="171" t="s">
        <v>2504</v>
      </c>
      <c r="F1993" s="172" t="s">
        <v>2505</v>
      </c>
      <c r="G1993" s="173" t="s">
        <v>344</v>
      </c>
      <c r="H1993" s="174">
        <v>2121.02</v>
      </c>
      <c r="I1993" s="175"/>
      <c r="J1993" s="176">
        <f>ROUND(I1993*H1993,2)</f>
        <v>0</v>
      </c>
      <c r="K1993" s="172" t="s">
        <v>279</v>
      </c>
      <c r="L1993" s="177"/>
      <c r="M1993" s="178" t="s">
        <v>21</v>
      </c>
      <c r="N1993" s="179" t="s">
        <v>44</v>
      </c>
      <c r="P1993" s="140">
        <f>O1993*H1993</f>
        <v>0</v>
      </c>
      <c r="Q1993" s="140">
        <v>0</v>
      </c>
      <c r="R1993" s="140">
        <f>Q1993*H1993</f>
        <v>0</v>
      </c>
      <c r="S1993" s="140">
        <v>0</v>
      </c>
      <c r="T1993" s="141">
        <f>S1993*H1993</f>
        <v>0</v>
      </c>
      <c r="AR1993" s="142" t="s">
        <v>424</v>
      </c>
      <c r="AT1993" s="142" t="s">
        <v>264</v>
      </c>
      <c r="AU1993" s="142" t="s">
        <v>83</v>
      </c>
      <c r="AY1993" s="17" t="s">
        <v>158</v>
      </c>
      <c r="BE1993" s="143">
        <f>IF(N1993="základní",J1993,0)</f>
        <v>0</v>
      </c>
      <c r="BF1993" s="143">
        <f>IF(N1993="snížená",J1993,0)</f>
        <v>0</v>
      </c>
      <c r="BG1993" s="143">
        <f>IF(N1993="zákl. přenesená",J1993,0)</f>
        <v>0</v>
      </c>
      <c r="BH1993" s="143">
        <f>IF(N1993="sníž. přenesená",J1993,0)</f>
        <v>0</v>
      </c>
      <c r="BI1993" s="143">
        <f>IF(N1993="nulová",J1993,0)</f>
        <v>0</v>
      </c>
      <c r="BJ1993" s="17" t="s">
        <v>81</v>
      </c>
      <c r="BK1993" s="143">
        <f>ROUND(I1993*H1993,2)</f>
        <v>0</v>
      </c>
      <c r="BL1993" s="17" t="s">
        <v>281</v>
      </c>
      <c r="BM1993" s="142" t="s">
        <v>2506</v>
      </c>
    </row>
    <row r="1994" spans="2:65" s="1" customFormat="1" ht="11.25">
      <c r="B1994" s="32"/>
      <c r="D1994" s="144" t="s">
        <v>167</v>
      </c>
      <c r="F1994" s="145" t="s">
        <v>2505</v>
      </c>
      <c r="I1994" s="146"/>
      <c r="L1994" s="32"/>
      <c r="M1994" s="147"/>
      <c r="T1994" s="53"/>
      <c r="AT1994" s="17" t="s">
        <v>167</v>
      </c>
      <c r="AU1994" s="17" t="s">
        <v>83</v>
      </c>
    </row>
    <row r="1995" spans="2:65" s="1" customFormat="1" ht="19.5">
      <c r="B1995" s="32"/>
      <c r="D1995" s="144" t="s">
        <v>562</v>
      </c>
      <c r="F1995" s="180" t="s">
        <v>2507</v>
      </c>
      <c r="I1995" s="146"/>
      <c r="L1995" s="32"/>
      <c r="M1995" s="147"/>
      <c r="T1995" s="53"/>
      <c r="AT1995" s="17" t="s">
        <v>562</v>
      </c>
      <c r="AU1995" s="17" t="s">
        <v>83</v>
      </c>
    </row>
    <row r="1996" spans="2:65" s="13" customFormat="1" ht="11.25">
      <c r="B1996" s="156"/>
      <c r="D1996" s="144" t="s">
        <v>171</v>
      </c>
      <c r="E1996" s="157" t="s">
        <v>21</v>
      </c>
      <c r="F1996" s="158" t="s">
        <v>2508</v>
      </c>
      <c r="H1996" s="159">
        <v>2121.02</v>
      </c>
      <c r="I1996" s="160"/>
      <c r="L1996" s="156"/>
      <c r="M1996" s="161"/>
      <c r="T1996" s="162"/>
      <c r="AT1996" s="157" t="s">
        <v>171</v>
      </c>
      <c r="AU1996" s="157" t="s">
        <v>83</v>
      </c>
      <c r="AV1996" s="13" t="s">
        <v>83</v>
      </c>
      <c r="AW1996" s="13" t="s">
        <v>34</v>
      </c>
      <c r="AX1996" s="13" t="s">
        <v>81</v>
      </c>
      <c r="AY1996" s="157" t="s">
        <v>158</v>
      </c>
    </row>
    <row r="1997" spans="2:65" s="1" customFormat="1" ht="21.75" customHeight="1">
      <c r="B1997" s="32"/>
      <c r="C1997" s="131" t="s">
        <v>2509</v>
      </c>
      <c r="D1997" s="131" t="s">
        <v>160</v>
      </c>
      <c r="E1997" s="132" t="s">
        <v>2510</v>
      </c>
      <c r="F1997" s="133" t="s">
        <v>2511</v>
      </c>
      <c r="G1997" s="134" t="s">
        <v>163</v>
      </c>
      <c r="H1997" s="135">
        <v>4.9000000000000004</v>
      </c>
      <c r="I1997" s="136"/>
      <c r="J1997" s="137">
        <f>ROUND(I1997*H1997,2)</f>
        <v>0</v>
      </c>
      <c r="K1997" s="133" t="s">
        <v>164</v>
      </c>
      <c r="L1997" s="32"/>
      <c r="M1997" s="138" t="s">
        <v>21</v>
      </c>
      <c r="N1997" s="139" t="s">
        <v>44</v>
      </c>
      <c r="P1997" s="140">
        <f>O1997*H1997</f>
        <v>0</v>
      </c>
      <c r="Q1997" s="140">
        <v>0</v>
      </c>
      <c r="R1997" s="140">
        <f>Q1997*H1997</f>
        <v>0</v>
      </c>
      <c r="S1997" s="140">
        <v>0</v>
      </c>
      <c r="T1997" s="141">
        <f>S1997*H1997</f>
        <v>0</v>
      </c>
      <c r="AR1997" s="142" t="s">
        <v>281</v>
      </c>
      <c r="AT1997" s="142" t="s">
        <v>160</v>
      </c>
      <c r="AU1997" s="142" t="s">
        <v>83</v>
      </c>
      <c r="AY1997" s="17" t="s">
        <v>158</v>
      </c>
      <c r="BE1997" s="143">
        <f>IF(N1997="základní",J1997,0)</f>
        <v>0</v>
      </c>
      <c r="BF1997" s="143">
        <f>IF(N1997="snížená",J1997,0)</f>
        <v>0</v>
      </c>
      <c r="BG1997" s="143">
        <f>IF(N1997="zákl. přenesená",J1997,0)</f>
        <v>0</v>
      </c>
      <c r="BH1997" s="143">
        <f>IF(N1997="sníž. přenesená",J1997,0)</f>
        <v>0</v>
      </c>
      <c r="BI1997" s="143">
        <f>IF(N1997="nulová",J1997,0)</f>
        <v>0</v>
      </c>
      <c r="BJ1997" s="17" t="s">
        <v>81</v>
      </c>
      <c r="BK1997" s="143">
        <f>ROUND(I1997*H1997,2)</f>
        <v>0</v>
      </c>
      <c r="BL1997" s="17" t="s">
        <v>281</v>
      </c>
      <c r="BM1997" s="142" t="s">
        <v>2512</v>
      </c>
    </row>
    <row r="1998" spans="2:65" s="1" customFormat="1" ht="11.25">
      <c r="B1998" s="32"/>
      <c r="D1998" s="144" t="s">
        <v>167</v>
      </c>
      <c r="F1998" s="145" t="s">
        <v>2513</v>
      </c>
      <c r="I1998" s="146"/>
      <c r="L1998" s="32"/>
      <c r="M1998" s="147"/>
      <c r="T1998" s="53"/>
      <c r="AT1998" s="17" t="s">
        <v>167</v>
      </c>
      <c r="AU1998" s="17" t="s">
        <v>83</v>
      </c>
    </row>
    <row r="1999" spans="2:65" s="1" customFormat="1" ht="11.25">
      <c r="B1999" s="32"/>
      <c r="D1999" s="148" t="s">
        <v>169</v>
      </c>
      <c r="F1999" s="149" t="s">
        <v>2514</v>
      </c>
      <c r="I1999" s="146"/>
      <c r="L1999" s="32"/>
      <c r="M1999" s="147"/>
      <c r="T1999" s="53"/>
      <c r="AT1999" s="17" t="s">
        <v>169</v>
      </c>
      <c r="AU1999" s="17" t="s">
        <v>83</v>
      </c>
    </row>
    <row r="2000" spans="2:65" s="12" customFormat="1" ht="11.25">
      <c r="B2000" s="150"/>
      <c r="D2000" s="144" t="s">
        <v>171</v>
      </c>
      <c r="E2000" s="151" t="s">
        <v>21</v>
      </c>
      <c r="F2000" s="152" t="s">
        <v>1046</v>
      </c>
      <c r="H2000" s="151" t="s">
        <v>21</v>
      </c>
      <c r="I2000" s="153"/>
      <c r="L2000" s="150"/>
      <c r="M2000" s="154"/>
      <c r="T2000" s="155"/>
      <c r="AT2000" s="151" t="s">
        <v>171</v>
      </c>
      <c r="AU2000" s="151" t="s">
        <v>83</v>
      </c>
      <c r="AV2000" s="12" t="s">
        <v>81</v>
      </c>
      <c r="AW2000" s="12" t="s">
        <v>34</v>
      </c>
      <c r="AX2000" s="12" t="s">
        <v>73</v>
      </c>
      <c r="AY2000" s="151" t="s">
        <v>158</v>
      </c>
    </row>
    <row r="2001" spans="2:65" s="13" customFormat="1" ht="11.25">
      <c r="B2001" s="156"/>
      <c r="D2001" s="144" t="s">
        <v>171</v>
      </c>
      <c r="E2001" s="157" t="s">
        <v>21</v>
      </c>
      <c r="F2001" s="158" t="s">
        <v>1047</v>
      </c>
      <c r="H2001" s="159">
        <v>4.9000000000000004</v>
      </c>
      <c r="I2001" s="160"/>
      <c r="L2001" s="156"/>
      <c r="M2001" s="161"/>
      <c r="T2001" s="162"/>
      <c r="AT2001" s="157" t="s">
        <v>171</v>
      </c>
      <c r="AU2001" s="157" t="s">
        <v>83</v>
      </c>
      <c r="AV2001" s="13" t="s">
        <v>83</v>
      </c>
      <c r="AW2001" s="13" t="s">
        <v>34</v>
      </c>
      <c r="AX2001" s="13" t="s">
        <v>81</v>
      </c>
      <c r="AY2001" s="157" t="s">
        <v>158</v>
      </c>
    </row>
    <row r="2002" spans="2:65" s="1" customFormat="1" ht="16.5" customHeight="1">
      <c r="B2002" s="32"/>
      <c r="C2002" s="131" t="s">
        <v>2515</v>
      </c>
      <c r="D2002" s="131" t="s">
        <v>160</v>
      </c>
      <c r="E2002" s="132" t="s">
        <v>2516</v>
      </c>
      <c r="F2002" s="133" t="s">
        <v>2517</v>
      </c>
      <c r="G2002" s="134" t="s">
        <v>1622</v>
      </c>
      <c r="H2002" s="181"/>
      <c r="I2002" s="136"/>
      <c r="J2002" s="137">
        <f>ROUND(I2002*H2002,2)</f>
        <v>0</v>
      </c>
      <c r="K2002" s="133" t="s">
        <v>164</v>
      </c>
      <c r="L2002" s="32"/>
      <c r="M2002" s="138" t="s">
        <v>21</v>
      </c>
      <c r="N2002" s="139" t="s">
        <v>44</v>
      </c>
      <c r="P2002" s="140">
        <f>O2002*H2002</f>
        <v>0</v>
      </c>
      <c r="Q2002" s="140">
        <v>0</v>
      </c>
      <c r="R2002" s="140">
        <f>Q2002*H2002</f>
        <v>0</v>
      </c>
      <c r="S2002" s="140">
        <v>0</v>
      </c>
      <c r="T2002" s="141">
        <f>S2002*H2002</f>
        <v>0</v>
      </c>
      <c r="AR2002" s="142" t="s">
        <v>281</v>
      </c>
      <c r="AT2002" s="142" t="s">
        <v>160</v>
      </c>
      <c r="AU2002" s="142" t="s">
        <v>83</v>
      </c>
      <c r="AY2002" s="17" t="s">
        <v>158</v>
      </c>
      <c r="BE2002" s="143">
        <f>IF(N2002="základní",J2002,0)</f>
        <v>0</v>
      </c>
      <c r="BF2002" s="143">
        <f>IF(N2002="snížená",J2002,0)</f>
        <v>0</v>
      </c>
      <c r="BG2002" s="143">
        <f>IF(N2002="zákl. přenesená",J2002,0)</f>
        <v>0</v>
      </c>
      <c r="BH2002" s="143">
        <f>IF(N2002="sníž. přenesená",J2002,0)</f>
        <v>0</v>
      </c>
      <c r="BI2002" s="143">
        <f>IF(N2002="nulová",J2002,0)</f>
        <v>0</v>
      </c>
      <c r="BJ2002" s="17" t="s">
        <v>81</v>
      </c>
      <c r="BK2002" s="143">
        <f>ROUND(I2002*H2002,2)</f>
        <v>0</v>
      </c>
      <c r="BL2002" s="17" t="s">
        <v>281</v>
      </c>
      <c r="BM2002" s="142" t="s">
        <v>2518</v>
      </c>
    </row>
    <row r="2003" spans="2:65" s="1" customFormat="1" ht="19.5">
      <c r="B2003" s="32"/>
      <c r="D2003" s="144" t="s">
        <v>167</v>
      </c>
      <c r="F2003" s="145" t="s">
        <v>2519</v>
      </c>
      <c r="I2003" s="146"/>
      <c r="L2003" s="32"/>
      <c r="M2003" s="147"/>
      <c r="T2003" s="53"/>
      <c r="AT2003" s="17" t="s">
        <v>167</v>
      </c>
      <c r="AU2003" s="17" t="s">
        <v>83</v>
      </c>
    </row>
    <row r="2004" spans="2:65" s="1" customFormat="1" ht="11.25">
      <c r="B2004" s="32"/>
      <c r="D2004" s="148" t="s">
        <v>169</v>
      </c>
      <c r="F2004" s="149" t="s">
        <v>2520</v>
      </c>
      <c r="I2004" s="146"/>
      <c r="L2004" s="32"/>
      <c r="M2004" s="147"/>
      <c r="T2004" s="53"/>
      <c r="AT2004" s="17" t="s">
        <v>169</v>
      </c>
      <c r="AU2004" s="17" t="s">
        <v>83</v>
      </c>
    </row>
    <row r="2005" spans="2:65" s="11" customFormat="1" ht="22.9" customHeight="1">
      <c r="B2005" s="119"/>
      <c r="D2005" s="120" t="s">
        <v>72</v>
      </c>
      <c r="E2005" s="129" t="s">
        <v>2521</v>
      </c>
      <c r="F2005" s="129" t="s">
        <v>2522</v>
      </c>
      <c r="I2005" s="122"/>
      <c r="J2005" s="130">
        <f>BK2005</f>
        <v>0</v>
      </c>
      <c r="L2005" s="119"/>
      <c r="M2005" s="124"/>
      <c r="P2005" s="125">
        <f>SUM(P2006:P2105)</f>
        <v>0</v>
      </c>
      <c r="R2005" s="125">
        <f>SUM(R2006:R2105)</f>
        <v>1.9021706322500002E-2</v>
      </c>
      <c r="T2005" s="126">
        <f>SUM(T2006:T2105)</f>
        <v>0</v>
      </c>
      <c r="AR2005" s="120" t="s">
        <v>83</v>
      </c>
      <c r="AT2005" s="127" t="s">
        <v>72</v>
      </c>
      <c r="AU2005" s="127" t="s">
        <v>81</v>
      </c>
      <c r="AY2005" s="120" t="s">
        <v>158</v>
      </c>
      <c r="BK2005" s="128">
        <f>SUM(BK2006:BK2105)</f>
        <v>0</v>
      </c>
    </row>
    <row r="2006" spans="2:65" s="1" customFormat="1" ht="16.5" customHeight="1">
      <c r="B2006" s="32"/>
      <c r="C2006" s="131" t="s">
        <v>2523</v>
      </c>
      <c r="D2006" s="131" t="s">
        <v>160</v>
      </c>
      <c r="E2006" s="132" t="s">
        <v>2524</v>
      </c>
      <c r="F2006" s="133" t="s">
        <v>2525</v>
      </c>
      <c r="G2006" s="134" t="s">
        <v>163</v>
      </c>
      <c r="H2006" s="135">
        <v>3.7909999999999999</v>
      </c>
      <c r="I2006" s="136"/>
      <c r="J2006" s="137">
        <f>ROUND(I2006*H2006,2)</f>
        <v>0</v>
      </c>
      <c r="K2006" s="133" t="s">
        <v>164</v>
      </c>
      <c r="L2006" s="32"/>
      <c r="M2006" s="138" t="s">
        <v>21</v>
      </c>
      <c r="N2006" s="139" t="s">
        <v>44</v>
      </c>
      <c r="P2006" s="140">
        <f>O2006*H2006</f>
        <v>0</v>
      </c>
      <c r="Q2006" s="140">
        <v>2.2087500000000002E-5</v>
      </c>
      <c r="R2006" s="140">
        <f>Q2006*H2006</f>
        <v>8.3733712500000005E-5</v>
      </c>
      <c r="S2006" s="140">
        <v>0</v>
      </c>
      <c r="T2006" s="141">
        <f>S2006*H2006</f>
        <v>0</v>
      </c>
      <c r="AR2006" s="142" t="s">
        <v>281</v>
      </c>
      <c r="AT2006" s="142" t="s">
        <v>160</v>
      </c>
      <c r="AU2006" s="142" t="s">
        <v>83</v>
      </c>
      <c r="AY2006" s="17" t="s">
        <v>158</v>
      </c>
      <c r="BE2006" s="143">
        <f>IF(N2006="základní",J2006,0)</f>
        <v>0</v>
      </c>
      <c r="BF2006" s="143">
        <f>IF(N2006="snížená",J2006,0)</f>
        <v>0</v>
      </c>
      <c r="BG2006" s="143">
        <f>IF(N2006="zákl. přenesená",J2006,0)</f>
        <v>0</v>
      </c>
      <c r="BH2006" s="143">
        <f>IF(N2006="sníž. přenesená",J2006,0)</f>
        <v>0</v>
      </c>
      <c r="BI2006" s="143">
        <f>IF(N2006="nulová",J2006,0)</f>
        <v>0</v>
      </c>
      <c r="BJ2006" s="17" t="s">
        <v>81</v>
      </c>
      <c r="BK2006" s="143">
        <f>ROUND(I2006*H2006,2)</f>
        <v>0</v>
      </c>
      <c r="BL2006" s="17" t="s">
        <v>281</v>
      </c>
      <c r="BM2006" s="142" t="s">
        <v>2526</v>
      </c>
    </row>
    <row r="2007" spans="2:65" s="1" customFormat="1" ht="11.25">
      <c r="B2007" s="32"/>
      <c r="D2007" s="144" t="s">
        <v>167</v>
      </c>
      <c r="F2007" s="145" t="s">
        <v>2527</v>
      </c>
      <c r="I2007" s="146"/>
      <c r="L2007" s="32"/>
      <c r="M2007" s="147"/>
      <c r="T2007" s="53"/>
      <c r="AT2007" s="17" t="s">
        <v>167</v>
      </c>
      <c r="AU2007" s="17" t="s">
        <v>83</v>
      </c>
    </row>
    <row r="2008" spans="2:65" s="1" customFormat="1" ht="11.25">
      <c r="B2008" s="32"/>
      <c r="D2008" s="148" t="s">
        <v>169</v>
      </c>
      <c r="F2008" s="149" t="s">
        <v>2528</v>
      </c>
      <c r="I2008" s="146"/>
      <c r="L2008" s="32"/>
      <c r="M2008" s="147"/>
      <c r="T2008" s="53"/>
      <c r="AT2008" s="17" t="s">
        <v>169</v>
      </c>
      <c r="AU2008" s="17" t="s">
        <v>83</v>
      </c>
    </row>
    <row r="2009" spans="2:65" s="12" customFormat="1" ht="11.25">
      <c r="B2009" s="150"/>
      <c r="D2009" s="144" t="s">
        <v>171</v>
      </c>
      <c r="E2009" s="151" t="s">
        <v>21</v>
      </c>
      <c r="F2009" s="152" t="s">
        <v>963</v>
      </c>
      <c r="H2009" s="151" t="s">
        <v>21</v>
      </c>
      <c r="I2009" s="153"/>
      <c r="L2009" s="150"/>
      <c r="M2009" s="154"/>
      <c r="T2009" s="155"/>
      <c r="AT2009" s="151" t="s">
        <v>171</v>
      </c>
      <c r="AU2009" s="151" t="s">
        <v>83</v>
      </c>
      <c r="AV2009" s="12" t="s">
        <v>81</v>
      </c>
      <c r="AW2009" s="12" t="s">
        <v>34</v>
      </c>
      <c r="AX2009" s="12" t="s">
        <v>73</v>
      </c>
      <c r="AY2009" s="151" t="s">
        <v>158</v>
      </c>
    </row>
    <row r="2010" spans="2:65" s="13" customFormat="1" ht="11.25">
      <c r="B2010" s="156"/>
      <c r="D2010" s="144" t="s">
        <v>171</v>
      </c>
      <c r="E2010" s="157" t="s">
        <v>21</v>
      </c>
      <c r="F2010" s="158" t="s">
        <v>2529</v>
      </c>
      <c r="H2010" s="159">
        <v>3.7909999999999999</v>
      </c>
      <c r="I2010" s="160"/>
      <c r="L2010" s="156"/>
      <c r="M2010" s="161"/>
      <c r="T2010" s="162"/>
      <c r="AT2010" s="157" t="s">
        <v>171</v>
      </c>
      <c r="AU2010" s="157" t="s">
        <v>83</v>
      </c>
      <c r="AV2010" s="13" t="s">
        <v>83</v>
      </c>
      <c r="AW2010" s="13" t="s">
        <v>34</v>
      </c>
      <c r="AX2010" s="13" t="s">
        <v>81</v>
      </c>
      <c r="AY2010" s="157" t="s">
        <v>158</v>
      </c>
    </row>
    <row r="2011" spans="2:65" s="1" customFormat="1" ht="16.5" customHeight="1">
      <c r="B2011" s="32"/>
      <c r="C2011" s="131" t="s">
        <v>2530</v>
      </c>
      <c r="D2011" s="131" t="s">
        <v>160</v>
      </c>
      <c r="E2011" s="132" t="s">
        <v>2531</v>
      </c>
      <c r="F2011" s="133" t="s">
        <v>2532</v>
      </c>
      <c r="G2011" s="134" t="s">
        <v>163</v>
      </c>
      <c r="H2011" s="135">
        <v>3.7909999999999999</v>
      </c>
      <c r="I2011" s="136"/>
      <c r="J2011" s="137">
        <f>ROUND(I2011*H2011,2)</f>
        <v>0</v>
      </c>
      <c r="K2011" s="133" t="s">
        <v>164</v>
      </c>
      <c r="L2011" s="32"/>
      <c r="M2011" s="138" t="s">
        <v>21</v>
      </c>
      <c r="N2011" s="139" t="s">
        <v>44</v>
      </c>
      <c r="P2011" s="140">
        <f>O2011*H2011</f>
        <v>0</v>
      </c>
      <c r="Q2011" s="140">
        <v>1.2766000000000001E-4</v>
      </c>
      <c r="R2011" s="140">
        <f>Q2011*H2011</f>
        <v>4.8395906000000004E-4</v>
      </c>
      <c r="S2011" s="140">
        <v>0</v>
      </c>
      <c r="T2011" s="141">
        <f>S2011*H2011</f>
        <v>0</v>
      </c>
      <c r="AR2011" s="142" t="s">
        <v>281</v>
      </c>
      <c r="AT2011" s="142" t="s">
        <v>160</v>
      </c>
      <c r="AU2011" s="142" t="s">
        <v>83</v>
      </c>
      <c r="AY2011" s="17" t="s">
        <v>158</v>
      </c>
      <c r="BE2011" s="143">
        <f>IF(N2011="základní",J2011,0)</f>
        <v>0</v>
      </c>
      <c r="BF2011" s="143">
        <f>IF(N2011="snížená",J2011,0)</f>
        <v>0</v>
      </c>
      <c r="BG2011" s="143">
        <f>IF(N2011="zákl. přenesená",J2011,0)</f>
        <v>0</v>
      </c>
      <c r="BH2011" s="143">
        <f>IF(N2011="sníž. přenesená",J2011,0)</f>
        <v>0</v>
      </c>
      <c r="BI2011" s="143">
        <f>IF(N2011="nulová",J2011,0)</f>
        <v>0</v>
      </c>
      <c r="BJ2011" s="17" t="s">
        <v>81</v>
      </c>
      <c r="BK2011" s="143">
        <f>ROUND(I2011*H2011,2)</f>
        <v>0</v>
      </c>
      <c r="BL2011" s="17" t="s">
        <v>281</v>
      </c>
      <c r="BM2011" s="142" t="s">
        <v>2533</v>
      </c>
    </row>
    <row r="2012" spans="2:65" s="1" customFormat="1" ht="11.25">
      <c r="B2012" s="32"/>
      <c r="D2012" s="144" t="s">
        <v>167</v>
      </c>
      <c r="F2012" s="145" t="s">
        <v>2534</v>
      </c>
      <c r="I2012" s="146"/>
      <c r="L2012" s="32"/>
      <c r="M2012" s="147"/>
      <c r="T2012" s="53"/>
      <c r="AT2012" s="17" t="s">
        <v>167</v>
      </c>
      <c r="AU2012" s="17" t="s">
        <v>83</v>
      </c>
    </row>
    <row r="2013" spans="2:65" s="1" customFormat="1" ht="11.25">
      <c r="B2013" s="32"/>
      <c r="D2013" s="148" t="s">
        <v>169</v>
      </c>
      <c r="F2013" s="149" t="s">
        <v>2535</v>
      </c>
      <c r="I2013" s="146"/>
      <c r="L2013" s="32"/>
      <c r="M2013" s="147"/>
      <c r="T2013" s="53"/>
      <c r="AT2013" s="17" t="s">
        <v>169</v>
      </c>
      <c r="AU2013" s="17" t="s">
        <v>83</v>
      </c>
    </row>
    <row r="2014" spans="2:65" s="12" customFormat="1" ht="11.25">
      <c r="B2014" s="150"/>
      <c r="D2014" s="144" t="s">
        <v>171</v>
      </c>
      <c r="E2014" s="151" t="s">
        <v>21</v>
      </c>
      <c r="F2014" s="152" t="s">
        <v>963</v>
      </c>
      <c r="H2014" s="151" t="s">
        <v>21</v>
      </c>
      <c r="I2014" s="153"/>
      <c r="L2014" s="150"/>
      <c r="M2014" s="154"/>
      <c r="T2014" s="155"/>
      <c r="AT2014" s="151" t="s">
        <v>171</v>
      </c>
      <c r="AU2014" s="151" t="s">
        <v>83</v>
      </c>
      <c r="AV2014" s="12" t="s">
        <v>81</v>
      </c>
      <c r="AW2014" s="12" t="s">
        <v>34</v>
      </c>
      <c r="AX2014" s="12" t="s">
        <v>73</v>
      </c>
      <c r="AY2014" s="151" t="s">
        <v>158</v>
      </c>
    </row>
    <row r="2015" spans="2:65" s="13" customFormat="1" ht="11.25">
      <c r="B2015" s="156"/>
      <c r="D2015" s="144" t="s">
        <v>171</v>
      </c>
      <c r="E2015" s="157" t="s">
        <v>21</v>
      </c>
      <c r="F2015" s="158" t="s">
        <v>2529</v>
      </c>
      <c r="H2015" s="159">
        <v>3.7909999999999999</v>
      </c>
      <c r="I2015" s="160"/>
      <c r="L2015" s="156"/>
      <c r="M2015" s="161"/>
      <c r="T2015" s="162"/>
      <c r="AT2015" s="157" t="s">
        <v>171</v>
      </c>
      <c r="AU2015" s="157" t="s">
        <v>83</v>
      </c>
      <c r="AV2015" s="13" t="s">
        <v>83</v>
      </c>
      <c r="AW2015" s="13" t="s">
        <v>34</v>
      </c>
      <c r="AX2015" s="13" t="s">
        <v>81</v>
      </c>
      <c r="AY2015" s="157" t="s">
        <v>158</v>
      </c>
    </row>
    <row r="2016" spans="2:65" s="1" customFormat="1" ht="16.5" customHeight="1">
      <c r="B2016" s="32"/>
      <c r="C2016" s="131" t="s">
        <v>2536</v>
      </c>
      <c r="D2016" s="131" t="s">
        <v>160</v>
      </c>
      <c r="E2016" s="132" t="s">
        <v>2537</v>
      </c>
      <c r="F2016" s="133" t="s">
        <v>2538</v>
      </c>
      <c r="G2016" s="134" t="s">
        <v>163</v>
      </c>
      <c r="H2016" s="135">
        <v>7.5819999999999999</v>
      </c>
      <c r="I2016" s="136"/>
      <c r="J2016" s="137">
        <f>ROUND(I2016*H2016,2)</f>
        <v>0</v>
      </c>
      <c r="K2016" s="133" t="s">
        <v>164</v>
      </c>
      <c r="L2016" s="32"/>
      <c r="M2016" s="138" t="s">
        <v>21</v>
      </c>
      <c r="N2016" s="139" t="s">
        <v>44</v>
      </c>
      <c r="P2016" s="140">
        <f>O2016*H2016</f>
        <v>0</v>
      </c>
      <c r="Q2016" s="140">
        <v>1.2305000000000001E-4</v>
      </c>
      <c r="R2016" s="140">
        <f>Q2016*H2016</f>
        <v>9.3296510000000004E-4</v>
      </c>
      <c r="S2016" s="140">
        <v>0</v>
      </c>
      <c r="T2016" s="141">
        <f>S2016*H2016</f>
        <v>0</v>
      </c>
      <c r="AR2016" s="142" t="s">
        <v>281</v>
      </c>
      <c r="AT2016" s="142" t="s">
        <v>160</v>
      </c>
      <c r="AU2016" s="142" t="s">
        <v>83</v>
      </c>
      <c r="AY2016" s="17" t="s">
        <v>158</v>
      </c>
      <c r="BE2016" s="143">
        <f>IF(N2016="základní",J2016,0)</f>
        <v>0</v>
      </c>
      <c r="BF2016" s="143">
        <f>IF(N2016="snížená",J2016,0)</f>
        <v>0</v>
      </c>
      <c r="BG2016" s="143">
        <f>IF(N2016="zákl. přenesená",J2016,0)</f>
        <v>0</v>
      </c>
      <c r="BH2016" s="143">
        <f>IF(N2016="sníž. přenesená",J2016,0)</f>
        <v>0</v>
      </c>
      <c r="BI2016" s="143">
        <f>IF(N2016="nulová",J2016,0)</f>
        <v>0</v>
      </c>
      <c r="BJ2016" s="17" t="s">
        <v>81</v>
      </c>
      <c r="BK2016" s="143">
        <f>ROUND(I2016*H2016,2)</f>
        <v>0</v>
      </c>
      <c r="BL2016" s="17" t="s">
        <v>281</v>
      </c>
      <c r="BM2016" s="142" t="s">
        <v>2539</v>
      </c>
    </row>
    <row r="2017" spans="2:65" s="1" customFormat="1" ht="11.25">
      <c r="B2017" s="32"/>
      <c r="D2017" s="144" t="s">
        <v>167</v>
      </c>
      <c r="F2017" s="145" t="s">
        <v>2540</v>
      </c>
      <c r="I2017" s="146"/>
      <c r="L2017" s="32"/>
      <c r="M2017" s="147"/>
      <c r="T2017" s="53"/>
      <c r="AT2017" s="17" t="s">
        <v>167</v>
      </c>
      <c r="AU2017" s="17" t="s">
        <v>83</v>
      </c>
    </row>
    <row r="2018" spans="2:65" s="1" customFormat="1" ht="11.25">
      <c r="B2018" s="32"/>
      <c r="D2018" s="148" t="s">
        <v>169</v>
      </c>
      <c r="F2018" s="149" t="s">
        <v>2541</v>
      </c>
      <c r="I2018" s="146"/>
      <c r="L2018" s="32"/>
      <c r="M2018" s="147"/>
      <c r="T2018" s="53"/>
      <c r="AT2018" s="17" t="s">
        <v>169</v>
      </c>
      <c r="AU2018" s="17" t="s">
        <v>83</v>
      </c>
    </row>
    <row r="2019" spans="2:65" s="13" customFormat="1" ht="11.25">
      <c r="B2019" s="156"/>
      <c r="D2019" s="144" t="s">
        <v>171</v>
      </c>
      <c r="E2019" s="157" t="s">
        <v>21</v>
      </c>
      <c r="F2019" s="158" t="s">
        <v>2542</v>
      </c>
      <c r="H2019" s="159">
        <v>7.5819999999999999</v>
      </c>
      <c r="I2019" s="160"/>
      <c r="L2019" s="156"/>
      <c r="M2019" s="161"/>
      <c r="T2019" s="162"/>
      <c r="AT2019" s="157" t="s">
        <v>171</v>
      </c>
      <c r="AU2019" s="157" t="s">
        <v>83</v>
      </c>
      <c r="AV2019" s="13" t="s">
        <v>83</v>
      </c>
      <c r="AW2019" s="13" t="s">
        <v>34</v>
      </c>
      <c r="AX2019" s="13" t="s">
        <v>81</v>
      </c>
      <c r="AY2019" s="157" t="s">
        <v>158</v>
      </c>
    </row>
    <row r="2020" spans="2:65" s="1" customFormat="1" ht="16.5" customHeight="1">
      <c r="B2020" s="32"/>
      <c r="C2020" s="131" t="s">
        <v>2543</v>
      </c>
      <c r="D2020" s="131" t="s">
        <v>160</v>
      </c>
      <c r="E2020" s="132" t="s">
        <v>2544</v>
      </c>
      <c r="F2020" s="133" t="s">
        <v>2545</v>
      </c>
      <c r="G2020" s="134" t="s">
        <v>163</v>
      </c>
      <c r="H2020" s="135">
        <v>8.6530000000000005</v>
      </c>
      <c r="I2020" s="136"/>
      <c r="J2020" s="137">
        <f>ROUND(I2020*H2020,2)</f>
        <v>0</v>
      </c>
      <c r="K2020" s="133" t="s">
        <v>164</v>
      </c>
      <c r="L2020" s="32"/>
      <c r="M2020" s="138" t="s">
        <v>21</v>
      </c>
      <c r="N2020" s="139" t="s">
        <v>44</v>
      </c>
      <c r="P2020" s="140">
        <f>O2020*H2020</f>
        <v>0</v>
      </c>
      <c r="Q2020" s="140">
        <v>8.0000000000000007E-5</v>
      </c>
      <c r="R2020" s="140">
        <f>Q2020*H2020</f>
        <v>6.9224000000000011E-4</v>
      </c>
      <c r="S2020" s="140">
        <v>0</v>
      </c>
      <c r="T2020" s="141">
        <f>S2020*H2020</f>
        <v>0</v>
      </c>
      <c r="AR2020" s="142" t="s">
        <v>281</v>
      </c>
      <c r="AT2020" s="142" t="s">
        <v>160</v>
      </c>
      <c r="AU2020" s="142" t="s">
        <v>83</v>
      </c>
      <c r="AY2020" s="17" t="s">
        <v>158</v>
      </c>
      <c r="BE2020" s="143">
        <f>IF(N2020="základní",J2020,0)</f>
        <v>0</v>
      </c>
      <c r="BF2020" s="143">
        <f>IF(N2020="snížená",J2020,0)</f>
        <v>0</v>
      </c>
      <c r="BG2020" s="143">
        <f>IF(N2020="zákl. přenesená",J2020,0)</f>
        <v>0</v>
      </c>
      <c r="BH2020" s="143">
        <f>IF(N2020="sníž. přenesená",J2020,0)</f>
        <v>0</v>
      </c>
      <c r="BI2020" s="143">
        <f>IF(N2020="nulová",J2020,0)</f>
        <v>0</v>
      </c>
      <c r="BJ2020" s="17" t="s">
        <v>81</v>
      </c>
      <c r="BK2020" s="143">
        <f>ROUND(I2020*H2020,2)</f>
        <v>0</v>
      </c>
      <c r="BL2020" s="17" t="s">
        <v>281</v>
      </c>
      <c r="BM2020" s="142" t="s">
        <v>2546</v>
      </c>
    </row>
    <row r="2021" spans="2:65" s="1" customFormat="1" ht="11.25">
      <c r="B2021" s="32"/>
      <c r="D2021" s="144" t="s">
        <v>167</v>
      </c>
      <c r="F2021" s="145" t="s">
        <v>2547</v>
      </c>
      <c r="I2021" s="146"/>
      <c r="L2021" s="32"/>
      <c r="M2021" s="147"/>
      <c r="T2021" s="53"/>
      <c r="AT2021" s="17" t="s">
        <v>167</v>
      </c>
      <c r="AU2021" s="17" t="s">
        <v>83</v>
      </c>
    </row>
    <row r="2022" spans="2:65" s="1" customFormat="1" ht="11.25">
      <c r="B2022" s="32"/>
      <c r="D2022" s="148" t="s">
        <v>169</v>
      </c>
      <c r="F2022" s="149" t="s">
        <v>2548</v>
      </c>
      <c r="I2022" s="146"/>
      <c r="L2022" s="32"/>
      <c r="M2022" s="147"/>
      <c r="T2022" s="53"/>
      <c r="AT2022" s="17" t="s">
        <v>169</v>
      </c>
      <c r="AU2022" s="17" t="s">
        <v>83</v>
      </c>
    </row>
    <row r="2023" spans="2:65" s="12" customFormat="1" ht="11.25">
      <c r="B2023" s="150"/>
      <c r="D2023" s="144" t="s">
        <v>171</v>
      </c>
      <c r="E2023" s="151" t="s">
        <v>21</v>
      </c>
      <c r="F2023" s="152" t="s">
        <v>2549</v>
      </c>
      <c r="H2023" s="151" t="s">
        <v>21</v>
      </c>
      <c r="I2023" s="153"/>
      <c r="L2023" s="150"/>
      <c r="M2023" s="154"/>
      <c r="T2023" s="155"/>
      <c r="AT2023" s="151" t="s">
        <v>171</v>
      </c>
      <c r="AU2023" s="151" t="s">
        <v>83</v>
      </c>
      <c r="AV2023" s="12" t="s">
        <v>81</v>
      </c>
      <c r="AW2023" s="12" t="s">
        <v>34</v>
      </c>
      <c r="AX2023" s="12" t="s">
        <v>73</v>
      </c>
      <c r="AY2023" s="151" t="s">
        <v>158</v>
      </c>
    </row>
    <row r="2024" spans="2:65" s="13" customFormat="1" ht="11.25">
      <c r="B2024" s="156"/>
      <c r="D2024" s="144" t="s">
        <v>171</v>
      </c>
      <c r="E2024" s="157" t="s">
        <v>21</v>
      </c>
      <c r="F2024" s="158" t="s">
        <v>1920</v>
      </c>
      <c r="H2024" s="159">
        <v>1.026</v>
      </c>
      <c r="I2024" s="160"/>
      <c r="L2024" s="156"/>
      <c r="M2024" s="161"/>
      <c r="T2024" s="162"/>
      <c r="AT2024" s="157" t="s">
        <v>171</v>
      </c>
      <c r="AU2024" s="157" t="s">
        <v>83</v>
      </c>
      <c r="AV2024" s="13" t="s">
        <v>83</v>
      </c>
      <c r="AW2024" s="13" t="s">
        <v>34</v>
      </c>
      <c r="AX2024" s="13" t="s">
        <v>73</v>
      </c>
      <c r="AY2024" s="157" t="s">
        <v>158</v>
      </c>
    </row>
    <row r="2025" spans="2:65" s="12" customFormat="1" ht="11.25">
      <c r="B2025" s="150"/>
      <c r="D2025" s="144" t="s">
        <v>171</v>
      </c>
      <c r="E2025" s="151" t="s">
        <v>21</v>
      </c>
      <c r="F2025" s="152" t="s">
        <v>2550</v>
      </c>
      <c r="H2025" s="151" t="s">
        <v>21</v>
      </c>
      <c r="I2025" s="153"/>
      <c r="L2025" s="150"/>
      <c r="M2025" s="154"/>
      <c r="T2025" s="155"/>
      <c r="AT2025" s="151" t="s">
        <v>171</v>
      </c>
      <c r="AU2025" s="151" t="s">
        <v>83</v>
      </c>
      <c r="AV2025" s="12" t="s">
        <v>81</v>
      </c>
      <c r="AW2025" s="12" t="s">
        <v>34</v>
      </c>
      <c r="AX2025" s="12" t="s">
        <v>73</v>
      </c>
      <c r="AY2025" s="151" t="s">
        <v>158</v>
      </c>
    </row>
    <row r="2026" spans="2:65" s="13" customFormat="1" ht="11.25">
      <c r="B2026" s="156"/>
      <c r="D2026" s="144" t="s">
        <v>171</v>
      </c>
      <c r="E2026" s="157" t="s">
        <v>21</v>
      </c>
      <c r="F2026" s="158" t="s">
        <v>2551</v>
      </c>
      <c r="H2026" s="159">
        <v>1.016</v>
      </c>
      <c r="I2026" s="160"/>
      <c r="L2026" s="156"/>
      <c r="M2026" s="161"/>
      <c r="T2026" s="162"/>
      <c r="AT2026" s="157" t="s">
        <v>171</v>
      </c>
      <c r="AU2026" s="157" t="s">
        <v>83</v>
      </c>
      <c r="AV2026" s="13" t="s">
        <v>83</v>
      </c>
      <c r="AW2026" s="13" t="s">
        <v>34</v>
      </c>
      <c r="AX2026" s="13" t="s">
        <v>73</v>
      </c>
      <c r="AY2026" s="157" t="s">
        <v>158</v>
      </c>
    </row>
    <row r="2027" spans="2:65" s="12" customFormat="1" ht="11.25">
      <c r="B2027" s="150"/>
      <c r="D2027" s="144" t="s">
        <v>171</v>
      </c>
      <c r="E2027" s="151" t="s">
        <v>21</v>
      </c>
      <c r="F2027" s="152" t="s">
        <v>705</v>
      </c>
      <c r="H2027" s="151" t="s">
        <v>21</v>
      </c>
      <c r="I2027" s="153"/>
      <c r="L2027" s="150"/>
      <c r="M2027" s="154"/>
      <c r="T2027" s="155"/>
      <c r="AT2027" s="151" t="s">
        <v>171</v>
      </c>
      <c r="AU2027" s="151" t="s">
        <v>83</v>
      </c>
      <c r="AV2027" s="12" t="s">
        <v>81</v>
      </c>
      <c r="AW2027" s="12" t="s">
        <v>34</v>
      </c>
      <c r="AX2027" s="12" t="s">
        <v>73</v>
      </c>
      <c r="AY2027" s="151" t="s">
        <v>158</v>
      </c>
    </row>
    <row r="2028" spans="2:65" s="13" customFormat="1" ht="11.25">
      <c r="B2028" s="156"/>
      <c r="D2028" s="144" t="s">
        <v>171</v>
      </c>
      <c r="E2028" s="157" t="s">
        <v>21</v>
      </c>
      <c r="F2028" s="158" t="s">
        <v>2552</v>
      </c>
      <c r="H2028" s="159">
        <v>6.6109999999999998</v>
      </c>
      <c r="I2028" s="160"/>
      <c r="L2028" s="156"/>
      <c r="M2028" s="161"/>
      <c r="T2028" s="162"/>
      <c r="AT2028" s="157" t="s">
        <v>171</v>
      </c>
      <c r="AU2028" s="157" t="s">
        <v>83</v>
      </c>
      <c r="AV2028" s="13" t="s">
        <v>83</v>
      </c>
      <c r="AW2028" s="13" t="s">
        <v>34</v>
      </c>
      <c r="AX2028" s="13" t="s">
        <v>73</v>
      </c>
      <c r="AY2028" s="157" t="s">
        <v>158</v>
      </c>
    </row>
    <row r="2029" spans="2:65" s="14" customFormat="1" ht="11.25">
      <c r="B2029" s="163"/>
      <c r="D2029" s="144" t="s">
        <v>171</v>
      </c>
      <c r="E2029" s="164" t="s">
        <v>21</v>
      </c>
      <c r="F2029" s="165" t="s">
        <v>215</v>
      </c>
      <c r="H2029" s="166">
        <v>8.6530000000000005</v>
      </c>
      <c r="I2029" s="167"/>
      <c r="L2029" s="163"/>
      <c r="M2029" s="168"/>
      <c r="T2029" s="169"/>
      <c r="AT2029" s="164" t="s">
        <v>171</v>
      </c>
      <c r="AU2029" s="164" t="s">
        <v>83</v>
      </c>
      <c r="AV2029" s="14" t="s">
        <v>165</v>
      </c>
      <c r="AW2029" s="14" t="s">
        <v>34</v>
      </c>
      <c r="AX2029" s="14" t="s">
        <v>81</v>
      </c>
      <c r="AY2029" s="164" t="s">
        <v>158</v>
      </c>
    </row>
    <row r="2030" spans="2:65" s="1" customFormat="1" ht="16.5" customHeight="1">
      <c r="B2030" s="32"/>
      <c r="C2030" s="131" t="s">
        <v>2553</v>
      </c>
      <c r="D2030" s="131" t="s">
        <v>160</v>
      </c>
      <c r="E2030" s="132" t="s">
        <v>2554</v>
      </c>
      <c r="F2030" s="133" t="s">
        <v>2555</v>
      </c>
      <c r="G2030" s="134" t="s">
        <v>163</v>
      </c>
      <c r="H2030" s="135">
        <v>5.9550000000000001</v>
      </c>
      <c r="I2030" s="136"/>
      <c r="J2030" s="137">
        <f>ROUND(I2030*H2030,2)</f>
        <v>0</v>
      </c>
      <c r="K2030" s="133" t="s">
        <v>164</v>
      </c>
      <c r="L2030" s="32"/>
      <c r="M2030" s="138" t="s">
        <v>21</v>
      </c>
      <c r="N2030" s="139" t="s">
        <v>44</v>
      </c>
      <c r="P2030" s="140">
        <f>O2030*H2030</f>
        <v>0</v>
      </c>
      <c r="Q2030" s="140">
        <v>1.4375E-4</v>
      </c>
      <c r="R2030" s="140">
        <f>Q2030*H2030</f>
        <v>8.5603125000000002E-4</v>
      </c>
      <c r="S2030" s="140">
        <v>0</v>
      </c>
      <c r="T2030" s="141">
        <f>S2030*H2030</f>
        <v>0</v>
      </c>
      <c r="AR2030" s="142" t="s">
        <v>281</v>
      </c>
      <c r="AT2030" s="142" t="s">
        <v>160</v>
      </c>
      <c r="AU2030" s="142" t="s">
        <v>83</v>
      </c>
      <c r="AY2030" s="17" t="s">
        <v>158</v>
      </c>
      <c r="BE2030" s="143">
        <f>IF(N2030="základní",J2030,0)</f>
        <v>0</v>
      </c>
      <c r="BF2030" s="143">
        <f>IF(N2030="snížená",J2030,0)</f>
        <v>0</v>
      </c>
      <c r="BG2030" s="143">
        <f>IF(N2030="zákl. přenesená",J2030,0)</f>
        <v>0</v>
      </c>
      <c r="BH2030" s="143">
        <f>IF(N2030="sníž. přenesená",J2030,0)</f>
        <v>0</v>
      </c>
      <c r="BI2030" s="143">
        <f>IF(N2030="nulová",J2030,0)</f>
        <v>0</v>
      </c>
      <c r="BJ2030" s="17" t="s">
        <v>81</v>
      </c>
      <c r="BK2030" s="143">
        <f>ROUND(I2030*H2030,2)</f>
        <v>0</v>
      </c>
      <c r="BL2030" s="17" t="s">
        <v>281</v>
      </c>
      <c r="BM2030" s="142" t="s">
        <v>2556</v>
      </c>
    </row>
    <row r="2031" spans="2:65" s="1" customFormat="1" ht="11.25">
      <c r="B2031" s="32"/>
      <c r="D2031" s="144" t="s">
        <v>167</v>
      </c>
      <c r="F2031" s="145" t="s">
        <v>2557</v>
      </c>
      <c r="I2031" s="146"/>
      <c r="L2031" s="32"/>
      <c r="M2031" s="147"/>
      <c r="T2031" s="53"/>
      <c r="AT2031" s="17" t="s">
        <v>167</v>
      </c>
      <c r="AU2031" s="17" t="s">
        <v>83</v>
      </c>
    </row>
    <row r="2032" spans="2:65" s="1" customFormat="1" ht="11.25">
      <c r="B2032" s="32"/>
      <c r="D2032" s="148" t="s">
        <v>169</v>
      </c>
      <c r="F2032" s="149" t="s">
        <v>2558</v>
      </c>
      <c r="I2032" s="146"/>
      <c r="L2032" s="32"/>
      <c r="M2032" s="147"/>
      <c r="T2032" s="53"/>
      <c r="AT2032" s="17" t="s">
        <v>169</v>
      </c>
      <c r="AU2032" s="17" t="s">
        <v>83</v>
      </c>
    </row>
    <row r="2033" spans="2:65" s="12" customFormat="1" ht="11.25">
      <c r="B2033" s="150"/>
      <c r="D2033" s="144" t="s">
        <v>171</v>
      </c>
      <c r="E2033" s="151" t="s">
        <v>21</v>
      </c>
      <c r="F2033" s="152" t="s">
        <v>2559</v>
      </c>
      <c r="H2033" s="151" t="s">
        <v>21</v>
      </c>
      <c r="I2033" s="153"/>
      <c r="L2033" s="150"/>
      <c r="M2033" s="154"/>
      <c r="T2033" s="155"/>
      <c r="AT2033" s="151" t="s">
        <v>171</v>
      </c>
      <c r="AU2033" s="151" t="s">
        <v>83</v>
      </c>
      <c r="AV2033" s="12" t="s">
        <v>81</v>
      </c>
      <c r="AW2033" s="12" t="s">
        <v>34</v>
      </c>
      <c r="AX2033" s="12" t="s">
        <v>73</v>
      </c>
      <c r="AY2033" s="151" t="s">
        <v>158</v>
      </c>
    </row>
    <row r="2034" spans="2:65" s="13" customFormat="1" ht="11.25">
      <c r="B2034" s="156"/>
      <c r="D2034" s="144" t="s">
        <v>171</v>
      </c>
      <c r="E2034" s="157" t="s">
        <v>21</v>
      </c>
      <c r="F2034" s="158" t="s">
        <v>2560</v>
      </c>
      <c r="H2034" s="159">
        <v>5.9550000000000001</v>
      </c>
      <c r="I2034" s="160"/>
      <c r="L2034" s="156"/>
      <c r="M2034" s="161"/>
      <c r="T2034" s="162"/>
      <c r="AT2034" s="157" t="s">
        <v>171</v>
      </c>
      <c r="AU2034" s="157" t="s">
        <v>83</v>
      </c>
      <c r="AV2034" s="13" t="s">
        <v>83</v>
      </c>
      <c r="AW2034" s="13" t="s">
        <v>34</v>
      </c>
      <c r="AX2034" s="13" t="s">
        <v>81</v>
      </c>
      <c r="AY2034" s="157" t="s">
        <v>158</v>
      </c>
    </row>
    <row r="2035" spans="2:65" s="1" customFormat="1" ht="16.5" customHeight="1">
      <c r="B2035" s="32"/>
      <c r="C2035" s="131" t="s">
        <v>2561</v>
      </c>
      <c r="D2035" s="131" t="s">
        <v>160</v>
      </c>
      <c r="E2035" s="132" t="s">
        <v>2562</v>
      </c>
      <c r="F2035" s="133" t="s">
        <v>2563</v>
      </c>
      <c r="G2035" s="134" t="s">
        <v>163</v>
      </c>
      <c r="H2035" s="135">
        <v>8.6530000000000005</v>
      </c>
      <c r="I2035" s="136"/>
      <c r="J2035" s="137">
        <f>ROUND(I2035*H2035,2)</f>
        <v>0</v>
      </c>
      <c r="K2035" s="133" t="s">
        <v>164</v>
      </c>
      <c r="L2035" s="32"/>
      <c r="M2035" s="138" t="s">
        <v>21</v>
      </c>
      <c r="N2035" s="139" t="s">
        <v>44</v>
      </c>
      <c r="P2035" s="140">
        <f>O2035*H2035</f>
        <v>0</v>
      </c>
      <c r="Q2035" s="140">
        <v>1.6875000000000001E-4</v>
      </c>
      <c r="R2035" s="140">
        <f>Q2035*H2035</f>
        <v>1.4601937500000001E-3</v>
      </c>
      <c r="S2035" s="140">
        <v>0</v>
      </c>
      <c r="T2035" s="141">
        <f>S2035*H2035</f>
        <v>0</v>
      </c>
      <c r="AR2035" s="142" t="s">
        <v>281</v>
      </c>
      <c r="AT2035" s="142" t="s">
        <v>160</v>
      </c>
      <c r="AU2035" s="142" t="s">
        <v>83</v>
      </c>
      <c r="AY2035" s="17" t="s">
        <v>158</v>
      </c>
      <c r="BE2035" s="143">
        <f>IF(N2035="základní",J2035,0)</f>
        <v>0</v>
      </c>
      <c r="BF2035" s="143">
        <f>IF(N2035="snížená",J2035,0)</f>
        <v>0</v>
      </c>
      <c r="BG2035" s="143">
        <f>IF(N2035="zákl. přenesená",J2035,0)</f>
        <v>0</v>
      </c>
      <c r="BH2035" s="143">
        <f>IF(N2035="sníž. přenesená",J2035,0)</f>
        <v>0</v>
      </c>
      <c r="BI2035" s="143">
        <f>IF(N2035="nulová",J2035,0)</f>
        <v>0</v>
      </c>
      <c r="BJ2035" s="17" t="s">
        <v>81</v>
      </c>
      <c r="BK2035" s="143">
        <f>ROUND(I2035*H2035,2)</f>
        <v>0</v>
      </c>
      <c r="BL2035" s="17" t="s">
        <v>281</v>
      </c>
      <c r="BM2035" s="142" t="s">
        <v>2564</v>
      </c>
    </row>
    <row r="2036" spans="2:65" s="1" customFormat="1" ht="11.25">
      <c r="B2036" s="32"/>
      <c r="D2036" s="144" t="s">
        <v>167</v>
      </c>
      <c r="F2036" s="145" t="s">
        <v>2565</v>
      </c>
      <c r="I2036" s="146"/>
      <c r="L2036" s="32"/>
      <c r="M2036" s="147"/>
      <c r="T2036" s="53"/>
      <c r="AT2036" s="17" t="s">
        <v>167</v>
      </c>
      <c r="AU2036" s="17" t="s">
        <v>83</v>
      </c>
    </row>
    <row r="2037" spans="2:65" s="1" customFormat="1" ht="11.25">
      <c r="B2037" s="32"/>
      <c r="D2037" s="148" t="s">
        <v>169</v>
      </c>
      <c r="F2037" s="149" t="s">
        <v>2566</v>
      </c>
      <c r="I2037" s="146"/>
      <c r="L2037" s="32"/>
      <c r="M2037" s="147"/>
      <c r="T2037" s="53"/>
      <c r="AT2037" s="17" t="s">
        <v>169</v>
      </c>
      <c r="AU2037" s="17" t="s">
        <v>83</v>
      </c>
    </row>
    <row r="2038" spans="2:65" s="12" customFormat="1" ht="11.25">
      <c r="B2038" s="150"/>
      <c r="D2038" s="144" t="s">
        <v>171</v>
      </c>
      <c r="E2038" s="151" t="s">
        <v>21</v>
      </c>
      <c r="F2038" s="152" t="s">
        <v>2549</v>
      </c>
      <c r="H2038" s="151" t="s">
        <v>21</v>
      </c>
      <c r="I2038" s="153"/>
      <c r="L2038" s="150"/>
      <c r="M2038" s="154"/>
      <c r="T2038" s="155"/>
      <c r="AT2038" s="151" t="s">
        <v>171</v>
      </c>
      <c r="AU2038" s="151" t="s">
        <v>83</v>
      </c>
      <c r="AV2038" s="12" t="s">
        <v>81</v>
      </c>
      <c r="AW2038" s="12" t="s">
        <v>34</v>
      </c>
      <c r="AX2038" s="12" t="s">
        <v>73</v>
      </c>
      <c r="AY2038" s="151" t="s">
        <v>158</v>
      </c>
    </row>
    <row r="2039" spans="2:65" s="13" customFormat="1" ht="11.25">
      <c r="B2039" s="156"/>
      <c r="D2039" s="144" t="s">
        <v>171</v>
      </c>
      <c r="E2039" s="157" t="s">
        <v>21</v>
      </c>
      <c r="F2039" s="158" t="s">
        <v>1920</v>
      </c>
      <c r="H2039" s="159">
        <v>1.026</v>
      </c>
      <c r="I2039" s="160"/>
      <c r="L2039" s="156"/>
      <c r="M2039" s="161"/>
      <c r="T2039" s="162"/>
      <c r="AT2039" s="157" t="s">
        <v>171</v>
      </c>
      <c r="AU2039" s="157" t="s">
        <v>83</v>
      </c>
      <c r="AV2039" s="13" t="s">
        <v>83</v>
      </c>
      <c r="AW2039" s="13" t="s">
        <v>34</v>
      </c>
      <c r="AX2039" s="13" t="s">
        <v>73</v>
      </c>
      <c r="AY2039" s="157" t="s">
        <v>158</v>
      </c>
    </row>
    <row r="2040" spans="2:65" s="12" customFormat="1" ht="11.25">
      <c r="B2040" s="150"/>
      <c r="D2040" s="144" t="s">
        <v>171</v>
      </c>
      <c r="E2040" s="151" t="s">
        <v>21</v>
      </c>
      <c r="F2040" s="152" t="s">
        <v>2550</v>
      </c>
      <c r="H2040" s="151" t="s">
        <v>21</v>
      </c>
      <c r="I2040" s="153"/>
      <c r="L2040" s="150"/>
      <c r="M2040" s="154"/>
      <c r="T2040" s="155"/>
      <c r="AT2040" s="151" t="s">
        <v>171</v>
      </c>
      <c r="AU2040" s="151" t="s">
        <v>83</v>
      </c>
      <c r="AV2040" s="12" t="s">
        <v>81</v>
      </c>
      <c r="AW2040" s="12" t="s">
        <v>34</v>
      </c>
      <c r="AX2040" s="12" t="s">
        <v>73</v>
      </c>
      <c r="AY2040" s="151" t="s">
        <v>158</v>
      </c>
    </row>
    <row r="2041" spans="2:65" s="13" customFormat="1" ht="11.25">
      <c r="B2041" s="156"/>
      <c r="D2041" s="144" t="s">
        <v>171</v>
      </c>
      <c r="E2041" s="157" t="s">
        <v>21</v>
      </c>
      <c r="F2041" s="158" t="s">
        <v>2551</v>
      </c>
      <c r="H2041" s="159">
        <v>1.016</v>
      </c>
      <c r="I2041" s="160"/>
      <c r="L2041" s="156"/>
      <c r="M2041" s="161"/>
      <c r="T2041" s="162"/>
      <c r="AT2041" s="157" t="s">
        <v>171</v>
      </c>
      <c r="AU2041" s="157" t="s">
        <v>83</v>
      </c>
      <c r="AV2041" s="13" t="s">
        <v>83</v>
      </c>
      <c r="AW2041" s="13" t="s">
        <v>34</v>
      </c>
      <c r="AX2041" s="13" t="s">
        <v>73</v>
      </c>
      <c r="AY2041" s="157" t="s">
        <v>158</v>
      </c>
    </row>
    <row r="2042" spans="2:65" s="12" customFormat="1" ht="11.25">
      <c r="B2042" s="150"/>
      <c r="D2042" s="144" t="s">
        <v>171</v>
      </c>
      <c r="E2042" s="151" t="s">
        <v>21</v>
      </c>
      <c r="F2042" s="152" t="s">
        <v>705</v>
      </c>
      <c r="H2042" s="151" t="s">
        <v>21</v>
      </c>
      <c r="I2042" s="153"/>
      <c r="L2042" s="150"/>
      <c r="M2042" s="154"/>
      <c r="T2042" s="155"/>
      <c r="AT2042" s="151" t="s">
        <v>171</v>
      </c>
      <c r="AU2042" s="151" t="s">
        <v>83</v>
      </c>
      <c r="AV2042" s="12" t="s">
        <v>81</v>
      </c>
      <c r="AW2042" s="12" t="s">
        <v>34</v>
      </c>
      <c r="AX2042" s="12" t="s">
        <v>73</v>
      </c>
      <c r="AY2042" s="151" t="s">
        <v>158</v>
      </c>
    </row>
    <row r="2043" spans="2:65" s="13" customFormat="1" ht="11.25">
      <c r="B2043" s="156"/>
      <c r="D2043" s="144" t="s">
        <v>171</v>
      </c>
      <c r="E2043" s="157" t="s">
        <v>21</v>
      </c>
      <c r="F2043" s="158" t="s">
        <v>2552</v>
      </c>
      <c r="H2043" s="159">
        <v>6.6109999999999998</v>
      </c>
      <c r="I2043" s="160"/>
      <c r="L2043" s="156"/>
      <c r="M2043" s="161"/>
      <c r="T2043" s="162"/>
      <c r="AT2043" s="157" t="s">
        <v>171</v>
      </c>
      <c r="AU2043" s="157" t="s">
        <v>83</v>
      </c>
      <c r="AV2043" s="13" t="s">
        <v>83</v>
      </c>
      <c r="AW2043" s="13" t="s">
        <v>34</v>
      </c>
      <c r="AX2043" s="13" t="s">
        <v>73</v>
      </c>
      <c r="AY2043" s="157" t="s">
        <v>158</v>
      </c>
    </row>
    <row r="2044" spans="2:65" s="14" customFormat="1" ht="11.25">
      <c r="B2044" s="163"/>
      <c r="D2044" s="144" t="s">
        <v>171</v>
      </c>
      <c r="E2044" s="164" t="s">
        <v>21</v>
      </c>
      <c r="F2044" s="165" t="s">
        <v>215</v>
      </c>
      <c r="H2044" s="166">
        <v>8.6530000000000005</v>
      </c>
      <c r="I2044" s="167"/>
      <c r="L2044" s="163"/>
      <c r="M2044" s="168"/>
      <c r="T2044" s="169"/>
      <c r="AT2044" s="164" t="s">
        <v>171</v>
      </c>
      <c r="AU2044" s="164" t="s">
        <v>83</v>
      </c>
      <c r="AV2044" s="14" t="s">
        <v>165</v>
      </c>
      <c r="AW2044" s="14" t="s">
        <v>34</v>
      </c>
      <c r="AX2044" s="14" t="s">
        <v>81</v>
      </c>
      <c r="AY2044" s="164" t="s">
        <v>158</v>
      </c>
    </row>
    <row r="2045" spans="2:65" s="1" customFormat="1" ht="16.5" customHeight="1">
      <c r="B2045" s="32"/>
      <c r="C2045" s="131" t="s">
        <v>2567</v>
      </c>
      <c r="D2045" s="131" t="s">
        <v>160</v>
      </c>
      <c r="E2045" s="132" t="s">
        <v>2568</v>
      </c>
      <c r="F2045" s="133" t="s">
        <v>2569</v>
      </c>
      <c r="G2045" s="134" t="s">
        <v>163</v>
      </c>
      <c r="H2045" s="135">
        <v>7.6269999999999998</v>
      </c>
      <c r="I2045" s="136"/>
      <c r="J2045" s="137">
        <f>ROUND(I2045*H2045,2)</f>
        <v>0</v>
      </c>
      <c r="K2045" s="133" t="s">
        <v>164</v>
      </c>
      <c r="L2045" s="32"/>
      <c r="M2045" s="138" t="s">
        <v>21</v>
      </c>
      <c r="N2045" s="139" t="s">
        <v>44</v>
      </c>
      <c r="P2045" s="140">
        <f>O2045*H2045</f>
        <v>0</v>
      </c>
      <c r="Q2045" s="140">
        <v>1.2305000000000001E-4</v>
      </c>
      <c r="R2045" s="140">
        <f>Q2045*H2045</f>
        <v>9.3850235000000003E-4</v>
      </c>
      <c r="S2045" s="140">
        <v>0</v>
      </c>
      <c r="T2045" s="141">
        <f>S2045*H2045</f>
        <v>0</v>
      </c>
      <c r="AR2045" s="142" t="s">
        <v>281</v>
      </c>
      <c r="AT2045" s="142" t="s">
        <v>160</v>
      </c>
      <c r="AU2045" s="142" t="s">
        <v>83</v>
      </c>
      <c r="AY2045" s="17" t="s">
        <v>158</v>
      </c>
      <c r="BE2045" s="143">
        <f>IF(N2045="základní",J2045,0)</f>
        <v>0</v>
      </c>
      <c r="BF2045" s="143">
        <f>IF(N2045="snížená",J2045,0)</f>
        <v>0</v>
      </c>
      <c r="BG2045" s="143">
        <f>IF(N2045="zákl. přenesená",J2045,0)</f>
        <v>0</v>
      </c>
      <c r="BH2045" s="143">
        <f>IF(N2045="sníž. přenesená",J2045,0)</f>
        <v>0</v>
      </c>
      <c r="BI2045" s="143">
        <f>IF(N2045="nulová",J2045,0)</f>
        <v>0</v>
      </c>
      <c r="BJ2045" s="17" t="s">
        <v>81</v>
      </c>
      <c r="BK2045" s="143">
        <f>ROUND(I2045*H2045,2)</f>
        <v>0</v>
      </c>
      <c r="BL2045" s="17" t="s">
        <v>281</v>
      </c>
      <c r="BM2045" s="142" t="s">
        <v>2570</v>
      </c>
    </row>
    <row r="2046" spans="2:65" s="1" customFormat="1" ht="11.25">
      <c r="B2046" s="32"/>
      <c r="D2046" s="144" t="s">
        <v>167</v>
      </c>
      <c r="F2046" s="145" t="s">
        <v>2571</v>
      </c>
      <c r="I2046" s="146"/>
      <c r="L2046" s="32"/>
      <c r="M2046" s="147"/>
      <c r="T2046" s="53"/>
      <c r="AT2046" s="17" t="s">
        <v>167</v>
      </c>
      <c r="AU2046" s="17" t="s">
        <v>83</v>
      </c>
    </row>
    <row r="2047" spans="2:65" s="1" customFormat="1" ht="11.25">
      <c r="B2047" s="32"/>
      <c r="D2047" s="148" t="s">
        <v>169</v>
      </c>
      <c r="F2047" s="149" t="s">
        <v>2572</v>
      </c>
      <c r="I2047" s="146"/>
      <c r="L2047" s="32"/>
      <c r="M2047" s="147"/>
      <c r="T2047" s="53"/>
      <c r="AT2047" s="17" t="s">
        <v>169</v>
      </c>
      <c r="AU2047" s="17" t="s">
        <v>83</v>
      </c>
    </row>
    <row r="2048" spans="2:65" s="12" customFormat="1" ht="11.25">
      <c r="B2048" s="150"/>
      <c r="D2048" s="144" t="s">
        <v>171</v>
      </c>
      <c r="E2048" s="151" t="s">
        <v>21</v>
      </c>
      <c r="F2048" s="152" t="s">
        <v>2550</v>
      </c>
      <c r="H2048" s="151" t="s">
        <v>21</v>
      </c>
      <c r="I2048" s="153"/>
      <c r="L2048" s="150"/>
      <c r="M2048" s="154"/>
      <c r="T2048" s="155"/>
      <c r="AT2048" s="151" t="s">
        <v>171</v>
      </c>
      <c r="AU2048" s="151" t="s">
        <v>83</v>
      </c>
      <c r="AV2048" s="12" t="s">
        <v>81</v>
      </c>
      <c r="AW2048" s="12" t="s">
        <v>34</v>
      </c>
      <c r="AX2048" s="12" t="s">
        <v>73</v>
      </c>
      <c r="AY2048" s="151" t="s">
        <v>158</v>
      </c>
    </row>
    <row r="2049" spans="2:65" s="13" customFormat="1" ht="11.25">
      <c r="B2049" s="156"/>
      <c r="D2049" s="144" t="s">
        <v>171</v>
      </c>
      <c r="E2049" s="157" t="s">
        <v>21</v>
      </c>
      <c r="F2049" s="158" t="s">
        <v>2551</v>
      </c>
      <c r="H2049" s="159">
        <v>1.016</v>
      </c>
      <c r="I2049" s="160"/>
      <c r="L2049" s="156"/>
      <c r="M2049" s="161"/>
      <c r="T2049" s="162"/>
      <c r="AT2049" s="157" t="s">
        <v>171</v>
      </c>
      <c r="AU2049" s="157" t="s">
        <v>83</v>
      </c>
      <c r="AV2049" s="13" t="s">
        <v>83</v>
      </c>
      <c r="AW2049" s="13" t="s">
        <v>34</v>
      </c>
      <c r="AX2049" s="13" t="s">
        <v>73</v>
      </c>
      <c r="AY2049" s="157" t="s">
        <v>158</v>
      </c>
    </row>
    <row r="2050" spans="2:65" s="12" customFormat="1" ht="11.25">
      <c r="B2050" s="150"/>
      <c r="D2050" s="144" t="s">
        <v>171</v>
      </c>
      <c r="E2050" s="151" t="s">
        <v>21</v>
      </c>
      <c r="F2050" s="152" t="s">
        <v>705</v>
      </c>
      <c r="H2050" s="151" t="s">
        <v>21</v>
      </c>
      <c r="I2050" s="153"/>
      <c r="L2050" s="150"/>
      <c r="M2050" s="154"/>
      <c r="T2050" s="155"/>
      <c r="AT2050" s="151" t="s">
        <v>171</v>
      </c>
      <c r="AU2050" s="151" t="s">
        <v>83</v>
      </c>
      <c r="AV2050" s="12" t="s">
        <v>81</v>
      </c>
      <c r="AW2050" s="12" t="s">
        <v>34</v>
      </c>
      <c r="AX2050" s="12" t="s">
        <v>73</v>
      </c>
      <c r="AY2050" s="151" t="s">
        <v>158</v>
      </c>
    </row>
    <row r="2051" spans="2:65" s="13" customFormat="1" ht="11.25">
      <c r="B2051" s="156"/>
      <c r="D2051" s="144" t="s">
        <v>171</v>
      </c>
      <c r="E2051" s="157" t="s">
        <v>21</v>
      </c>
      <c r="F2051" s="158" t="s">
        <v>2552</v>
      </c>
      <c r="H2051" s="159">
        <v>6.6109999999999998</v>
      </c>
      <c r="I2051" s="160"/>
      <c r="L2051" s="156"/>
      <c r="M2051" s="161"/>
      <c r="T2051" s="162"/>
      <c r="AT2051" s="157" t="s">
        <v>171</v>
      </c>
      <c r="AU2051" s="157" t="s">
        <v>83</v>
      </c>
      <c r="AV2051" s="13" t="s">
        <v>83</v>
      </c>
      <c r="AW2051" s="13" t="s">
        <v>34</v>
      </c>
      <c r="AX2051" s="13" t="s">
        <v>73</v>
      </c>
      <c r="AY2051" s="157" t="s">
        <v>158</v>
      </c>
    </row>
    <row r="2052" spans="2:65" s="14" customFormat="1" ht="11.25">
      <c r="B2052" s="163"/>
      <c r="D2052" s="144" t="s">
        <v>171</v>
      </c>
      <c r="E2052" s="164" t="s">
        <v>21</v>
      </c>
      <c r="F2052" s="165" t="s">
        <v>215</v>
      </c>
      <c r="H2052" s="166">
        <v>7.6269999999999998</v>
      </c>
      <c r="I2052" s="167"/>
      <c r="L2052" s="163"/>
      <c r="M2052" s="168"/>
      <c r="T2052" s="169"/>
      <c r="AT2052" s="164" t="s">
        <v>171</v>
      </c>
      <c r="AU2052" s="164" t="s">
        <v>83</v>
      </c>
      <c r="AV2052" s="14" t="s">
        <v>165</v>
      </c>
      <c r="AW2052" s="14" t="s">
        <v>34</v>
      </c>
      <c r="AX2052" s="14" t="s">
        <v>81</v>
      </c>
      <c r="AY2052" s="164" t="s">
        <v>158</v>
      </c>
    </row>
    <row r="2053" spans="2:65" s="1" customFormat="1" ht="16.5" customHeight="1">
      <c r="B2053" s="32"/>
      <c r="C2053" s="131" t="s">
        <v>2573</v>
      </c>
      <c r="D2053" s="131" t="s">
        <v>160</v>
      </c>
      <c r="E2053" s="132" t="s">
        <v>2574</v>
      </c>
      <c r="F2053" s="133" t="s">
        <v>2575</v>
      </c>
      <c r="G2053" s="134" t="s">
        <v>163</v>
      </c>
      <c r="H2053" s="135">
        <v>13.582000000000001</v>
      </c>
      <c r="I2053" s="136"/>
      <c r="J2053" s="137">
        <f>ROUND(I2053*H2053,2)</f>
        <v>0</v>
      </c>
      <c r="K2053" s="133" t="s">
        <v>164</v>
      </c>
      <c r="L2053" s="32"/>
      <c r="M2053" s="138" t="s">
        <v>21</v>
      </c>
      <c r="N2053" s="139" t="s">
        <v>44</v>
      </c>
      <c r="P2053" s="140">
        <f>O2053*H2053</f>
        <v>0</v>
      </c>
      <c r="Q2053" s="140">
        <v>1.2305000000000001E-4</v>
      </c>
      <c r="R2053" s="140">
        <f>Q2053*H2053</f>
        <v>1.6712651000000002E-3</v>
      </c>
      <c r="S2053" s="140">
        <v>0</v>
      </c>
      <c r="T2053" s="141">
        <f>S2053*H2053</f>
        <v>0</v>
      </c>
      <c r="AR2053" s="142" t="s">
        <v>281</v>
      </c>
      <c r="AT2053" s="142" t="s">
        <v>160</v>
      </c>
      <c r="AU2053" s="142" t="s">
        <v>83</v>
      </c>
      <c r="AY2053" s="17" t="s">
        <v>158</v>
      </c>
      <c r="BE2053" s="143">
        <f>IF(N2053="základní",J2053,0)</f>
        <v>0</v>
      </c>
      <c r="BF2053" s="143">
        <f>IF(N2053="snížená",J2053,0)</f>
        <v>0</v>
      </c>
      <c r="BG2053" s="143">
        <f>IF(N2053="zákl. přenesená",J2053,0)</f>
        <v>0</v>
      </c>
      <c r="BH2053" s="143">
        <f>IF(N2053="sníž. přenesená",J2053,0)</f>
        <v>0</v>
      </c>
      <c r="BI2053" s="143">
        <f>IF(N2053="nulová",J2053,0)</f>
        <v>0</v>
      </c>
      <c r="BJ2053" s="17" t="s">
        <v>81</v>
      </c>
      <c r="BK2053" s="143">
        <f>ROUND(I2053*H2053,2)</f>
        <v>0</v>
      </c>
      <c r="BL2053" s="17" t="s">
        <v>281</v>
      </c>
      <c r="BM2053" s="142" t="s">
        <v>2576</v>
      </c>
    </row>
    <row r="2054" spans="2:65" s="1" customFormat="1" ht="11.25">
      <c r="B2054" s="32"/>
      <c r="D2054" s="144" t="s">
        <v>167</v>
      </c>
      <c r="F2054" s="145" t="s">
        <v>2577</v>
      </c>
      <c r="I2054" s="146"/>
      <c r="L2054" s="32"/>
      <c r="M2054" s="147"/>
      <c r="T2054" s="53"/>
      <c r="AT2054" s="17" t="s">
        <v>167</v>
      </c>
      <c r="AU2054" s="17" t="s">
        <v>83</v>
      </c>
    </row>
    <row r="2055" spans="2:65" s="1" customFormat="1" ht="11.25">
      <c r="B2055" s="32"/>
      <c r="D2055" s="148" t="s">
        <v>169</v>
      </c>
      <c r="F2055" s="149" t="s">
        <v>2578</v>
      </c>
      <c r="I2055" s="146"/>
      <c r="L2055" s="32"/>
      <c r="M2055" s="147"/>
      <c r="T2055" s="53"/>
      <c r="AT2055" s="17" t="s">
        <v>169</v>
      </c>
      <c r="AU2055" s="17" t="s">
        <v>83</v>
      </c>
    </row>
    <row r="2056" spans="2:65" s="1" customFormat="1" ht="19.5">
      <c r="B2056" s="32"/>
      <c r="D2056" s="144" t="s">
        <v>562</v>
      </c>
      <c r="F2056" s="180" t="s">
        <v>2579</v>
      </c>
      <c r="I2056" s="146"/>
      <c r="L2056" s="32"/>
      <c r="M2056" s="147"/>
      <c r="T2056" s="53"/>
      <c r="AT2056" s="17" t="s">
        <v>562</v>
      </c>
      <c r="AU2056" s="17" t="s">
        <v>83</v>
      </c>
    </row>
    <row r="2057" spans="2:65" s="12" customFormat="1" ht="11.25">
      <c r="B2057" s="150"/>
      <c r="D2057" s="144" t="s">
        <v>171</v>
      </c>
      <c r="E2057" s="151" t="s">
        <v>21</v>
      </c>
      <c r="F2057" s="152" t="s">
        <v>2559</v>
      </c>
      <c r="H2057" s="151" t="s">
        <v>21</v>
      </c>
      <c r="I2057" s="153"/>
      <c r="L2057" s="150"/>
      <c r="M2057" s="154"/>
      <c r="T2057" s="155"/>
      <c r="AT2057" s="151" t="s">
        <v>171</v>
      </c>
      <c r="AU2057" s="151" t="s">
        <v>83</v>
      </c>
      <c r="AV2057" s="12" t="s">
        <v>81</v>
      </c>
      <c r="AW2057" s="12" t="s">
        <v>34</v>
      </c>
      <c r="AX2057" s="12" t="s">
        <v>73</v>
      </c>
      <c r="AY2057" s="151" t="s">
        <v>158</v>
      </c>
    </row>
    <row r="2058" spans="2:65" s="13" customFormat="1" ht="11.25">
      <c r="B2058" s="156"/>
      <c r="D2058" s="144" t="s">
        <v>171</v>
      </c>
      <c r="E2058" s="157" t="s">
        <v>21</v>
      </c>
      <c r="F2058" s="158" t="s">
        <v>2560</v>
      </c>
      <c r="H2058" s="159">
        <v>5.9550000000000001</v>
      </c>
      <c r="I2058" s="160"/>
      <c r="L2058" s="156"/>
      <c r="M2058" s="161"/>
      <c r="T2058" s="162"/>
      <c r="AT2058" s="157" t="s">
        <v>171</v>
      </c>
      <c r="AU2058" s="157" t="s">
        <v>83</v>
      </c>
      <c r="AV2058" s="13" t="s">
        <v>83</v>
      </c>
      <c r="AW2058" s="13" t="s">
        <v>34</v>
      </c>
      <c r="AX2058" s="13" t="s">
        <v>73</v>
      </c>
      <c r="AY2058" s="157" t="s">
        <v>158</v>
      </c>
    </row>
    <row r="2059" spans="2:65" s="12" customFormat="1" ht="11.25">
      <c r="B2059" s="150"/>
      <c r="D2059" s="144" t="s">
        <v>171</v>
      </c>
      <c r="E2059" s="151" t="s">
        <v>21</v>
      </c>
      <c r="F2059" s="152" t="s">
        <v>2550</v>
      </c>
      <c r="H2059" s="151" t="s">
        <v>21</v>
      </c>
      <c r="I2059" s="153"/>
      <c r="L2059" s="150"/>
      <c r="M2059" s="154"/>
      <c r="T2059" s="155"/>
      <c r="AT2059" s="151" t="s">
        <v>171</v>
      </c>
      <c r="AU2059" s="151" t="s">
        <v>83</v>
      </c>
      <c r="AV2059" s="12" t="s">
        <v>81</v>
      </c>
      <c r="AW2059" s="12" t="s">
        <v>34</v>
      </c>
      <c r="AX2059" s="12" t="s">
        <v>73</v>
      </c>
      <c r="AY2059" s="151" t="s">
        <v>158</v>
      </c>
    </row>
    <row r="2060" spans="2:65" s="13" customFormat="1" ht="11.25">
      <c r="B2060" s="156"/>
      <c r="D2060" s="144" t="s">
        <v>171</v>
      </c>
      <c r="E2060" s="157" t="s">
        <v>21</v>
      </c>
      <c r="F2060" s="158" t="s">
        <v>2551</v>
      </c>
      <c r="H2060" s="159">
        <v>1.016</v>
      </c>
      <c r="I2060" s="160"/>
      <c r="L2060" s="156"/>
      <c r="M2060" s="161"/>
      <c r="T2060" s="162"/>
      <c r="AT2060" s="157" t="s">
        <v>171</v>
      </c>
      <c r="AU2060" s="157" t="s">
        <v>83</v>
      </c>
      <c r="AV2060" s="13" t="s">
        <v>83</v>
      </c>
      <c r="AW2060" s="13" t="s">
        <v>34</v>
      </c>
      <c r="AX2060" s="13" t="s">
        <v>73</v>
      </c>
      <c r="AY2060" s="157" t="s">
        <v>158</v>
      </c>
    </row>
    <row r="2061" spans="2:65" s="12" customFormat="1" ht="11.25">
      <c r="B2061" s="150"/>
      <c r="D2061" s="144" t="s">
        <v>171</v>
      </c>
      <c r="E2061" s="151" t="s">
        <v>21</v>
      </c>
      <c r="F2061" s="152" t="s">
        <v>705</v>
      </c>
      <c r="H2061" s="151" t="s">
        <v>21</v>
      </c>
      <c r="I2061" s="153"/>
      <c r="L2061" s="150"/>
      <c r="M2061" s="154"/>
      <c r="T2061" s="155"/>
      <c r="AT2061" s="151" t="s">
        <v>171</v>
      </c>
      <c r="AU2061" s="151" t="s">
        <v>83</v>
      </c>
      <c r="AV2061" s="12" t="s">
        <v>81</v>
      </c>
      <c r="AW2061" s="12" t="s">
        <v>34</v>
      </c>
      <c r="AX2061" s="12" t="s">
        <v>73</v>
      </c>
      <c r="AY2061" s="151" t="s">
        <v>158</v>
      </c>
    </row>
    <row r="2062" spans="2:65" s="13" customFormat="1" ht="11.25">
      <c r="B2062" s="156"/>
      <c r="D2062" s="144" t="s">
        <v>171</v>
      </c>
      <c r="E2062" s="157" t="s">
        <v>21</v>
      </c>
      <c r="F2062" s="158" t="s">
        <v>2552</v>
      </c>
      <c r="H2062" s="159">
        <v>6.6109999999999998</v>
      </c>
      <c r="I2062" s="160"/>
      <c r="L2062" s="156"/>
      <c r="M2062" s="161"/>
      <c r="T2062" s="162"/>
      <c r="AT2062" s="157" t="s">
        <v>171</v>
      </c>
      <c r="AU2062" s="157" t="s">
        <v>83</v>
      </c>
      <c r="AV2062" s="13" t="s">
        <v>83</v>
      </c>
      <c r="AW2062" s="13" t="s">
        <v>34</v>
      </c>
      <c r="AX2062" s="13" t="s">
        <v>73</v>
      </c>
      <c r="AY2062" s="157" t="s">
        <v>158</v>
      </c>
    </row>
    <row r="2063" spans="2:65" s="14" customFormat="1" ht="11.25">
      <c r="B2063" s="163"/>
      <c r="D2063" s="144" t="s">
        <v>171</v>
      </c>
      <c r="E2063" s="164" t="s">
        <v>21</v>
      </c>
      <c r="F2063" s="165" t="s">
        <v>215</v>
      </c>
      <c r="H2063" s="166">
        <v>13.582000000000001</v>
      </c>
      <c r="I2063" s="167"/>
      <c r="L2063" s="163"/>
      <c r="M2063" s="168"/>
      <c r="T2063" s="169"/>
      <c r="AT2063" s="164" t="s">
        <v>171</v>
      </c>
      <c r="AU2063" s="164" t="s">
        <v>83</v>
      </c>
      <c r="AV2063" s="14" t="s">
        <v>165</v>
      </c>
      <c r="AW2063" s="14" t="s">
        <v>34</v>
      </c>
      <c r="AX2063" s="14" t="s">
        <v>81</v>
      </c>
      <c r="AY2063" s="164" t="s">
        <v>158</v>
      </c>
    </row>
    <row r="2064" spans="2:65" s="1" customFormat="1" ht="16.5" customHeight="1">
      <c r="B2064" s="32"/>
      <c r="C2064" s="131" t="s">
        <v>2580</v>
      </c>
      <c r="D2064" s="131" t="s">
        <v>160</v>
      </c>
      <c r="E2064" s="132" t="s">
        <v>2581</v>
      </c>
      <c r="F2064" s="133" t="s">
        <v>2582</v>
      </c>
      <c r="G2064" s="134" t="s">
        <v>163</v>
      </c>
      <c r="H2064" s="135">
        <v>45.23</v>
      </c>
      <c r="I2064" s="136"/>
      <c r="J2064" s="137">
        <f>ROUND(I2064*H2064,2)</f>
        <v>0</v>
      </c>
      <c r="K2064" s="133" t="s">
        <v>164</v>
      </c>
      <c r="L2064" s="32"/>
      <c r="M2064" s="138" t="s">
        <v>21</v>
      </c>
      <c r="N2064" s="139" t="s">
        <v>44</v>
      </c>
      <c r="P2064" s="140">
        <f>O2064*H2064</f>
        <v>0</v>
      </c>
      <c r="Q2064" s="140">
        <v>8.0000000000000007E-5</v>
      </c>
      <c r="R2064" s="140">
        <f>Q2064*H2064</f>
        <v>3.6183999999999999E-3</v>
      </c>
      <c r="S2064" s="140">
        <v>0</v>
      </c>
      <c r="T2064" s="141">
        <f>S2064*H2064</f>
        <v>0</v>
      </c>
      <c r="AR2064" s="142" t="s">
        <v>281</v>
      </c>
      <c r="AT2064" s="142" t="s">
        <v>160</v>
      </c>
      <c r="AU2064" s="142" t="s">
        <v>83</v>
      </c>
      <c r="AY2064" s="17" t="s">
        <v>158</v>
      </c>
      <c r="BE2064" s="143">
        <f>IF(N2064="základní",J2064,0)</f>
        <v>0</v>
      </c>
      <c r="BF2064" s="143">
        <f>IF(N2064="snížená",J2064,0)</f>
        <v>0</v>
      </c>
      <c r="BG2064" s="143">
        <f>IF(N2064="zákl. přenesená",J2064,0)</f>
        <v>0</v>
      </c>
      <c r="BH2064" s="143">
        <f>IF(N2064="sníž. přenesená",J2064,0)</f>
        <v>0</v>
      </c>
      <c r="BI2064" s="143">
        <f>IF(N2064="nulová",J2064,0)</f>
        <v>0</v>
      </c>
      <c r="BJ2064" s="17" t="s">
        <v>81</v>
      </c>
      <c r="BK2064" s="143">
        <f>ROUND(I2064*H2064,2)</f>
        <v>0</v>
      </c>
      <c r="BL2064" s="17" t="s">
        <v>281</v>
      </c>
      <c r="BM2064" s="142" t="s">
        <v>2583</v>
      </c>
    </row>
    <row r="2065" spans="2:65" s="1" customFormat="1" ht="11.25">
      <c r="B2065" s="32"/>
      <c r="D2065" s="144" t="s">
        <v>167</v>
      </c>
      <c r="F2065" s="145" t="s">
        <v>2584</v>
      </c>
      <c r="I2065" s="146"/>
      <c r="L2065" s="32"/>
      <c r="M2065" s="147"/>
      <c r="T2065" s="53"/>
      <c r="AT2065" s="17" t="s">
        <v>167</v>
      </c>
      <c r="AU2065" s="17" t="s">
        <v>83</v>
      </c>
    </row>
    <row r="2066" spans="2:65" s="1" customFormat="1" ht="11.25">
      <c r="B2066" s="32"/>
      <c r="D2066" s="148" t="s">
        <v>169</v>
      </c>
      <c r="F2066" s="149" t="s">
        <v>2585</v>
      </c>
      <c r="I2066" s="146"/>
      <c r="L2066" s="32"/>
      <c r="M2066" s="147"/>
      <c r="T2066" s="53"/>
      <c r="AT2066" s="17" t="s">
        <v>169</v>
      </c>
      <c r="AU2066" s="17" t="s">
        <v>83</v>
      </c>
    </row>
    <row r="2067" spans="2:65" s="12" customFormat="1" ht="11.25">
      <c r="B2067" s="150"/>
      <c r="D2067" s="144" t="s">
        <v>171</v>
      </c>
      <c r="E2067" s="151" t="s">
        <v>21</v>
      </c>
      <c r="F2067" s="152" t="s">
        <v>1979</v>
      </c>
      <c r="H2067" s="151" t="s">
        <v>21</v>
      </c>
      <c r="I2067" s="153"/>
      <c r="L2067" s="150"/>
      <c r="M2067" s="154"/>
      <c r="T2067" s="155"/>
      <c r="AT2067" s="151" t="s">
        <v>171</v>
      </c>
      <c r="AU2067" s="151" t="s">
        <v>83</v>
      </c>
      <c r="AV2067" s="12" t="s">
        <v>81</v>
      </c>
      <c r="AW2067" s="12" t="s">
        <v>34</v>
      </c>
      <c r="AX2067" s="12" t="s">
        <v>73</v>
      </c>
      <c r="AY2067" s="151" t="s">
        <v>158</v>
      </c>
    </row>
    <row r="2068" spans="2:65" s="13" customFormat="1" ht="11.25">
      <c r="B2068" s="156"/>
      <c r="D2068" s="144" t="s">
        <v>171</v>
      </c>
      <c r="E2068" s="157" t="s">
        <v>21</v>
      </c>
      <c r="F2068" s="158" t="s">
        <v>2586</v>
      </c>
      <c r="H2068" s="159">
        <v>21.45</v>
      </c>
      <c r="I2068" s="160"/>
      <c r="L2068" s="156"/>
      <c r="M2068" s="161"/>
      <c r="T2068" s="162"/>
      <c r="AT2068" s="157" t="s">
        <v>171</v>
      </c>
      <c r="AU2068" s="157" t="s">
        <v>83</v>
      </c>
      <c r="AV2068" s="13" t="s">
        <v>83</v>
      </c>
      <c r="AW2068" s="13" t="s">
        <v>34</v>
      </c>
      <c r="AX2068" s="13" t="s">
        <v>73</v>
      </c>
      <c r="AY2068" s="157" t="s">
        <v>158</v>
      </c>
    </row>
    <row r="2069" spans="2:65" s="12" customFormat="1" ht="11.25">
      <c r="B2069" s="150"/>
      <c r="D2069" s="144" t="s">
        <v>171</v>
      </c>
      <c r="E2069" s="151" t="s">
        <v>21</v>
      </c>
      <c r="F2069" s="152" t="s">
        <v>2007</v>
      </c>
      <c r="H2069" s="151" t="s">
        <v>21</v>
      </c>
      <c r="I2069" s="153"/>
      <c r="L2069" s="150"/>
      <c r="M2069" s="154"/>
      <c r="T2069" s="155"/>
      <c r="AT2069" s="151" t="s">
        <v>171</v>
      </c>
      <c r="AU2069" s="151" t="s">
        <v>83</v>
      </c>
      <c r="AV2069" s="12" t="s">
        <v>81</v>
      </c>
      <c r="AW2069" s="12" t="s">
        <v>34</v>
      </c>
      <c r="AX2069" s="12" t="s">
        <v>73</v>
      </c>
      <c r="AY2069" s="151" t="s">
        <v>158</v>
      </c>
    </row>
    <row r="2070" spans="2:65" s="13" customFormat="1" ht="11.25">
      <c r="B2070" s="156"/>
      <c r="D2070" s="144" t="s">
        <v>171</v>
      </c>
      <c r="E2070" s="157" t="s">
        <v>21</v>
      </c>
      <c r="F2070" s="158" t="s">
        <v>2008</v>
      </c>
      <c r="H2070" s="159">
        <v>0.69</v>
      </c>
      <c r="I2070" s="160"/>
      <c r="L2070" s="156"/>
      <c r="M2070" s="161"/>
      <c r="T2070" s="162"/>
      <c r="AT2070" s="157" t="s">
        <v>171</v>
      </c>
      <c r="AU2070" s="157" t="s">
        <v>83</v>
      </c>
      <c r="AV2070" s="13" t="s">
        <v>83</v>
      </c>
      <c r="AW2070" s="13" t="s">
        <v>34</v>
      </c>
      <c r="AX2070" s="13" t="s">
        <v>73</v>
      </c>
      <c r="AY2070" s="157" t="s">
        <v>158</v>
      </c>
    </row>
    <row r="2071" spans="2:65" s="12" customFormat="1" ht="11.25">
      <c r="B2071" s="150"/>
      <c r="D2071" s="144" t="s">
        <v>171</v>
      </c>
      <c r="E2071" s="151" t="s">
        <v>21</v>
      </c>
      <c r="F2071" s="152" t="s">
        <v>1986</v>
      </c>
      <c r="H2071" s="151" t="s">
        <v>21</v>
      </c>
      <c r="I2071" s="153"/>
      <c r="L2071" s="150"/>
      <c r="M2071" s="154"/>
      <c r="T2071" s="155"/>
      <c r="AT2071" s="151" t="s">
        <v>171</v>
      </c>
      <c r="AU2071" s="151" t="s">
        <v>83</v>
      </c>
      <c r="AV2071" s="12" t="s">
        <v>81</v>
      </c>
      <c r="AW2071" s="12" t="s">
        <v>34</v>
      </c>
      <c r="AX2071" s="12" t="s">
        <v>73</v>
      </c>
      <c r="AY2071" s="151" t="s">
        <v>158</v>
      </c>
    </row>
    <row r="2072" spans="2:65" s="13" customFormat="1" ht="11.25">
      <c r="B2072" s="156"/>
      <c r="D2072" s="144" t="s">
        <v>171</v>
      </c>
      <c r="E2072" s="157" t="s">
        <v>21</v>
      </c>
      <c r="F2072" s="158" t="s">
        <v>2587</v>
      </c>
      <c r="H2072" s="159">
        <v>4.6500000000000004</v>
      </c>
      <c r="I2072" s="160"/>
      <c r="L2072" s="156"/>
      <c r="M2072" s="161"/>
      <c r="T2072" s="162"/>
      <c r="AT2072" s="157" t="s">
        <v>171</v>
      </c>
      <c r="AU2072" s="157" t="s">
        <v>83</v>
      </c>
      <c r="AV2072" s="13" t="s">
        <v>83</v>
      </c>
      <c r="AW2072" s="13" t="s">
        <v>34</v>
      </c>
      <c r="AX2072" s="13" t="s">
        <v>73</v>
      </c>
      <c r="AY2072" s="157" t="s">
        <v>158</v>
      </c>
    </row>
    <row r="2073" spans="2:65" s="12" customFormat="1" ht="11.25">
      <c r="B2073" s="150"/>
      <c r="D2073" s="144" t="s">
        <v>171</v>
      </c>
      <c r="E2073" s="151" t="s">
        <v>21</v>
      </c>
      <c r="F2073" s="152" t="s">
        <v>1971</v>
      </c>
      <c r="H2073" s="151" t="s">
        <v>21</v>
      </c>
      <c r="I2073" s="153"/>
      <c r="L2073" s="150"/>
      <c r="M2073" s="154"/>
      <c r="T2073" s="155"/>
      <c r="AT2073" s="151" t="s">
        <v>171</v>
      </c>
      <c r="AU2073" s="151" t="s">
        <v>83</v>
      </c>
      <c r="AV2073" s="12" t="s">
        <v>81</v>
      </c>
      <c r="AW2073" s="12" t="s">
        <v>34</v>
      </c>
      <c r="AX2073" s="12" t="s">
        <v>73</v>
      </c>
      <c r="AY2073" s="151" t="s">
        <v>158</v>
      </c>
    </row>
    <row r="2074" spans="2:65" s="13" customFormat="1" ht="11.25">
      <c r="B2074" s="156"/>
      <c r="D2074" s="144" t="s">
        <v>171</v>
      </c>
      <c r="E2074" s="157" t="s">
        <v>21</v>
      </c>
      <c r="F2074" s="158" t="s">
        <v>2588</v>
      </c>
      <c r="H2074" s="159">
        <v>1.35</v>
      </c>
      <c r="I2074" s="160"/>
      <c r="L2074" s="156"/>
      <c r="M2074" s="161"/>
      <c r="T2074" s="162"/>
      <c r="AT2074" s="157" t="s">
        <v>171</v>
      </c>
      <c r="AU2074" s="157" t="s">
        <v>83</v>
      </c>
      <c r="AV2074" s="13" t="s">
        <v>83</v>
      </c>
      <c r="AW2074" s="13" t="s">
        <v>34</v>
      </c>
      <c r="AX2074" s="13" t="s">
        <v>73</v>
      </c>
      <c r="AY2074" s="157" t="s">
        <v>158</v>
      </c>
    </row>
    <row r="2075" spans="2:65" s="12" customFormat="1" ht="11.25">
      <c r="B2075" s="150"/>
      <c r="D2075" s="144" t="s">
        <v>171</v>
      </c>
      <c r="E2075" s="151" t="s">
        <v>21</v>
      </c>
      <c r="F2075" s="152" t="s">
        <v>1864</v>
      </c>
      <c r="H2075" s="151" t="s">
        <v>21</v>
      </c>
      <c r="I2075" s="153"/>
      <c r="L2075" s="150"/>
      <c r="M2075" s="154"/>
      <c r="T2075" s="155"/>
      <c r="AT2075" s="151" t="s">
        <v>171</v>
      </c>
      <c r="AU2075" s="151" t="s">
        <v>83</v>
      </c>
      <c r="AV2075" s="12" t="s">
        <v>81</v>
      </c>
      <c r="AW2075" s="12" t="s">
        <v>34</v>
      </c>
      <c r="AX2075" s="12" t="s">
        <v>73</v>
      </c>
      <c r="AY2075" s="151" t="s">
        <v>158</v>
      </c>
    </row>
    <row r="2076" spans="2:65" s="13" customFormat="1" ht="11.25">
      <c r="B2076" s="156"/>
      <c r="D2076" s="144" t="s">
        <v>171</v>
      </c>
      <c r="E2076" s="157" t="s">
        <v>21</v>
      </c>
      <c r="F2076" s="158" t="s">
        <v>2589</v>
      </c>
      <c r="H2076" s="159">
        <v>17.09</v>
      </c>
      <c r="I2076" s="160"/>
      <c r="L2076" s="156"/>
      <c r="M2076" s="161"/>
      <c r="T2076" s="162"/>
      <c r="AT2076" s="157" t="s">
        <v>171</v>
      </c>
      <c r="AU2076" s="157" t="s">
        <v>83</v>
      </c>
      <c r="AV2076" s="13" t="s">
        <v>83</v>
      </c>
      <c r="AW2076" s="13" t="s">
        <v>34</v>
      </c>
      <c r="AX2076" s="13" t="s">
        <v>73</v>
      </c>
      <c r="AY2076" s="157" t="s">
        <v>158</v>
      </c>
    </row>
    <row r="2077" spans="2:65" s="14" customFormat="1" ht="11.25">
      <c r="B2077" s="163"/>
      <c r="D2077" s="144" t="s">
        <v>171</v>
      </c>
      <c r="E2077" s="164" t="s">
        <v>21</v>
      </c>
      <c r="F2077" s="165" t="s">
        <v>215</v>
      </c>
      <c r="H2077" s="166">
        <v>45.23</v>
      </c>
      <c r="I2077" s="167"/>
      <c r="L2077" s="163"/>
      <c r="M2077" s="168"/>
      <c r="T2077" s="169"/>
      <c r="AT2077" s="164" t="s">
        <v>171</v>
      </c>
      <c r="AU2077" s="164" t="s">
        <v>83</v>
      </c>
      <c r="AV2077" s="14" t="s">
        <v>165</v>
      </c>
      <c r="AW2077" s="14" t="s">
        <v>34</v>
      </c>
      <c r="AX2077" s="14" t="s">
        <v>81</v>
      </c>
      <c r="AY2077" s="164" t="s">
        <v>158</v>
      </c>
    </row>
    <row r="2078" spans="2:65" s="1" customFormat="1" ht="16.5" customHeight="1">
      <c r="B2078" s="32"/>
      <c r="C2078" s="131" t="s">
        <v>2590</v>
      </c>
      <c r="D2078" s="131" t="s">
        <v>160</v>
      </c>
      <c r="E2078" s="132" t="s">
        <v>2591</v>
      </c>
      <c r="F2078" s="133" t="s">
        <v>2592</v>
      </c>
      <c r="G2078" s="134" t="s">
        <v>163</v>
      </c>
      <c r="H2078" s="135">
        <v>17.09</v>
      </c>
      <c r="I2078" s="136"/>
      <c r="J2078" s="137">
        <f>ROUND(I2078*H2078,2)</f>
        <v>0</v>
      </c>
      <c r="K2078" s="133" t="s">
        <v>279</v>
      </c>
      <c r="L2078" s="32"/>
      <c r="M2078" s="138" t="s">
        <v>21</v>
      </c>
      <c r="N2078" s="139" t="s">
        <v>44</v>
      </c>
      <c r="P2078" s="140">
        <f>O2078*H2078</f>
        <v>0</v>
      </c>
      <c r="Q2078" s="140">
        <v>0</v>
      </c>
      <c r="R2078" s="140">
        <f>Q2078*H2078</f>
        <v>0</v>
      </c>
      <c r="S2078" s="140">
        <v>0</v>
      </c>
      <c r="T2078" s="141">
        <f>S2078*H2078</f>
        <v>0</v>
      </c>
      <c r="AR2078" s="142" t="s">
        <v>281</v>
      </c>
      <c r="AT2078" s="142" t="s">
        <v>160</v>
      </c>
      <c r="AU2078" s="142" t="s">
        <v>83</v>
      </c>
      <c r="AY2078" s="17" t="s">
        <v>158</v>
      </c>
      <c r="BE2078" s="143">
        <f>IF(N2078="základní",J2078,0)</f>
        <v>0</v>
      </c>
      <c r="BF2078" s="143">
        <f>IF(N2078="snížená",J2078,0)</f>
        <v>0</v>
      </c>
      <c r="BG2078" s="143">
        <f>IF(N2078="zákl. přenesená",J2078,0)</f>
        <v>0</v>
      </c>
      <c r="BH2078" s="143">
        <f>IF(N2078="sníž. přenesená",J2078,0)</f>
        <v>0</v>
      </c>
      <c r="BI2078" s="143">
        <f>IF(N2078="nulová",J2078,0)</f>
        <v>0</v>
      </c>
      <c r="BJ2078" s="17" t="s">
        <v>81</v>
      </c>
      <c r="BK2078" s="143">
        <f>ROUND(I2078*H2078,2)</f>
        <v>0</v>
      </c>
      <c r="BL2078" s="17" t="s">
        <v>281</v>
      </c>
      <c r="BM2078" s="142" t="s">
        <v>2593</v>
      </c>
    </row>
    <row r="2079" spans="2:65" s="1" customFormat="1" ht="11.25">
      <c r="B2079" s="32"/>
      <c r="D2079" s="144" t="s">
        <v>167</v>
      </c>
      <c r="F2079" s="145" t="s">
        <v>2592</v>
      </c>
      <c r="I2079" s="146"/>
      <c r="L2079" s="32"/>
      <c r="M2079" s="147"/>
      <c r="T2079" s="53"/>
      <c r="AT2079" s="17" t="s">
        <v>167</v>
      </c>
      <c r="AU2079" s="17" t="s">
        <v>83</v>
      </c>
    </row>
    <row r="2080" spans="2:65" s="12" customFormat="1" ht="11.25">
      <c r="B2080" s="150"/>
      <c r="D2080" s="144" t="s">
        <v>171</v>
      </c>
      <c r="E2080" s="151" t="s">
        <v>21</v>
      </c>
      <c r="F2080" s="152" t="s">
        <v>1864</v>
      </c>
      <c r="H2080" s="151" t="s">
        <v>21</v>
      </c>
      <c r="I2080" s="153"/>
      <c r="L2080" s="150"/>
      <c r="M2080" s="154"/>
      <c r="T2080" s="155"/>
      <c r="AT2080" s="151" t="s">
        <v>171</v>
      </c>
      <c r="AU2080" s="151" t="s">
        <v>83</v>
      </c>
      <c r="AV2080" s="12" t="s">
        <v>81</v>
      </c>
      <c r="AW2080" s="12" t="s">
        <v>34</v>
      </c>
      <c r="AX2080" s="12" t="s">
        <v>73</v>
      </c>
      <c r="AY2080" s="151" t="s">
        <v>158</v>
      </c>
    </row>
    <row r="2081" spans="2:65" s="13" customFormat="1" ht="11.25">
      <c r="B2081" s="156"/>
      <c r="D2081" s="144" t="s">
        <v>171</v>
      </c>
      <c r="E2081" s="157" t="s">
        <v>21</v>
      </c>
      <c r="F2081" s="158" t="s">
        <v>2589</v>
      </c>
      <c r="H2081" s="159">
        <v>17.09</v>
      </c>
      <c r="I2081" s="160"/>
      <c r="L2081" s="156"/>
      <c r="M2081" s="161"/>
      <c r="T2081" s="162"/>
      <c r="AT2081" s="157" t="s">
        <v>171</v>
      </c>
      <c r="AU2081" s="157" t="s">
        <v>83</v>
      </c>
      <c r="AV2081" s="13" t="s">
        <v>83</v>
      </c>
      <c r="AW2081" s="13" t="s">
        <v>34</v>
      </c>
      <c r="AX2081" s="13" t="s">
        <v>81</v>
      </c>
      <c r="AY2081" s="157" t="s">
        <v>158</v>
      </c>
    </row>
    <row r="2082" spans="2:65" s="1" customFormat="1" ht="16.5" customHeight="1">
      <c r="B2082" s="32"/>
      <c r="C2082" s="131" t="s">
        <v>2594</v>
      </c>
      <c r="D2082" s="131" t="s">
        <v>160</v>
      </c>
      <c r="E2082" s="132" t="s">
        <v>2595</v>
      </c>
      <c r="F2082" s="133" t="s">
        <v>2596</v>
      </c>
      <c r="G2082" s="134" t="s">
        <v>163</v>
      </c>
      <c r="H2082" s="135">
        <v>28.14</v>
      </c>
      <c r="I2082" s="136"/>
      <c r="J2082" s="137">
        <f>ROUND(I2082*H2082,2)</f>
        <v>0</v>
      </c>
      <c r="K2082" s="133" t="s">
        <v>164</v>
      </c>
      <c r="L2082" s="32"/>
      <c r="M2082" s="138" t="s">
        <v>21</v>
      </c>
      <c r="N2082" s="139" t="s">
        <v>44</v>
      </c>
      <c r="P2082" s="140">
        <f>O2082*H2082</f>
        <v>0</v>
      </c>
      <c r="Q2082" s="140">
        <v>1.2765000000000001E-4</v>
      </c>
      <c r="R2082" s="140">
        <f>Q2082*H2082</f>
        <v>3.5920710000000005E-3</v>
      </c>
      <c r="S2082" s="140">
        <v>0</v>
      </c>
      <c r="T2082" s="141">
        <f>S2082*H2082</f>
        <v>0</v>
      </c>
      <c r="AR2082" s="142" t="s">
        <v>281</v>
      </c>
      <c r="AT2082" s="142" t="s">
        <v>160</v>
      </c>
      <c r="AU2082" s="142" t="s">
        <v>83</v>
      </c>
      <c r="AY2082" s="17" t="s">
        <v>158</v>
      </c>
      <c r="BE2082" s="143">
        <f>IF(N2082="základní",J2082,0)</f>
        <v>0</v>
      </c>
      <c r="BF2082" s="143">
        <f>IF(N2082="snížená",J2082,0)</f>
        <v>0</v>
      </c>
      <c r="BG2082" s="143">
        <f>IF(N2082="zákl. přenesená",J2082,0)</f>
        <v>0</v>
      </c>
      <c r="BH2082" s="143">
        <f>IF(N2082="sníž. přenesená",J2082,0)</f>
        <v>0</v>
      </c>
      <c r="BI2082" s="143">
        <f>IF(N2082="nulová",J2082,0)</f>
        <v>0</v>
      </c>
      <c r="BJ2082" s="17" t="s">
        <v>81</v>
      </c>
      <c r="BK2082" s="143">
        <f>ROUND(I2082*H2082,2)</f>
        <v>0</v>
      </c>
      <c r="BL2082" s="17" t="s">
        <v>281</v>
      </c>
      <c r="BM2082" s="142" t="s">
        <v>2597</v>
      </c>
    </row>
    <row r="2083" spans="2:65" s="1" customFormat="1" ht="11.25">
      <c r="B2083" s="32"/>
      <c r="D2083" s="144" t="s">
        <v>167</v>
      </c>
      <c r="F2083" s="145" t="s">
        <v>2598</v>
      </c>
      <c r="I2083" s="146"/>
      <c r="L2083" s="32"/>
      <c r="M2083" s="147"/>
      <c r="T2083" s="53"/>
      <c r="AT2083" s="17" t="s">
        <v>167</v>
      </c>
      <c r="AU2083" s="17" t="s">
        <v>83</v>
      </c>
    </row>
    <row r="2084" spans="2:65" s="1" customFormat="1" ht="11.25">
      <c r="B2084" s="32"/>
      <c r="D2084" s="148" t="s">
        <v>169</v>
      </c>
      <c r="F2084" s="149" t="s">
        <v>2599</v>
      </c>
      <c r="I2084" s="146"/>
      <c r="L2084" s="32"/>
      <c r="M2084" s="147"/>
      <c r="T2084" s="53"/>
      <c r="AT2084" s="17" t="s">
        <v>169</v>
      </c>
      <c r="AU2084" s="17" t="s">
        <v>83</v>
      </c>
    </row>
    <row r="2085" spans="2:65" s="12" customFormat="1" ht="11.25">
      <c r="B2085" s="150"/>
      <c r="D2085" s="144" t="s">
        <v>171</v>
      </c>
      <c r="E2085" s="151" t="s">
        <v>21</v>
      </c>
      <c r="F2085" s="152" t="s">
        <v>1979</v>
      </c>
      <c r="H2085" s="151" t="s">
        <v>21</v>
      </c>
      <c r="I2085" s="153"/>
      <c r="L2085" s="150"/>
      <c r="M2085" s="154"/>
      <c r="T2085" s="155"/>
      <c r="AT2085" s="151" t="s">
        <v>171</v>
      </c>
      <c r="AU2085" s="151" t="s">
        <v>83</v>
      </c>
      <c r="AV2085" s="12" t="s">
        <v>81</v>
      </c>
      <c r="AW2085" s="12" t="s">
        <v>34</v>
      </c>
      <c r="AX2085" s="12" t="s">
        <v>73</v>
      </c>
      <c r="AY2085" s="151" t="s">
        <v>158</v>
      </c>
    </row>
    <row r="2086" spans="2:65" s="13" customFormat="1" ht="11.25">
      <c r="B2086" s="156"/>
      <c r="D2086" s="144" t="s">
        <v>171</v>
      </c>
      <c r="E2086" s="157" t="s">
        <v>21</v>
      </c>
      <c r="F2086" s="158" t="s">
        <v>2586</v>
      </c>
      <c r="H2086" s="159">
        <v>21.45</v>
      </c>
      <c r="I2086" s="160"/>
      <c r="L2086" s="156"/>
      <c r="M2086" s="161"/>
      <c r="T2086" s="162"/>
      <c r="AT2086" s="157" t="s">
        <v>171</v>
      </c>
      <c r="AU2086" s="157" t="s">
        <v>83</v>
      </c>
      <c r="AV2086" s="13" t="s">
        <v>83</v>
      </c>
      <c r="AW2086" s="13" t="s">
        <v>34</v>
      </c>
      <c r="AX2086" s="13" t="s">
        <v>73</v>
      </c>
      <c r="AY2086" s="157" t="s">
        <v>158</v>
      </c>
    </row>
    <row r="2087" spans="2:65" s="12" customFormat="1" ht="11.25">
      <c r="B2087" s="150"/>
      <c r="D2087" s="144" t="s">
        <v>171</v>
      </c>
      <c r="E2087" s="151" t="s">
        <v>21</v>
      </c>
      <c r="F2087" s="152" t="s">
        <v>2007</v>
      </c>
      <c r="H2087" s="151" t="s">
        <v>21</v>
      </c>
      <c r="I2087" s="153"/>
      <c r="L2087" s="150"/>
      <c r="M2087" s="154"/>
      <c r="T2087" s="155"/>
      <c r="AT2087" s="151" t="s">
        <v>171</v>
      </c>
      <c r="AU2087" s="151" t="s">
        <v>83</v>
      </c>
      <c r="AV2087" s="12" t="s">
        <v>81</v>
      </c>
      <c r="AW2087" s="12" t="s">
        <v>34</v>
      </c>
      <c r="AX2087" s="12" t="s">
        <v>73</v>
      </c>
      <c r="AY2087" s="151" t="s">
        <v>158</v>
      </c>
    </row>
    <row r="2088" spans="2:65" s="13" customFormat="1" ht="11.25">
      <c r="B2088" s="156"/>
      <c r="D2088" s="144" t="s">
        <v>171</v>
      </c>
      <c r="E2088" s="157" t="s">
        <v>21</v>
      </c>
      <c r="F2088" s="158" t="s">
        <v>2008</v>
      </c>
      <c r="H2088" s="159">
        <v>0.69</v>
      </c>
      <c r="I2088" s="160"/>
      <c r="L2088" s="156"/>
      <c r="M2088" s="161"/>
      <c r="T2088" s="162"/>
      <c r="AT2088" s="157" t="s">
        <v>171</v>
      </c>
      <c r="AU2088" s="157" t="s">
        <v>83</v>
      </c>
      <c r="AV2088" s="13" t="s">
        <v>83</v>
      </c>
      <c r="AW2088" s="13" t="s">
        <v>34</v>
      </c>
      <c r="AX2088" s="13" t="s">
        <v>73</v>
      </c>
      <c r="AY2088" s="157" t="s">
        <v>158</v>
      </c>
    </row>
    <row r="2089" spans="2:65" s="12" customFormat="1" ht="11.25">
      <c r="B2089" s="150"/>
      <c r="D2089" s="144" t="s">
        <v>171</v>
      </c>
      <c r="E2089" s="151" t="s">
        <v>21</v>
      </c>
      <c r="F2089" s="152" t="s">
        <v>1986</v>
      </c>
      <c r="H2089" s="151" t="s">
        <v>21</v>
      </c>
      <c r="I2089" s="153"/>
      <c r="L2089" s="150"/>
      <c r="M2089" s="154"/>
      <c r="T2089" s="155"/>
      <c r="AT2089" s="151" t="s">
        <v>171</v>
      </c>
      <c r="AU2089" s="151" t="s">
        <v>83</v>
      </c>
      <c r="AV2089" s="12" t="s">
        <v>81</v>
      </c>
      <c r="AW2089" s="12" t="s">
        <v>34</v>
      </c>
      <c r="AX2089" s="12" t="s">
        <v>73</v>
      </c>
      <c r="AY2089" s="151" t="s">
        <v>158</v>
      </c>
    </row>
    <row r="2090" spans="2:65" s="13" customFormat="1" ht="11.25">
      <c r="B2090" s="156"/>
      <c r="D2090" s="144" t="s">
        <v>171</v>
      </c>
      <c r="E2090" s="157" t="s">
        <v>21</v>
      </c>
      <c r="F2090" s="158" t="s">
        <v>2587</v>
      </c>
      <c r="H2090" s="159">
        <v>4.6500000000000004</v>
      </c>
      <c r="I2090" s="160"/>
      <c r="L2090" s="156"/>
      <c r="M2090" s="161"/>
      <c r="T2090" s="162"/>
      <c r="AT2090" s="157" t="s">
        <v>171</v>
      </c>
      <c r="AU2090" s="157" t="s">
        <v>83</v>
      </c>
      <c r="AV2090" s="13" t="s">
        <v>83</v>
      </c>
      <c r="AW2090" s="13" t="s">
        <v>34</v>
      </c>
      <c r="AX2090" s="13" t="s">
        <v>73</v>
      </c>
      <c r="AY2090" s="157" t="s">
        <v>158</v>
      </c>
    </row>
    <row r="2091" spans="2:65" s="12" customFormat="1" ht="11.25">
      <c r="B2091" s="150"/>
      <c r="D2091" s="144" t="s">
        <v>171</v>
      </c>
      <c r="E2091" s="151" t="s">
        <v>21</v>
      </c>
      <c r="F2091" s="152" t="s">
        <v>1971</v>
      </c>
      <c r="H2091" s="151" t="s">
        <v>21</v>
      </c>
      <c r="I2091" s="153"/>
      <c r="L2091" s="150"/>
      <c r="M2091" s="154"/>
      <c r="T2091" s="155"/>
      <c r="AT2091" s="151" t="s">
        <v>171</v>
      </c>
      <c r="AU2091" s="151" t="s">
        <v>83</v>
      </c>
      <c r="AV2091" s="12" t="s">
        <v>81</v>
      </c>
      <c r="AW2091" s="12" t="s">
        <v>34</v>
      </c>
      <c r="AX2091" s="12" t="s">
        <v>73</v>
      </c>
      <c r="AY2091" s="151" t="s">
        <v>158</v>
      </c>
    </row>
    <row r="2092" spans="2:65" s="13" customFormat="1" ht="11.25">
      <c r="B2092" s="156"/>
      <c r="D2092" s="144" t="s">
        <v>171</v>
      </c>
      <c r="E2092" s="157" t="s">
        <v>21</v>
      </c>
      <c r="F2092" s="158" t="s">
        <v>2588</v>
      </c>
      <c r="H2092" s="159">
        <v>1.35</v>
      </c>
      <c r="I2092" s="160"/>
      <c r="L2092" s="156"/>
      <c r="M2092" s="161"/>
      <c r="T2092" s="162"/>
      <c r="AT2092" s="157" t="s">
        <v>171</v>
      </c>
      <c r="AU2092" s="157" t="s">
        <v>83</v>
      </c>
      <c r="AV2092" s="13" t="s">
        <v>83</v>
      </c>
      <c r="AW2092" s="13" t="s">
        <v>34</v>
      </c>
      <c r="AX2092" s="13" t="s">
        <v>73</v>
      </c>
      <c r="AY2092" s="157" t="s">
        <v>158</v>
      </c>
    </row>
    <row r="2093" spans="2:65" s="14" customFormat="1" ht="11.25">
      <c r="B2093" s="163"/>
      <c r="D2093" s="144" t="s">
        <v>171</v>
      </c>
      <c r="E2093" s="164" t="s">
        <v>21</v>
      </c>
      <c r="F2093" s="165" t="s">
        <v>215</v>
      </c>
      <c r="H2093" s="166">
        <v>28.14</v>
      </c>
      <c r="I2093" s="167"/>
      <c r="L2093" s="163"/>
      <c r="M2093" s="168"/>
      <c r="T2093" s="169"/>
      <c r="AT2093" s="164" t="s">
        <v>171</v>
      </c>
      <c r="AU2093" s="164" t="s">
        <v>83</v>
      </c>
      <c r="AV2093" s="14" t="s">
        <v>165</v>
      </c>
      <c r="AW2093" s="14" t="s">
        <v>34</v>
      </c>
      <c r="AX2093" s="14" t="s">
        <v>81</v>
      </c>
      <c r="AY2093" s="164" t="s">
        <v>158</v>
      </c>
    </row>
    <row r="2094" spans="2:65" s="1" customFormat="1" ht="16.5" customHeight="1">
      <c r="B2094" s="32"/>
      <c r="C2094" s="131" t="s">
        <v>2600</v>
      </c>
      <c r="D2094" s="131" t="s">
        <v>160</v>
      </c>
      <c r="E2094" s="132" t="s">
        <v>2601</v>
      </c>
      <c r="F2094" s="133" t="s">
        <v>2602</v>
      </c>
      <c r="G2094" s="134" t="s">
        <v>163</v>
      </c>
      <c r="H2094" s="135">
        <v>28.14</v>
      </c>
      <c r="I2094" s="136"/>
      <c r="J2094" s="137">
        <f>ROUND(I2094*H2094,2)</f>
        <v>0</v>
      </c>
      <c r="K2094" s="133" t="s">
        <v>164</v>
      </c>
      <c r="L2094" s="32"/>
      <c r="M2094" s="138" t="s">
        <v>21</v>
      </c>
      <c r="N2094" s="139" t="s">
        <v>44</v>
      </c>
      <c r="P2094" s="140">
        <f>O2094*H2094</f>
        <v>0</v>
      </c>
      <c r="Q2094" s="140">
        <v>1.6674999999999999E-4</v>
      </c>
      <c r="R2094" s="140">
        <f>Q2094*H2094</f>
        <v>4.6923449999999997E-3</v>
      </c>
      <c r="S2094" s="140">
        <v>0</v>
      </c>
      <c r="T2094" s="141">
        <f>S2094*H2094</f>
        <v>0</v>
      </c>
      <c r="AR2094" s="142" t="s">
        <v>281</v>
      </c>
      <c r="AT2094" s="142" t="s">
        <v>160</v>
      </c>
      <c r="AU2094" s="142" t="s">
        <v>83</v>
      </c>
      <c r="AY2094" s="17" t="s">
        <v>158</v>
      </c>
      <c r="BE2094" s="143">
        <f>IF(N2094="základní",J2094,0)</f>
        <v>0</v>
      </c>
      <c r="BF2094" s="143">
        <f>IF(N2094="snížená",J2094,0)</f>
        <v>0</v>
      </c>
      <c r="BG2094" s="143">
        <f>IF(N2094="zákl. přenesená",J2094,0)</f>
        <v>0</v>
      </c>
      <c r="BH2094" s="143">
        <f>IF(N2094="sníž. přenesená",J2094,0)</f>
        <v>0</v>
      </c>
      <c r="BI2094" s="143">
        <f>IF(N2094="nulová",J2094,0)</f>
        <v>0</v>
      </c>
      <c r="BJ2094" s="17" t="s">
        <v>81</v>
      </c>
      <c r="BK2094" s="143">
        <f>ROUND(I2094*H2094,2)</f>
        <v>0</v>
      </c>
      <c r="BL2094" s="17" t="s">
        <v>281</v>
      </c>
      <c r="BM2094" s="142" t="s">
        <v>2603</v>
      </c>
    </row>
    <row r="2095" spans="2:65" s="1" customFormat="1" ht="11.25">
      <c r="B2095" s="32"/>
      <c r="D2095" s="144" t="s">
        <v>167</v>
      </c>
      <c r="F2095" s="145" t="s">
        <v>2604</v>
      </c>
      <c r="I2095" s="146"/>
      <c r="L2095" s="32"/>
      <c r="M2095" s="147"/>
      <c r="T2095" s="53"/>
      <c r="AT2095" s="17" t="s">
        <v>167</v>
      </c>
      <c r="AU2095" s="17" t="s">
        <v>83</v>
      </c>
    </row>
    <row r="2096" spans="2:65" s="1" customFormat="1" ht="11.25">
      <c r="B2096" s="32"/>
      <c r="D2096" s="148" t="s">
        <v>169</v>
      </c>
      <c r="F2096" s="149" t="s">
        <v>2605</v>
      </c>
      <c r="I2096" s="146"/>
      <c r="L2096" s="32"/>
      <c r="M2096" s="147"/>
      <c r="T2096" s="53"/>
      <c r="AT2096" s="17" t="s">
        <v>169</v>
      </c>
      <c r="AU2096" s="17" t="s">
        <v>83</v>
      </c>
    </row>
    <row r="2097" spans="2:65" s="12" customFormat="1" ht="11.25">
      <c r="B2097" s="150"/>
      <c r="D2097" s="144" t="s">
        <v>171</v>
      </c>
      <c r="E2097" s="151" t="s">
        <v>21</v>
      </c>
      <c r="F2097" s="152" t="s">
        <v>1979</v>
      </c>
      <c r="H2097" s="151" t="s">
        <v>21</v>
      </c>
      <c r="I2097" s="153"/>
      <c r="L2097" s="150"/>
      <c r="M2097" s="154"/>
      <c r="T2097" s="155"/>
      <c r="AT2097" s="151" t="s">
        <v>171</v>
      </c>
      <c r="AU2097" s="151" t="s">
        <v>83</v>
      </c>
      <c r="AV2097" s="12" t="s">
        <v>81</v>
      </c>
      <c r="AW2097" s="12" t="s">
        <v>34</v>
      </c>
      <c r="AX2097" s="12" t="s">
        <v>73</v>
      </c>
      <c r="AY2097" s="151" t="s">
        <v>158</v>
      </c>
    </row>
    <row r="2098" spans="2:65" s="13" customFormat="1" ht="11.25">
      <c r="B2098" s="156"/>
      <c r="D2098" s="144" t="s">
        <v>171</v>
      </c>
      <c r="E2098" s="157" t="s">
        <v>21</v>
      </c>
      <c r="F2098" s="158" t="s">
        <v>2586</v>
      </c>
      <c r="H2098" s="159">
        <v>21.45</v>
      </c>
      <c r="I2098" s="160"/>
      <c r="L2098" s="156"/>
      <c r="M2098" s="161"/>
      <c r="T2098" s="162"/>
      <c r="AT2098" s="157" t="s">
        <v>171</v>
      </c>
      <c r="AU2098" s="157" t="s">
        <v>83</v>
      </c>
      <c r="AV2098" s="13" t="s">
        <v>83</v>
      </c>
      <c r="AW2098" s="13" t="s">
        <v>34</v>
      </c>
      <c r="AX2098" s="13" t="s">
        <v>73</v>
      </c>
      <c r="AY2098" s="157" t="s">
        <v>158</v>
      </c>
    </row>
    <row r="2099" spans="2:65" s="12" customFormat="1" ht="11.25">
      <c r="B2099" s="150"/>
      <c r="D2099" s="144" t="s">
        <v>171</v>
      </c>
      <c r="E2099" s="151" t="s">
        <v>21</v>
      </c>
      <c r="F2099" s="152" t="s">
        <v>2007</v>
      </c>
      <c r="H2099" s="151" t="s">
        <v>21</v>
      </c>
      <c r="I2099" s="153"/>
      <c r="L2099" s="150"/>
      <c r="M2099" s="154"/>
      <c r="T2099" s="155"/>
      <c r="AT2099" s="151" t="s">
        <v>171</v>
      </c>
      <c r="AU2099" s="151" t="s">
        <v>83</v>
      </c>
      <c r="AV2099" s="12" t="s">
        <v>81</v>
      </c>
      <c r="AW2099" s="12" t="s">
        <v>34</v>
      </c>
      <c r="AX2099" s="12" t="s">
        <v>73</v>
      </c>
      <c r="AY2099" s="151" t="s">
        <v>158</v>
      </c>
    </row>
    <row r="2100" spans="2:65" s="13" customFormat="1" ht="11.25">
      <c r="B2100" s="156"/>
      <c r="D2100" s="144" t="s">
        <v>171</v>
      </c>
      <c r="E2100" s="157" t="s">
        <v>21</v>
      </c>
      <c r="F2100" s="158" t="s">
        <v>2008</v>
      </c>
      <c r="H2100" s="159">
        <v>0.69</v>
      </c>
      <c r="I2100" s="160"/>
      <c r="L2100" s="156"/>
      <c r="M2100" s="161"/>
      <c r="T2100" s="162"/>
      <c r="AT2100" s="157" t="s">
        <v>171</v>
      </c>
      <c r="AU2100" s="157" t="s">
        <v>83</v>
      </c>
      <c r="AV2100" s="13" t="s">
        <v>83</v>
      </c>
      <c r="AW2100" s="13" t="s">
        <v>34</v>
      </c>
      <c r="AX2100" s="13" t="s">
        <v>73</v>
      </c>
      <c r="AY2100" s="157" t="s">
        <v>158</v>
      </c>
    </row>
    <row r="2101" spans="2:65" s="12" customFormat="1" ht="11.25">
      <c r="B2101" s="150"/>
      <c r="D2101" s="144" t="s">
        <v>171</v>
      </c>
      <c r="E2101" s="151" t="s">
        <v>21</v>
      </c>
      <c r="F2101" s="152" t="s">
        <v>1986</v>
      </c>
      <c r="H2101" s="151" t="s">
        <v>21</v>
      </c>
      <c r="I2101" s="153"/>
      <c r="L2101" s="150"/>
      <c r="M2101" s="154"/>
      <c r="T2101" s="155"/>
      <c r="AT2101" s="151" t="s">
        <v>171</v>
      </c>
      <c r="AU2101" s="151" t="s">
        <v>83</v>
      </c>
      <c r="AV2101" s="12" t="s">
        <v>81</v>
      </c>
      <c r="AW2101" s="12" t="s">
        <v>34</v>
      </c>
      <c r="AX2101" s="12" t="s">
        <v>73</v>
      </c>
      <c r="AY2101" s="151" t="s">
        <v>158</v>
      </c>
    </row>
    <row r="2102" spans="2:65" s="13" customFormat="1" ht="11.25">
      <c r="B2102" s="156"/>
      <c r="D2102" s="144" t="s">
        <v>171</v>
      </c>
      <c r="E2102" s="157" t="s">
        <v>21</v>
      </c>
      <c r="F2102" s="158" t="s">
        <v>2587</v>
      </c>
      <c r="H2102" s="159">
        <v>4.6500000000000004</v>
      </c>
      <c r="I2102" s="160"/>
      <c r="L2102" s="156"/>
      <c r="M2102" s="161"/>
      <c r="T2102" s="162"/>
      <c r="AT2102" s="157" t="s">
        <v>171</v>
      </c>
      <c r="AU2102" s="157" t="s">
        <v>83</v>
      </c>
      <c r="AV2102" s="13" t="s">
        <v>83</v>
      </c>
      <c r="AW2102" s="13" t="s">
        <v>34</v>
      </c>
      <c r="AX2102" s="13" t="s">
        <v>73</v>
      </c>
      <c r="AY2102" s="157" t="s">
        <v>158</v>
      </c>
    </row>
    <row r="2103" spans="2:65" s="12" customFormat="1" ht="11.25">
      <c r="B2103" s="150"/>
      <c r="D2103" s="144" t="s">
        <v>171</v>
      </c>
      <c r="E2103" s="151" t="s">
        <v>21</v>
      </c>
      <c r="F2103" s="152" t="s">
        <v>1971</v>
      </c>
      <c r="H2103" s="151" t="s">
        <v>21</v>
      </c>
      <c r="I2103" s="153"/>
      <c r="L2103" s="150"/>
      <c r="M2103" s="154"/>
      <c r="T2103" s="155"/>
      <c r="AT2103" s="151" t="s">
        <v>171</v>
      </c>
      <c r="AU2103" s="151" t="s">
        <v>83</v>
      </c>
      <c r="AV2103" s="12" t="s">
        <v>81</v>
      </c>
      <c r="AW2103" s="12" t="s">
        <v>34</v>
      </c>
      <c r="AX2103" s="12" t="s">
        <v>73</v>
      </c>
      <c r="AY2103" s="151" t="s">
        <v>158</v>
      </c>
    </row>
    <row r="2104" spans="2:65" s="13" customFormat="1" ht="11.25">
      <c r="B2104" s="156"/>
      <c r="D2104" s="144" t="s">
        <v>171</v>
      </c>
      <c r="E2104" s="157" t="s">
        <v>21</v>
      </c>
      <c r="F2104" s="158" t="s">
        <v>2588</v>
      </c>
      <c r="H2104" s="159">
        <v>1.35</v>
      </c>
      <c r="I2104" s="160"/>
      <c r="L2104" s="156"/>
      <c r="M2104" s="161"/>
      <c r="T2104" s="162"/>
      <c r="AT2104" s="157" t="s">
        <v>171</v>
      </c>
      <c r="AU2104" s="157" t="s">
        <v>83</v>
      </c>
      <c r="AV2104" s="13" t="s">
        <v>83</v>
      </c>
      <c r="AW2104" s="13" t="s">
        <v>34</v>
      </c>
      <c r="AX2104" s="13" t="s">
        <v>73</v>
      </c>
      <c r="AY2104" s="157" t="s">
        <v>158</v>
      </c>
    </row>
    <row r="2105" spans="2:65" s="14" customFormat="1" ht="11.25">
      <c r="B2105" s="163"/>
      <c r="D2105" s="144" t="s">
        <v>171</v>
      </c>
      <c r="E2105" s="164" t="s">
        <v>21</v>
      </c>
      <c r="F2105" s="165" t="s">
        <v>215</v>
      </c>
      <c r="H2105" s="166">
        <v>28.14</v>
      </c>
      <c r="I2105" s="167"/>
      <c r="L2105" s="163"/>
      <c r="M2105" s="168"/>
      <c r="T2105" s="169"/>
      <c r="AT2105" s="164" t="s">
        <v>171</v>
      </c>
      <c r="AU2105" s="164" t="s">
        <v>83</v>
      </c>
      <c r="AV2105" s="14" t="s">
        <v>165</v>
      </c>
      <c r="AW2105" s="14" t="s">
        <v>34</v>
      </c>
      <c r="AX2105" s="14" t="s">
        <v>81</v>
      </c>
      <c r="AY2105" s="164" t="s">
        <v>158</v>
      </c>
    </row>
    <row r="2106" spans="2:65" s="11" customFormat="1" ht="22.9" customHeight="1">
      <c r="B2106" s="119"/>
      <c r="D2106" s="120" t="s">
        <v>72</v>
      </c>
      <c r="E2106" s="129" t="s">
        <v>2606</v>
      </c>
      <c r="F2106" s="129" t="s">
        <v>2607</v>
      </c>
      <c r="I2106" s="122"/>
      <c r="J2106" s="130">
        <f>BK2106</f>
        <v>0</v>
      </c>
      <c r="L2106" s="119"/>
      <c r="M2106" s="124"/>
      <c r="P2106" s="125">
        <f>SUM(P2107:P2167)</f>
        <v>0</v>
      </c>
      <c r="R2106" s="125">
        <f>SUM(R2107:R2167)</f>
        <v>0.44098203520000001</v>
      </c>
      <c r="T2106" s="126">
        <f>SUM(T2107:T2167)</f>
        <v>7.8005920000000006E-2</v>
      </c>
      <c r="AR2106" s="120" t="s">
        <v>83</v>
      </c>
      <c r="AT2106" s="127" t="s">
        <v>72</v>
      </c>
      <c r="AU2106" s="127" t="s">
        <v>81</v>
      </c>
      <c r="AY2106" s="120" t="s">
        <v>158</v>
      </c>
      <c r="BK2106" s="128">
        <f>SUM(BK2107:BK2167)</f>
        <v>0</v>
      </c>
    </row>
    <row r="2107" spans="2:65" s="1" customFormat="1" ht="16.5" customHeight="1">
      <c r="B2107" s="32"/>
      <c r="C2107" s="131" t="s">
        <v>2608</v>
      </c>
      <c r="D2107" s="131" t="s">
        <v>160</v>
      </c>
      <c r="E2107" s="132" t="s">
        <v>2609</v>
      </c>
      <c r="F2107" s="133" t="s">
        <v>2610</v>
      </c>
      <c r="G2107" s="134" t="s">
        <v>163</v>
      </c>
      <c r="H2107" s="135">
        <v>251.63200000000001</v>
      </c>
      <c r="I2107" s="136"/>
      <c r="J2107" s="137">
        <f>ROUND(I2107*H2107,2)</f>
        <v>0</v>
      </c>
      <c r="K2107" s="133" t="s">
        <v>164</v>
      </c>
      <c r="L2107" s="32"/>
      <c r="M2107" s="138" t="s">
        <v>21</v>
      </c>
      <c r="N2107" s="139" t="s">
        <v>44</v>
      </c>
      <c r="P2107" s="140">
        <f>O2107*H2107</f>
        <v>0</v>
      </c>
      <c r="Q2107" s="140">
        <v>1E-3</v>
      </c>
      <c r="R2107" s="140">
        <f>Q2107*H2107</f>
        <v>0.25163200000000002</v>
      </c>
      <c r="S2107" s="140">
        <v>3.1E-4</v>
      </c>
      <c r="T2107" s="141">
        <f>S2107*H2107</f>
        <v>7.8005920000000006E-2</v>
      </c>
      <c r="AR2107" s="142" t="s">
        <v>281</v>
      </c>
      <c r="AT2107" s="142" t="s">
        <v>160</v>
      </c>
      <c r="AU2107" s="142" t="s">
        <v>83</v>
      </c>
      <c r="AY2107" s="17" t="s">
        <v>158</v>
      </c>
      <c r="BE2107" s="143">
        <f>IF(N2107="základní",J2107,0)</f>
        <v>0</v>
      </c>
      <c r="BF2107" s="143">
        <f>IF(N2107="snížená",J2107,0)</f>
        <v>0</v>
      </c>
      <c r="BG2107" s="143">
        <f>IF(N2107="zákl. přenesená",J2107,0)</f>
        <v>0</v>
      </c>
      <c r="BH2107" s="143">
        <f>IF(N2107="sníž. přenesená",J2107,0)</f>
        <v>0</v>
      </c>
      <c r="BI2107" s="143">
        <f>IF(N2107="nulová",J2107,0)</f>
        <v>0</v>
      </c>
      <c r="BJ2107" s="17" t="s">
        <v>81</v>
      </c>
      <c r="BK2107" s="143">
        <f>ROUND(I2107*H2107,2)</f>
        <v>0</v>
      </c>
      <c r="BL2107" s="17" t="s">
        <v>281</v>
      </c>
      <c r="BM2107" s="142" t="s">
        <v>2611</v>
      </c>
    </row>
    <row r="2108" spans="2:65" s="1" customFormat="1" ht="11.25">
      <c r="B2108" s="32"/>
      <c r="D2108" s="144" t="s">
        <v>167</v>
      </c>
      <c r="F2108" s="145" t="s">
        <v>2612</v>
      </c>
      <c r="I2108" s="146"/>
      <c r="L2108" s="32"/>
      <c r="M2108" s="147"/>
      <c r="T2108" s="53"/>
      <c r="AT2108" s="17" t="s">
        <v>167</v>
      </c>
      <c r="AU2108" s="17" t="s">
        <v>83</v>
      </c>
    </row>
    <row r="2109" spans="2:65" s="1" customFormat="1" ht="11.25">
      <c r="B2109" s="32"/>
      <c r="D2109" s="148" t="s">
        <v>169</v>
      </c>
      <c r="F2109" s="149" t="s">
        <v>2613</v>
      </c>
      <c r="I2109" s="146"/>
      <c r="L2109" s="32"/>
      <c r="M2109" s="147"/>
      <c r="T2109" s="53"/>
      <c r="AT2109" s="17" t="s">
        <v>169</v>
      </c>
      <c r="AU2109" s="17" t="s">
        <v>83</v>
      </c>
    </row>
    <row r="2110" spans="2:65" s="12" customFormat="1" ht="11.25">
      <c r="B2110" s="150"/>
      <c r="D2110" s="144" t="s">
        <v>171</v>
      </c>
      <c r="E2110" s="151" t="s">
        <v>21</v>
      </c>
      <c r="F2110" s="152" t="s">
        <v>2614</v>
      </c>
      <c r="H2110" s="151" t="s">
        <v>21</v>
      </c>
      <c r="I2110" s="153"/>
      <c r="L2110" s="150"/>
      <c r="M2110" s="154"/>
      <c r="T2110" s="155"/>
      <c r="AT2110" s="151" t="s">
        <v>171</v>
      </c>
      <c r="AU2110" s="151" t="s">
        <v>83</v>
      </c>
      <c r="AV2110" s="12" t="s">
        <v>81</v>
      </c>
      <c r="AW2110" s="12" t="s">
        <v>34</v>
      </c>
      <c r="AX2110" s="12" t="s">
        <v>73</v>
      </c>
      <c r="AY2110" s="151" t="s">
        <v>158</v>
      </c>
    </row>
    <row r="2111" spans="2:65" s="13" customFormat="1" ht="11.25">
      <c r="B2111" s="156"/>
      <c r="D2111" s="144" t="s">
        <v>171</v>
      </c>
      <c r="E2111" s="157" t="s">
        <v>21</v>
      </c>
      <c r="F2111" s="158" t="s">
        <v>2615</v>
      </c>
      <c r="H2111" s="159">
        <v>16.103999999999999</v>
      </c>
      <c r="I2111" s="160"/>
      <c r="L2111" s="156"/>
      <c r="M2111" s="161"/>
      <c r="T2111" s="162"/>
      <c r="AT2111" s="157" t="s">
        <v>171</v>
      </c>
      <c r="AU2111" s="157" t="s">
        <v>83</v>
      </c>
      <c r="AV2111" s="13" t="s">
        <v>83</v>
      </c>
      <c r="AW2111" s="13" t="s">
        <v>34</v>
      </c>
      <c r="AX2111" s="13" t="s">
        <v>73</v>
      </c>
      <c r="AY2111" s="157" t="s">
        <v>158</v>
      </c>
    </row>
    <row r="2112" spans="2:65" s="12" customFormat="1" ht="11.25">
      <c r="B2112" s="150"/>
      <c r="D2112" s="144" t="s">
        <v>171</v>
      </c>
      <c r="E2112" s="151" t="s">
        <v>21</v>
      </c>
      <c r="F2112" s="152" t="s">
        <v>2616</v>
      </c>
      <c r="H2112" s="151" t="s">
        <v>21</v>
      </c>
      <c r="I2112" s="153"/>
      <c r="L2112" s="150"/>
      <c r="M2112" s="154"/>
      <c r="T2112" s="155"/>
      <c r="AT2112" s="151" t="s">
        <v>171</v>
      </c>
      <c r="AU2112" s="151" t="s">
        <v>83</v>
      </c>
      <c r="AV2112" s="12" t="s">
        <v>81</v>
      </c>
      <c r="AW2112" s="12" t="s">
        <v>34</v>
      </c>
      <c r="AX2112" s="12" t="s">
        <v>73</v>
      </c>
      <c r="AY2112" s="151" t="s">
        <v>158</v>
      </c>
    </row>
    <row r="2113" spans="2:65" s="13" customFormat="1" ht="11.25">
      <c r="B2113" s="156"/>
      <c r="D2113" s="144" t="s">
        <v>171</v>
      </c>
      <c r="E2113" s="157" t="s">
        <v>21</v>
      </c>
      <c r="F2113" s="158" t="s">
        <v>2617</v>
      </c>
      <c r="H2113" s="159">
        <v>144.22900000000001</v>
      </c>
      <c r="I2113" s="160"/>
      <c r="L2113" s="156"/>
      <c r="M2113" s="161"/>
      <c r="T2113" s="162"/>
      <c r="AT2113" s="157" t="s">
        <v>171</v>
      </c>
      <c r="AU2113" s="157" t="s">
        <v>83</v>
      </c>
      <c r="AV2113" s="13" t="s">
        <v>83</v>
      </c>
      <c r="AW2113" s="13" t="s">
        <v>34</v>
      </c>
      <c r="AX2113" s="13" t="s">
        <v>73</v>
      </c>
      <c r="AY2113" s="157" t="s">
        <v>158</v>
      </c>
    </row>
    <row r="2114" spans="2:65" s="12" customFormat="1" ht="11.25">
      <c r="B2114" s="150"/>
      <c r="D2114" s="144" t="s">
        <v>171</v>
      </c>
      <c r="E2114" s="151" t="s">
        <v>21</v>
      </c>
      <c r="F2114" s="152" t="s">
        <v>2618</v>
      </c>
      <c r="H2114" s="151" t="s">
        <v>21</v>
      </c>
      <c r="I2114" s="153"/>
      <c r="L2114" s="150"/>
      <c r="M2114" s="154"/>
      <c r="T2114" s="155"/>
      <c r="AT2114" s="151" t="s">
        <v>171</v>
      </c>
      <c r="AU2114" s="151" t="s">
        <v>83</v>
      </c>
      <c r="AV2114" s="12" t="s">
        <v>81</v>
      </c>
      <c r="AW2114" s="12" t="s">
        <v>34</v>
      </c>
      <c r="AX2114" s="12" t="s">
        <v>73</v>
      </c>
      <c r="AY2114" s="151" t="s">
        <v>158</v>
      </c>
    </row>
    <row r="2115" spans="2:65" s="13" customFormat="1" ht="11.25">
      <c r="B2115" s="156"/>
      <c r="D2115" s="144" t="s">
        <v>171</v>
      </c>
      <c r="E2115" s="157" t="s">
        <v>21</v>
      </c>
      <c r="F2115" s="158" t="s">
        <v>2619</v>
      </c>
      <c r="H2115" s="159">
        <v>37.628999999999998</v>
      </c>
      <c r="I2115" s="160"/>
      <c r="L2115" s="156"/>
      <c r="M2115" s="161"/>
      <c r="T2115" s="162"/>
      <c r="AT2115" s="157" t="s">
        <v>171</v>
      </c>
      <c r="AU2115" s="157" t="s">
        <v>83</v>
      </c>
      <c r="AV2115" s="13" t="s">
        <v>83</v>
      </c>
      <c r="AW2115" s="13" t="s">
        <v>34</v>
      </c>
      <c r="AX2115" s="13" t="s">
        <v>73</v>
      </c>
      <c r="AY2115" s="157" t="s">
        <v>158</v>
      </c>
    </row>
    <row r="2116" spans="2:65" s="12" customFormat="1" ht="11.25">
      <c r="B2116" s="150"/>
      <c r="D2116" s="144" t="s">
        <v>171</v>
      </c>
      <c r="E2116" s="151" t="s">
        <v>21</v>
      </c>
      <c r="F2116" s="152" t="s">
        <v>2620</v>
      </c>
      <c r="H2116" s="151" t="s">
        <v>21</v>
      </c>
      <c r="I2116" s="153"/>
      <c r="L2116" s="150"/>
      <c r="M2116" s="154"/>
      <c r="T2116" s="155"/>
      <c r="AT2116" s="151" t="s">
        <v>171</v>
      </c>
      <c r="AU2116" s="151" t="s">
        <v>83</v>
      </c>
      <c r="AV2116" s="12" t="s">
        <v>81</v>
      </c>
      <c r="AW2116" s="12" t="s">
        <v>34</v>
      </c>
      <c r="AX2116" s="12" t="s">
        <v>73</v>
      </c>
      <c r="AY2116" s="151" t="s">
        <v>158</v>
      </c>
    </row>
    <row r="2117" spans="2:65" s="13" customFormat="1" ht="11.25">
      <c r="B2117" s="156"/>
      <c r="D2117" s="144" t="s">
        <v>171</v>
      </c>
      <c r="E2117" s="157" t="s">
        <v>21</v>
      </c>
      <c r="F2117" s="158" t="s">
        <v>1928</v>
      </c>
      <c r="H2117" s="159">
        <v>53.67</v>
      </c>
      <c r="I2117" s="160"/>
      <c r="L2117" s="156"/>
      <c r="M2117" s="161"/>
      <c r="T2117" s="162"/>
      <c r="AT2117" s="157" t="s">
        <v>171</v>
      </c>
      <c r="AU2117" s="157" t="s">
        <v>83</v>
      </c>
      <c r="AV2117" s="13" t="s">
        <v>83</v>
      </c>
      <c r="AW2117" s="13" t="s">
        <v>34</v>
      </c>
      <c r="AX2117" s="13" t="s">
        <v>73</v>
      </c>
      <c r="AY2117" s="157" t="s">
        <v>158</v>
      </c>
    </row>
    <row r="2118" spans="2:65" s="14" customFormat="1" ht="11.25">
      <c r="B2118" s="163"/>
      <c r="D2118" s="144" t="s">
        <v>171</v>
      </c>
      <c r="E2118" s="164" t="s">
        <v>21</v>
      </c>
      <c r="F2118" s="165" t="s">
        <v>215</v>
      </c>
      <c r="H2118" s="166">
        <v>251.63200000000001</v>
      </c>
      <c r="I2118" s="167"/>
      <c r="L2118" s="163"/>
      <c r="M2118" s="168"/>
      <c r="T2118" s="169"/>
      <c r="AT2118" s="164" t="s">
        <v>171</v>
      </c>
      <c r="AU2118" s="164" t="s">
        <v>83</v>
      </c>
      <c r="AV2118" s="14" t="s">
        <v>165</v>
      </c>
      <c r="AW2118" s="14" t="s">
        <v>34</v>
      </c>
      <c r="AX2118" s="14" t="s">
        <v>81</v>
      </c>
      <c r="AY2118" s="164" t="s">
        <v>158</v>
      </c>
    </row>
    <row r="2119" spans="2:65" s="1" customFormat="1" ht="16.5" customHeight="1">
      <c r="B2119" s="32"/>
      <c r="C2119" s="131" t="s">
        <v>2621</v>
      </c>
      <c r="D2119" s="131" t="s">
        <v>160</v>
      </c>
      <c r="E2119" s="132" t="s">
        <v>2622</v>
      </c>
      <c r="F2119" s="133" t="s">
        <v>2623</v>
      </c>
      <c r="G2119" s="134" t="s">
        <v>163</v>
      </c>
      <c r="H2119" s="135">
        <v>450.77800000000002</v>
      </c>
      <c r="I2119" s="136"/>
      <c r="J2119" s="137">
        <f>ROUND(I2119*H2119,2)</f>
        <v>0</v>
      </c>
      <c r="K2119" s="133" t="s">
        <v>164</v>
      </c>
      <c r="L2119" s="32"/>
      <c r="M2119" s="138" t="s">
        <v>21</v>
      </c>
      <c r="N2119" s="139" t="s">
        <v>44</v>
      </c>
      <c r="P2119" s="140">
        <f>O2119*H2119</f>
        <v>0</v>
      </c>
      <c r="Q2119" s="140">
        <v>2.0000000000000001E-4</v>
      </c>
      <c r="R2119" s="140">
        <f>Q2119*H2119</f>
        <v>9.0155600000000002E-2</v>
      </c>
      <c r="S2119" s="140">
        <v>0</v>
      </c>
      <c r="T2119" s="141">
        <f>S2119*H2119</f>
        <v>0</v>
      </c>
      <c r="AR2119" s="142" t="s">
        <v>281</v>
      </c>
      <c r="AT2119" s="142" t="s">
        <v>160</v>
      </c>
      <c r="AU2119" s="142" t="s">
        <v>83</v>
      </c>
      <c r="AY2119" s="17" t="s">
        <v>158</v>
      </c>
      <c r="BE2119" s="143">
        <f>IF(N2119="základní",J2119,0)</f>
        <v>0</v>
      </c>
      <c r="BF2119" s="143">
        <f>IF(N2119="snížená",J2119,0)</f>
        <v>0</v>
      </c>
      <c r="BG2119" s="143">
        <f>IF(N2119="zákl. přenesená",J2119,0)</f>
        <v>0</v>
      </c>
      <c r="BH2119" s="143">
        <f>IF(N2119="sníž. přenesená",J2119,0)</f>
        <v>0</v>
      </c>
      <c r="BI2119" s="143">
        <f>IF(N2119="nulová",J2119,0)</f>
        <v>0</v>
      </c>
      <c r="BJ2119" s="17" t="s">
        <v>81</v>
      </c>
      <c r="BK2119" s="143">
        <f>ROUND(I2119*H2119,2)</f>
        <v>0</v>
      </c>
      <c r="BL2119" s="17" t="s">
        <v>281</v>
      </c>
      <c r="BM2119" s="142" t="s">
        <v>2624</v>
      </c>
    </row>
    <row r="2120" spans="2:65" s="1" customFormat="1" ht="11.25">
      <c r="B2120" s="32"/>
      <c r="D2120" s="144" t="s">
        <v>167</v>
      </c>
      <c r="F2120" s="145" t="s">
        <v>2625</v>
      </c>
      <c r="I2120" s="146"/>
      <c r="L2120" s="32"/>
      <c r="M2120" s="147"/>
      <c r="T2120" s="53"/>
      <c r="AT2120" s="17" t="s">
        <v>167</v>
      </c>
      <c r="AU2120" s="17" t="s">
        <v>83</v>
      </c>
    </row>
    <row r="2121" spans="2:65" s="1" customFormat="1" ht="11.25">
      <c r="B2121" s="32"/>
      <c r="D2121" s="148" t="s">
        <v>169</v>
      </c>
      <c r="F2121" s="149" t="s">
        <v>2626</v>
      </c>
      <c r="I2121" s="146"/>
      <c r="L2121" s="32"/>
      <c r="M2121" s="147"/>
      <c r="T2121" s="53"/>
      <c r="AT2121" s="17" t="s">
        <v>169</v>
      </c>
      <c r="AU2121" s="17" t="s">
        <v>83</v>
      </c>
    </row>
    <row r="2122" spans="2:65" s="12" customFormat="1" ht="11.25">
      <c r="B2122" s="150"/>
      <c r="D2122" s="144" t="s">
        <v>171</v>
      </c>
      <c r="E2122" s="151" t="s">
        <v>21</v>
      </c>
      <c r="F2122" s="152" t="s">
        <v>1885</v>
      </c>
      <c r="H2122" s="151" t="s">
        <v>21</v>
      </c>
      <c r="I2122" s="153"/>
      <c r="L2122" s="150"/>
      <c r="M2122" s="154"/>
      <c r="T2122" s="155"/>
      <c r="AT2122" s="151" t="s">
        <v>171</v>
      </c>
      <c r="AU2122" s="151" t="s">
        <v>83</v>
      </c>
      <c r="AV2122" s="12" t="s">
        <v>81</v>
      </c>
      <c r="AW2122" s="12" t="s">
        <v>34</v>
      </c>
      <c r="AX2122" s="12" t="s">
        <v>73</v>
      </c>
      <c r="AY2122" s="151" t="s">
        <v>158</v>
      </c>
    </row>
    <row r="2123" spans="2:65" s="13" customFormat="1" ht="11.25">
      <c r="B2123" s="156"/>
      <c r="D2123" s="144" t="s">
        <v>171</v>
      </c>
      <c r="E2123" s="157" t="s">
        <v>21</v>
      </c>
      <c r="F2123" s="158" t="s">
        <v>1910</v>
      </c>
      <c r="H2123" s="159">
        <v>40.82</v>
      </c>
      <c r="I2123" s="160"/>
      <c r="L2123" s="156"/>
      <c r="M2123" s="161"/>
      <c r="T2123" s="162"/>
      <c r="AT2123" s="157" t="s">
        <v>171</v>
      </c>
      <c r="AU2123" s="157" t="s">
        <v>83</v>
      </c>
      <c r="AV2123" s="13" t="s">
        <v>83</v>
      </c>
      <c r="AW2123" s="13" t="s">
        <v>34</v>
      </c>
      <c r="AX2123" s="13" t="s">
        <v>73</v>
      </c>
      <c r="AY2123" s="157" t="s">
        <v>158</v>
      </c>
    </row>
    <row r="2124" spans="2:65" s="12" customFormat="1" ht="11.25">
      <c r="B2124" s="150"/>
      <c r="D2124" s="144" t="s">
        <v>171</v>
      </c>
      <c r="E2124" s="151" t="s">
        <v>21</v>
      </c>
      <c r="F2124" s="152" t="s">
        <v>1888</v>
      </c>
      <c r="H2124" s="151" t="s">
        <v>21</v>
      </c>
      <c r="I2124" s="153"/>
      <c r="L2124" s="150"/>
      <c r="M2124" s="154"/>
      <c r="T2124" s="155"/>
      <c r="AT2124" s="151" t="s">
        <v>171</v>
      </c>
      <c r="AU2124" s="151" t="s">
        <v>83</v>
      </c>
      <c r="AV2124" s="12" t="s">
        <v>81</v>
      </c>
      <c r="AW2124" s="12" t="s">
        <v>34</v>
      </c>
      <c r="AX2124" s="12" t="s">
        <v>73</v>
      </c>
      <c r="AY2124" s="151" t="s">
        <v>158</v>
      </c>
    </row>
    <row r="2125" spans="2:65" s="13" customFormat="1" ht="11.25">
      <c r="B2125" s="156"/>
      <c r="D2125" s="144" t="s">
        <v>171</v>
      </c>
      <c r="E2125" s="157" t="s">
        <v>21</v>
      </c>
      <c r="F2125" s="158" t="s">
        <v>1928</v>
      </c>
      <c r="H2125" s="159">
        <v>53.67</v>
      </c>
      <c r="I2125" s="160"/>
      <c r="L2125" s="156"/>
      <c r="M2125" s="161"/>
      <c r="T2125" s="162"/>
      <c r="AT2125" s="157" t="s">
        <v>171</v>
      </c>
      <c r="AU2125" s="157" t="s">
        <v>83</v>
      </c>
      <c r="AV2125" s="13" t="s">
        <v>83</v>
      </c>
      <c r="AW2125" s="13" t="s">
        <v>34</v>
      </c>
      <c r="AX2125" s="13" t="s">
        <v>73</v>
      </c>
      <c r="AY2125" s="157" t="s">
        <v>158</v>
      </c>
    </row>
    <row r="2126" spans="2:65" s="12" customFormat="1" ht="11.25">
      <c r="B2126" s="150"/>
      <c r="D2126" s="144" t="s">
        <v>171</v>
      </c>
      <c r="E2126" s="151" t="s">
        <v>21</v>
      </c>
      <c r="F2126" s="152" t="s">
        <v>878</v>
      </c>
      <c r="H2126" s="151" t="s">
        <v>21</v>
      </c>
      <c r="I2126" s="153"/>
      <c r="L2126" s="150"/>
      <c r="M2126" s="154"/>
      <c r="T2126" s="155"/>
      <c r="AT2126" s="151" t="s">
        <v>171</v>
      </c>
      <c r="AU2126" s="151" t="s">
        <v>83</v>
      </c>
      <c r="AV2126" s="12" t="s">
        <v>81</v>
      </c>
      <c r="AW2126" s="12" t="s">
        <v>34</v>
      </c>
      <c r="AX2126" s="12" t="s">
        <v>73</v>
      </c>
      <c r="AY2126" s="151" t="s">
        <v>158</v>
      </c>
    </row>
    <row r="2127" spans="2:65" s="13" customFormat="1" ht="11.25">
      <c r="B2127" s="156"/>
      <c r="D2127" s="144" t="s">
        <v>171</v>
      </c>
      <c r="E2127" s="157" t="s">
        <v>21</v>
      </c>
      <c r="F2127" s="158" t="s">
        <v>744</v>
      </c>
      <c r="H2127" s="159">
        <v>93.45</v>
      </c>
      <c r="I2127" s="160"/>
      <c r="L2127" s="156"/>
      <c r="M2127" s="161"/>
      <c r="T2127" s="162"/>
      <c r="AT2127" s="157" t="s">
        <v>171</v>
      </c>
      <c r="AU2127" s="157" t="s">
        <v>83</v>
      </c>
      <c r="AV2127" s="13" t="s">
        <v>83</v>
      </c>
      <c r="AW2127" s="13" t="s">
        <v>34</v>
      </c>
      <c r="AX2127" s="13" t="s">
        <v>73</v>
      </c>
      <c r="AY2127" s="157" t="s">
        <v>158</v>
      </c>
    </row>
    <row r="2128" spans="2:65" s="12" customFormat="1" ht="11.25">
      <c r="B2128" s="150"/>
      <c r="D2128" s="144" t="s">
        <v>171</v>
      </c>
      <c r="E2128" s="151" t="s">
        <v>21</v>
      </c>
      <c r="F2128" s="152" t="s">
        <v>2614</v>
      </c>
      <c r="H2128" s="151" t="s">
        <v>21</v>
      </c>
      <c r="I2128" s="153"/>
      <c r="L2128" s="150"/>
      <c r="M2128" s="154"/>
      <c r="T2128" s="155"/>
      <c r="AT2128" s="151" t="s">
        <v>171</v>
      </c>
      <c r="AU2128" s="151" t="s">
        <v>83</v>
      </c>
      <c r="AV2128" s="12" t="s">
        <v>81</v>
      </c>
      <c r="AW2128" s="12" t="s">
        <v>34</v>
      </c>
      <c r="AX2128" s="12" t="s">
        <v>73</v>
      </c>
      <c r="AY2128" s="151" t="s">
        <v>158</v>
      </c>
    </row>
    <row r="2129" spans="2:65" s="13" customFormat="1" ht="11.25">
      <c r="B2129" s="156"/>
      <c r="D2129" s="144" t="s">
        <v>171</v>
      </c>
      <c r="E2129" s="157" t="s">
        <v>21</v>
      </c>
      <c r="F2129" s="158" t="s">
        <v>2615</v>
      </c>
      <c r="H2129" s="159">
        <v>16.103999999999999</v>
      </c>
      <c r="I2129" s="160"/>
      <c r="L2129" s="156"/>
      <c r="M2129" s="161"/>
      <c r="T2129" s="162"/>
      <c r="AT2129" s="157" t="s">
        <v>171</v>
      </c>
      <c r="AU2129" s="157" t="s">
        <v>83</v>
      </c>
      <c r="AV2129" s="13" t="s">
        <v>83</v>
      </c>
      <c r="AW2129" s="13" t="s">
        <v>34</v>
      </c>
      <c r="AX2129" s="13" t="s">
        <v>73</v>
      </c>
      <c r="AY2129" s="157" t="s">
        <v>158</v>
      </c>
    </row>
    <row r="2130" spans="2:65" s="12" customFormat="1" ht="11.25">
      <c r="B2130" s="150"/>
      <c r="D2130" s="144" t="s">
        <v>171</v>
      </c>
      <c r="E2130" s="151" t="s">
        <v>21</v>
      </c>
      <c r="F2130" s="152" t="s">
        <v>2616</v>
      </c>
      <c r="H2130" s="151" t="s">
        <v>21</v>
      </c>
      <c r="I2130" s="153"/>
      <c r="L2130" s="150"/>
      <c r="M2130" s="154"/>
      <c r="T2130" s="155"/>
      <c r="AT2130" s="151" t="s">
        <v>171</v>
      </c>
      <c r="AU2130" s="151" t="s">
        <v>83</v>
      </c>
      <c r="AV2130" s="12" t="s">
        <v>81</v>
      </c>
      <c r="AW2130" s="12" t="s">
        <v>34</v>
      </c>
      <c r="AX2130" s="12" t="s">
        <v>73</v>
      </c>
      <c r="AY2130" s="151" t="s">
        <v>158</v>
      </c>
    </row>
    <row r="2131" spans="2:65" s="13" customFormat="1" ht="11.25">
      <c r="B2131" s="156"/>
      <c r="D2131" s="144" t="s">
        <v>171</v>
      </c>
      <c r="E2131" s="157" t="s">
        <v>21</v>
      </c>
      <c r="F2131" s="158" t="s">
        <v>2617</v>
      </c>
      <c r="H2131" s="159">
        <v>144.22900000000001</v>
      </c>
      <c r="I2131" s="160"/>
      <c r="L2131" s="156"/>
      <c r="M2131" s="161"/>
      <c r="T2131" s="162"/>
      <c r="AT2131" s="157" t="s">
        <v>171</v>
      </c>
      <c r="AU2131" s="157" t="s">
        <v>83</v>
      </c>
      <c r="AV2131" s="13" t="s">
        <v>83</v>
      </c>
      <c r="AW2131" s="13" t="s">
        <v>34</v>
      </c>
      <c r="AX2131" s="13" t="s">
        <v>73</v>
      </c>
      <c r="AY2131" s="157" t="s">
        <v>158</v>
      </c>
    </row>
    <row r="2132" spans="2:65" s="12" customFormat="1" ht="11.25">
      <c r="B2132" s="150"/>
      <c r="D2132" s="144" t="s">
        <v>171</v>
      </c>
      <c r="E2132" s="151" t="s">
        <v>21</v>
      </c>
      <c r="F2132" s="152" t="s">
        <v>2627</v>
      </c>
      <c r="H2132" s="151" t="s">
        <v>21</v>
      </c>
      <c r="I2132" s="153"/>
      <c r="L2132" s="150"/>
      <c r="M2132" s="154"/>
      <c r="T2132" s="155"/>
      <c r="AT2132" s="151" t="s">
        <v>171</v>
      </c>
      <c r="AU2132" s="151" t="s">
        <v>83</v>
      </c>
      <c r="AV2132" s="12" t="s">
        <v>81</v>
      </c>
      <c r="AW2132" s="12" t="s">
        <v>34</v>
      </c>
      <c r="AX2132" s="12" t="s">
        <v>73</v>
      </c>
      <c r="AY2132" s="151" t="s">
        <v>158</v>
      </c>
    </row>
    <row r="2133" spans="2:65" s="13" customFormat="1" ht="11.25">
      <c r="B2133" s="156"/>
      <c r="D2133" s="144" t="s">
        <v>171</v>
      </c>
      <c r="E2133" s="157" t="s">
        <v>21</v>
      </c>
      <c r="F2133" s="158" t="s">
        <v>2628</v>
      </c>
      <c r="H2133" s="159">
        <v>70.977999999999994</v>
      </c>
      <c r="I2133" s="160"/>
      <c r="L2133" s="156"/>
      <c r="M2133" s="161"/>
      <c r="T2133" s="162"/>
      <c r="AT2133" s="157" t="s">
        <v>171</v>
      </c>
      <c r="AU2133" s="157" t="s">
        <v>83</v>
      </c>
      <c r="AV2133" s="13" t="s">
        <v>83</v>
      </c>
      <c r="AW2133" s="13" t="s">
        <v>34</v>
      </c>
      <c r="AX2133" s="13" t="s">
        <v>73</v>
      </c>
      <c r="AY2133" s="157" t="s">
        <v>158</v>
      </c>
    </row>
    <row r="2134" spans="2:65" s="12" customFormat="1" ht="11.25">
      <c r="B2134" s="150"/>
      <c r="D2134" s="144" t="s">
        <v>171</v>
      </c>
      <c r="E2134" s="151" t="s">
        <v>21</v>
      </c>
      <c r="F2134" s="152" t="s">
        <v>2618</v>
      </c>
      <c r="H2134" s="151" t="s">
        <v>21</v>
      </c>
      <c r="I2134" s="153"/>
      <c r="L2134" s="150"/>
      <c r="M2134" s="154"/>
      <c r="T2134" s="155"/>
      <c r="AT2134" s="151" t="s">
        <v>171</v>
      </c>
      <c r="AU2134" s="151" t="s">
        <v>83</v>
      </c>
      <c r="AV2134" s="12" t="s">
        <v>81</v>
      </c>
      <c r="AW2134" s="12" t="s">
        <v>34</v>
      </c>
      <c r="AX2134" s="12" t="s">
        <v>73</v>
      </c>
      <c r="AY2134" s="151" t="s">
        <v>158</v>
      </c>
    </row>
    <row r="2135" spans="2:65" s="13" customFormat="1" ht="11.25">
      <c r="B2135" s="156"/>
      <c r="D2135" s="144" t="s">
        <v>171</v>
      </c>
      <c r="E2135" s="157" t="s">
        <v>21</v>
      </c>
      <c r="F2135" s="158" t="s">
        <v>2629</v>
      </c>
      <c r="H2135" s="159">
        <v>31.527000000000001</v>
      </c>
      <c r="I2135" s="160"/>
      <c r="L2135" s="156"/>
      <c r="M2135" s="161"/>
      <c r="T2135" s="162"/>
      <c r="AT2135" s="157" t="s">
        <v>171</v>
      </c>
      <c r="AU2135" s="157" t="s">
        <v>83</v>
      </c>
      <c r="AV2135" s="13" t="s">
        <v>83</v>
      </c>
      <c r="AW2135" s="13" t="s">
        <v>34</v>
      </c>
      <c r="AX2135" s="13" t="s">
        <v>73</v>
      </c>
      <c r="AY2135" s="157" t="s">
        <v>158</v>
      </c>
    </row>
    <row r="2136" spans="2:65" s="14" customFormat="1" ht="11.25">
      <c r="B2136" s="163"/>
      <c r="D2136" s="144" t="s">
        <v>171</v>
      </c>
      <c r="E2136" s="164" t="s">
        <v>21</v>
      </c>
      <c r="F2136" s="165" t="s">
        <v>215</v>
      </c>
      <c r="H2136" s="166">
        <v>450.77800000000002</v>
      </c>
      <c r="I2136" s="167"/>
      <c r="L2136" s="163"/>
      <c r="M2136" s="168"/>
      <c r="T2136" s="169"/>
      <c r="AT2136" s="164" t="s">
        <v>171</v>
      </c>
      <c r="AU2136" s="164" t="s">
        <v>83</v>
      </c>
      <c r="AV2136" s="14" t="s">
        <v>165</v>
      </c>
      <c r="AW2136" s="14" t="s">
        <v>34</v>
      </c>
      <c r="AX2136" s="14" t="s">
        <v>81</v>
      </c>
      <c r="AY2136" s="164" t="s">
        <v>158</v>
      </c>
    </row>
    <row r="2137" spans="2:65" s="1" customFormat="1" ht="21.75" customHeight="1">
      <c r="B2137" s="32"/>
      <c r="C2137" s="131" t="s">
        <v>2630</v>
      </c>
      <c r="D2137" s="131" t="s">
        <v>160</v>
      </c>
      <c r="E2137" s="132" t="s">
        <v>2631</v>
      </c>
      <c r="F2137" s="133" t="s">
        <v>2632</v>
      </c>
      <c r="G2137" s="134" t="s">
        <v>163</v>
      </c>
      <c r="H2137" s="135">
        <v>147.12</v>
      </c>
      <c r="I2137" s="136"/>
      <c r="J2137" s="137">
        <f>ROUND(I2137*H2137,2)</f>
        <v>0</v>
      </c>
      <c r="K2137" s="133" t="s">
        <v>164</v>
      </c>
      <c r="L2137" s="32"/>
      <c r="M2137" s="138" t="s">
        <v>21</v>
      </c>
      <c r="N2137" s="139" t="s">
        <v>44</v>
      </c>
      <c r="P2137" s="140">
        <f>O2137*H2137</f>
        <v>0</v>
      </c>
      <c r="Q2137" s="140">
        <v>1.292E-4</v>
      </c>
      <c r="R2137" s="140">
        <f>Q2137*H2137</f>
        <v>1.9007903999999999E-2</v>
      </c>
      <c r="S2137" s="140">
        <v>0</v>
      </c>
      <c r="T2137" s="141">
        <f>S2137*H2137</f>
        <v>0</v>
      </c>
      <c r="AR2137" s="142" t="s">
        <v>281</v>
      </c>
      <c r="AT2137" s="142" t="s">
        <v>160</v>
      </c>
      <c r="AU2137" s="142" t="s">
        <v>83</v>
      </c>
      <c r="AY2137" s="17" t="s">
        <v>158</v>
      </c>
      <c r="BE2137" s="143">
        <f>IF(N2137="základní",J2137,0)</f>
        <v>0</v>
      </c>
      <c r="BF2137" s="143">
        <f>IF(N2137="snížená",J2137,0)</f>
        <v>0</v>
      </c>
      <c r="BG2137" s="143">
        <f>IF(N2137="zákl. přenesená",J2137,0)</f>
        <v>0</v>
      </c>
      <c r="BH2137" s="143">
        <f>IF(N2137="sníž. přenesená",J2137,0)</f>
        <v>0</v>
      </c>
      <c r="BI2137" s="143">
        <f>IF(N2137="nulová",J2137,0)</f>
        <v>0</v>
      </c>
      <c r="BJ2137" s="17" t="s">
        <v>81</v>
      </c>
      <c r="BK2137" s="143">
        <f>ROUND(I2137*H2137,2)</f>
        <v>0</v>
      </c>
      <c r="BL2137" s="17" t="s">
        <v>281</v>
      </c>
      <c r="BM2137" s="142" t="s">
        <v>2633</v>
      </c>
    </row>
    <row r="2138" spans="2:65" s="1" customFormat="1" ht="11.25">
      <c r="B2138" s="32"/>
      <c r="D2138" s="144" t="s">
        <v>167</v>
      </c>
      <c r="F2138" s="145" t="s">
        <v>2634</v>
      </c>
      <c r="I2138" s="146"/>
      <c r="L2138" s="32"/>
      <c r="M2138" s="147"/>
      <c r="T2138" s="53"/>
      <c r="AT2138" s="17" t="s">
        <v>167</v>
      </c>
      <c r="AU2138" s="17" t="s">
        <v>83</v>
      </c>
    </row>
    <row r="2139" spans="2:65" s="1" customFormat="1" ht="11.25">
      <c r="B2139" s="32"/>
      <c r="D2139" s="148" t="s">
        <v>169</v>
      </c>
      <c r="F2139" s="149" t="s">
        <v>2635</v>
      </c>
      <c r="I2139" s="146"/>
      <c r="L2139" s="32"/>
      <c r="M2139" s="147"/>
      <c r="T2139" s="53"/>
      <c r="AT2139" s="17" t="s">
        <v>169</v>
      </c>
      <c r="AU2139" s="17" t="s">
        <v>83</v>
      </c>
    </row>
    <row r="2140" spans="2:65" s="12" customFormat="1" ht="11.25">
      <c r="B2140" s="150"/>
      <c r="D2140" s="144" t="s">
        <v>171</v>
      </c>
      <c r="E2140" s="151" t="s">
        <v>21</v>
      </c>
      <c r="F2140" s="152" t="s">
        <v>1888</v>
      </c>
      <c r="H2140" s="151" t="s">
        <v>21</v>
      </c>
      <c r="I2140" s="153"/>
      <c r="L2140" s="150"/>
      <c r="M2140" s="154"/>
      <c r="T2140" s="155"/>
      <c r="AT2140" s="151" t="s">
        <v>171</v>
      </c>
      <c r="AU2140" s="151" t="s">
        <v>83</v>
      </c>
      <c r="AV2140" s="12" t="s">
        <v>81</v>
      </c>
      <c r="AW2140" s="12" t="s">
        <v>34</v>
      </c>
      <c r="AX2140" s="12" t="s">
        <v>73</v>
      </c>
      <c r="AY2140" s="151" t="s">
        <v>158</v>
      </c>
    </row>
    <row r="2141" spans="2:65" s="13" customFormat="1" ht="11.25">
      <c r="B2141" s="156"/>
      <c r="D2141" s="144" t="s">
        <v>171</v>
      </c>
      <c r="E2141" s="157" t="s">
        <v>21</v>
      </c>
      <c r="F2141" s="158" t="s">
        <v>1928</v>
      </c>
      <c r="H2141" s="159">
        <v>53.67</v>
      </c>
      <c r="I2141" s="160"/>
      <c r="L2141" s="156"/>
      <c r="M2141" s="161"/>
      <c r="T2141" s="162"/>
      <c r="AT2141" s="157" t="s">
        <v>171</v>
      </c>
      <c r="AU2141" s="157" t="s">
        <v>83</v>
      </c>
      <c r="AV2141" s="13" t="s">
        <v>83</v>
      </c>
      <c r="AW2141" s="13" t="s">
        <v>34</v>
      </c>
      <c r="AX2141" s="13" t="s">
        <v>73</v>
      </c>
      <c r="AY2141" s="157" t="s">
        <v>158</v>
      </c>
    </row>
    <row r="2142" spans="2:65" s="12" customFormat="1" ht="11.25">
      <c r="B2142" s="150"/>
      <c r="D2142" s="144" t="s">
        <v>171</v>
      </c>
      <c r="E2142" s="151" t="s">
        <v>21</v>
      </c>
      <c r="F2142" s="152" t="s">
        <v>878</v>
      </c>
      <c r="H2142" s="151" t="s">
        <v>21</v>
      </c>
      <c r="I2142" s="153"/>
      <c r="L2142" s="150"/>
      <c r="M2142" s="154"/>
      <c r="T2142" s="155"/>
      <c r="AT2142" s="151" t="s">
        <v>171</v>
      </c>
      <c r="AU2142" s="151" t="s">
        <v>83</v>
      </c>
      <c r="AV2142" s="12" t="s">
        <v>81</v>
      </c>
      <c r="AW2142" s="12" t="s">
        <v>34</v>
      </c>
      <c r="AX2142" s="12" t="s">
        <v>73</v>
      </c>
      <c r="AY2142" s="151" t="s">
        <v>158</v>
      </c>
    </row>
    <row r="2143" spans="2:65" s="13" customFormat="1" ht="11.25">
      <c r="B2143" s="156"/>
      <c r="D2143" s="144" t="s">
        <v>171</v>
      </c>
      <c r="E2143" s="157" t="s">
        <v>21</v>
      </c>
      <c r="F2143" s="158" t="s">
        <v>744</v>
      </c>
      <c r="H2143" s="159">
        <v>93.45</v>
      </c>
      <c r="I2143" s="160"/>
      <c r="L2143" s="156"/>
      <c r="M2143" s="161"/>
      <c r="T2143" s="162"/>
      <c r="AT2143" s="157" t="s">
        <v>171</v>
      </c>
      <c r="AU2143" s="157" t="s">
        <v>83</v>
      </c>
      <c r="AV2143" s="13" t="s">
        <v>83</v>
      </c>
      <c r="AW2143" s="13" t="s">
        <v>34</v>
      </c>
      <c r="AX2143" s="13" t="s">
        <v>73</v>
      </c>
      <c r="AY2143" s="157" t="s">
        <v>158</v>
      </c>
    </row>
    <row r="2144" spans="2:65" s="14" customFormat="1" ht="11.25">
      <c r="B2144" s="163"/>
      <c r="D2144" s="144" t="s">
        <v>171</v>
      </c>
      <c r="E2144" s="164" t="s">
        <v>21</v>
      </c>
      <c r="F2144" s="165" t="s">
        <v>215</v>
      </c>
      <c r="H2144" s="166">
        <v>147.12</v>
      </c>
      <c r="I2144" s="167"/>
      <c r="L2144" s="163"/>
      <c r="M2144" s="168"/>
      <c r="T2144" s="169"/>
      <c r="AT2144" s="164" t="s">
        <v>171</v>
      </c>
      <c r="AU2144" s="164" t="s">
        <v>83</v>
      </c>
      <c r="AV2144" s="14" t="s">
        <v>165</v>
      </c>
      <c r="AW2144" s="14" t="s">
        <v>34</v>
      </c>
      <c r="AX2144" s="14" t="s">
        <v>81</v>
      </c>
      <c r="AY2144" s="164" t="s">
        <v>158</v>
      </c>
    </row>
    <row r="2145" spans="2:65" s="1" customFormat="1" ht="21.75" customHeight="1">
      <c r="B2145" s="32"/>
      <c r="C2145" s="131" t="s">
        <v>2636</v>
      </c>
      <c r="D2145" s="131" t="s">
        <v>160</v>
      </c>
      <c r="E2145" s="132" t="s">
        <v>2637</v>
      </c>
      <c r="F2145" s="133" t="s">
        <v>2638</v>
      </c>
      <c r="G2145" s="134" t="s">
        <v>163</v>
      </c>
      <c r="H2145" s="135">
        <v>147.12</v>
      </c>
      <c r="I2145" s="136"/>
      <c r="J2145" s="137">
        <f>ROUND(I2145*H2145,2)</f>
        <v>0</v>
      </c>
      <c r="K2145" s="133" t="s">
        <v>164</v>
      </c>
      <c r="L2145" s="32"/>
      <c r="M2145" s="138" t="s">
        <v>21</v>
      </c>
      <c r="N2145" s="139" t="s">
        <v>44</v>
      </c>
      <c r="P2145" s="140">
        <f>O2145*H2145</f>
        <v>0</v>
      </c>
      <c r="Q2145" s="140">
        <v>1.17E-5</v>
      </c>
      <c r="R2145" s="140">
        <f>Q2145*H2145</f>
        <v>1.7213040000000001E-3</v>
      </c>
      <c r="S2145" s="140">
        <v>0</v>
      </c>
      <c r="T2145" s="141">
        <f>S2145*H2145</f>
        <v>0</v>
      </c>
      <c r="AR2145" s="142" t="s">
        <v>281</v>
      </c>
      <c r="AT2145" s="142" t="s">
        <v>160</v>
      </c>
      <c r="AU2145" s="142" t="s">
        <v>83</v>
      </c>
      <c r="AY2145" s="17" t="s">
        <v>158</v>
      </c>
      <c r="BE2145" s="143">
        <f>IF(N2145="základní",J2145,0)</f>
        <v>0</v>
      </c>
      <c r="BF2145" s="143">
        <f>IF(N2145="snížená",J2145,0)</f>
        <v>0</v>
      </c>
      <c r="BG2145" s="143">
        <f>IF(N2145="zákl. přenesená",J2145,0)</f>
        <v>0</v>
      </c>
      <c r="BH2145" s="143">
        <f>IF(N2145="sníž. přenesená",J2145,0)</f>
        <v>0</v>
      </c>
      <c r="BI2145" s="143">
        <f>IF(N2145="nulová",J2145,0)</f>
        <v>0</v>
      </c>
      <c r="BJ2145" s="17" t="s">
        <v>81</v>
      </c>
      <c r="BK2145" s="143">
        <f>ROUND(I2145*H2145,2)</f>
        <v>0</v>
      </c>
      <c r="BL2145" s="17" t="s">
        <v>281</v>
      </c>
      <c r="BM2145" s="142" t="s">
        <v>2639</v>
      </c>
    </row>
    <row r="2146" spans="2:65" s="1" customFormat="1" ht="19.5">
      <c r="B2146" s="32"/>
      <c r="D2146" s="144" t="s">
        <v>167</v>
      </c>
      <c r="F2146" s="145" t="s">
        <v>2640</v>
      </c>
      <c r="I2146" s="146"/>
      <c r="L2146" s="32"/>
      <c r="M2146" s="147"/>
      <c r="T2146" s="53"/>
      <c r="AT2146" s="17" t="s">
        <v>167</v>
      </c>
      <c r="AU2146" s="17" t="s">
        <v>83</v>
      </c>
    </row>
    <row r="2147" spans="2:65" s="1" customFormat="1" ht="11.25">
      <c r="B2147" s="32"/>
      <c r="D2147" s="148" t="s">
        <v>169</v>
      </c>
      <c r="F2147" s="149" t="s">
        <v>2641</v>
      </c>
      <c r="I2147" s="146"/>
      <c r="L2147" s="32"/>
      <c r="M2147" s="147"/>
      <c r="T2147" s="53"/>
      <c r="AT2147" s="17" t="s">
        <v>169</v>
      </c>
      <c r="AU2147" s="17" t="s">
        <v>83</v>
      </c>
    </row>
    <row r="2148" spans="2:65" s="1" customFormat="1" ht="19.5">
      <c r="B2148" s="32"/>
      <c r="D2148" s="144" t="s">
        <v>562</v>
      </c>
      <c r="F2148" s="180" t="s">
        <v>2642</v>
      </c>
      <c r="I2148" s="146"/>
      <c r="L2148" s="32"/>
      <c r="M2148" s="147"/>
      <c r="T2148" s="53"/>
      <c r="AT2148" s="17" t="s">
        <v>562</v>
      </c>
      <c r="AU2148" s="17" t="s">
        <v>83</v>
      </c>
    </row>
    <row r="2149" spans="2:65" s="12" customFormat="1" ht="11.25">
      <c r="B2149" s="150"/>
      <c r="D2149" s="144" t="s">
        <v>171</v>
      </c>
      <c r="E2149" s="151" t="s">
        <v>21</v>
      </c>
      <c r="F2149" s="152" t="s">
        <v>1888</v>
      </c>
      <c r="H2149" s="151" t="s">
        <v>21</v>
      </c>
      <c r="I2149" s="153"/>
      <c r="L2149" s="150"/>
      <c r="M2149" s="154"/>
      <c r="T2149" s="155"/>
      <c r="AT2149" s="151" t="s">
        <v>171</v>
      </c>
      <c r="AU2149" s="151" t="s">
        <v>83</v>
      </c>
      <c r="AV2149" s="12" t="s">
        <v>81</v>
      </c>
      <c r="AW2149" s="12" t="s">
        <v>34</v>
      </c>
      <c r="AX2149" s="12" t="s">
        <v>73</v>
      </c>
      <c r="AY2149" s="151" t="s">
        <v>158</v>
      </c>
    </row>
    <row r="2150" spans="2:65" s="13" customFormat="1" ht="11.25">
      <c r="B2150" s="156"/>
      <c r="D2150" s="144" t="s">
        <v>171</v>
      </c>
      <c r="E2150" s="157" t="s">
        <v>21</v>
      </c>
      <c r="F2150" s="158" t="s">
        <v>1928</v>
      </c>
      <c r="H2150" s="159">
        <v>53.67</v>
      </c>
      <c r="I2150" s="160"/>
      <c r="L2150" s="156"/>
      <c r="M2150" s="161"/>
      <c r="T2150" s="162"/>
      <c r="AT2150" s="157" t="s">
        <v>171</v>
      </c>
      <c r="AU2150" s="157" t="s">
        <v>83</v>
      </c>
      <c r="AV2150" s="13" t="s">
        <v>83</v>
      </c>
      <c r="AW2150" s="13" t="s">
        <v>34</v>
      </c>
      <c r="AX2150" s="13" t="s">
        <v>73</v>
      </c>
      <c r="AY2150" s="157" t="s">
        <v>158</v>
      </c>
    </row>
    <row r="2151" spans="2:65" s="12" customFormat="1" ht="11.25">
      <c r="B2151" s="150"/>
      <c r="D2151" s="144" t="s">
        <v>171</v>
      </c>
      <c r="E2151" s="151" t="s">
        <v>21</v>
      </c>
      <c r="F2151" s="152" t="s">
        <v>878</v>
      </c>
      <c r="H2151" s="151" t="s">
        <v>21</v>
      </c>
      <c r="I2151" s="153"/>
      <c r="L2151" s="150"/>
      <c r="M2151" s="154"/>
      <c r="T2151" s="155"/>
      <c r="AT2151" s="151" t="s">
        <v>171</v>
      </c>
      <c r="AU2151" s="151" t="s">
        <v>83</v>
      </c>
      <c r="AV2151" s="12" t="s">
        <v>81</v>
      </c>
      <c r="AW2151" s="12" t="s">
        <v>34</v>
      </c>
      <c r="AX2151" s="12" t="s">
        <v>73</v>
      </c>
      <c r="AY2151" s="151" t="s">
        <v>158</v>
      </c>
    </row>
    <row r="2152" spans="2:65" s="13" customFormat="1" ht="11.25">
      <c r="B2152" s="156"/>
      <c r="D2152" s="144" t="s">
        <v>171</v>
      </c>
      <c r="E2152" s="157" t="s">
        <v>21</v>
      </c>
      <c r="F2152" s="158" t="s">
        <v>744</v>
      </c>
      <c r="H2152" s="159">
        <v>93.45</v>
      </c>
      <c r="I2152" s="160"/>
      <c r="L2152" s="156"/>
      <c r="M2152" s="161"/>
      <c r="T2152" s="162"/>
      <c r="AT2152" s="157" t="s">
        <v>171</v>
      </c>
      <c r="AU2152" s="157" t="s">
        <v>83</v>
      </c>
      <c r="AV2152" s="13" t="s">
        <v>83</v>
      </c>
      <c r="AW2152" s="13" t="s">
        <v>34</v>
      </c>
      <c r="AX2152" s="13" t="s">
        <v>73</v>
      </c>
      <c r="AY2152" s="157" t="s">
        <v>158</v>
      </c>
    </row>
    <row r="2153" spans="2:65" s="14" customFormat="1" ht="11.25">
      <c r="B2153" s="163"/>
      <c r="D2153" s="144" t="s">
        <v>171</v>
      </c>
      <c r="E2153" s="164" t="s">
        <v>21</v>
      </c>
      <c r="F2153" s="165" t="s">
        <v>215</v>
      </c>
      <c r="H2153" s="166">
        <v>147.12</v>
      </c>
      <c r="I2153" s="167"/>
      <c r="L2153" s="163"/>
      <c r="M2153" s="168"/>
      <c r="T2153" s="169"/>
      <c r="AT2153" s="164" t="s">
        <v>171</v>
      </c>
      <c r="AU2153" s="164" t="s">
        <v>83</v>
      </c>
      <c r="AV2153" s="14" t="s">
        <v>165</v>
      </c>
      <c r="AW2153" s="14" t="s">
        <v>34</v>
      </c>
      <c r="AX2153" s="14" t="s">
        <v>81</v>
      </c>
      <c r="AY2153" s="164" t="s">
        <v>158</v>
      </c>
    </row>
    <row r="2154" spans="2:65" s="1" customFormat="1" ht="16.5" customHeight="1">
      <c r="B2154" s="32"/>
      <c r="C2154" s="131" t="s">
        <v>2643</v>
      </c>
      <c r="D2154" s="131" t="s">
        <v>160</v>
      </c>
      <c r="E2154" s="132" t="s">
        <v>2644</v>
      </c>
      <c r="F2154" s="133" t="s">
        <v>2645</v>
      </c>
      <c r="G2154" s="134" t="s">
        <v>163</v>
      </c>
      <c r="H2154" s="135">
        <v>303.65800000000002</v>
      </c>
      <c r="I2154" s="136"/>
      <c r="J2154" s="137">
        <f>ROUND(I2154*H2154,2)</f>
        <v>0</v>
      </c>
      <c r="K2154" s="133" t="s">
        <v>164</v>
      </c>
      <c r="L2154" s="32"/>
      <c r="M2154" s="138" t="s">
        <v>21</v>
      </c>
      <c r="N2154" s="139" t="s">
        <v>44</v>
      </c>
      <c r="P2154" s="140">
        <f>O2154*H2154</f>
        <v>0</v>
      </c>
      <c r="Q2154" s="140">
        <v>2.5839999999999999E-4</v>
      </c>
      <c r="R2154" s="140">
        <f>Q2154*H2154</f>
        <v>7.8465227200000001E-2</v>
      </c>
      <c r="S2154" s="140">
        <v>0</v>
      </c>
      <c r="T2154" s="141">
        <f>S2154*H2154</f>
        <v>0</v>
      </c>
      <c r="AR2154" s="142" t="s">
        <v>281</v>
      </c>
      <c r="AT2154" s="142" t="s">
        <v>160</v>
      </c>
      <c r="AU2154" s="142" t="s">
        <v>83</v>
      </c>
      <c r="AY2154" s="17" t="s">
        <v>158</v>
      </c>
      <c r="BE2154" s="143">
        <f>IF(N2154="základní",J2154,0)</f>
        <v>0</v>
      </c>
      <c r="BF2154" s="143">
        <f>IF(N2154="snížená",J2154,0)</f>
        <v>0</v>
      </c>
      <c r="BG2154" s="143">
        <f>IF(N2154="zákl. přenesená",J2154,0)</f>
        <v>0</v>
      </c>
      <c r="BH2154" s="143">
        <f>IF(N2154="sníž. přenesená",J2154,0)</f>
        <v>0</v>
      </c>
      <c r="BI2154" s="143">
        <f>IF(N2154="nulová",J2154,0)</f>
        <v>0</v>
      </c>
      <c r="BJ2154" s="17" t="s">
        <v>81</v>
      </c>
      <c r="BK2154" s="143">
        <f>ROUND(I2154*H2154,2)</f>
        <v>0</v>
      </c>
      <c r="BL2154" s="17" t="s">
        <v>281</v>
      </c>
      <c r="BM2154" s="142" t="s">
        <v>2646</v>
      </c>
    </row>
    <row r="2155" spans="2:65" s="1" customFormat="1" ht="11.25">
      <c r="B2155" s="32"/>
      <c r="D2155" s="144" t="s">
        <v>167</v>
      </c>
      <c r="F2155" s="145" t="s">
        <v>2647</v>
      </c>
      <c r="I2155" s="146"/>
      <c r="L2155" s="32"/>
      <c r="M2155" s="147"/>
      <c r="T2155" s="53"/>
      <c r="AT2155" s="17" t="s">
        <v>167</v>
      </c>
      <c r="AU2155" s="17" t="s">
        <v>83</v>
      </c>
    </row>
    <row r="2156" spans="2:65" s="1" customFormat="1" ht="11.25">
      <c r="B2156" s="32"/>
      <c r="D2156" s="148" t="s">
        <v>169</v>
      </c>
      <c r="F2156" s="149" t="s">
        <v>2648</v>
      </c>
      <c r="I2156" s="146"/>
      <c r="L2156" s="32"/>
      <c r="M2156" s="147"/>
      <c r="T2156" s="53"/>
      <c r="AT2156" s="17" t="s">
        <v>169</v>
      </c>
      <c r="AU2156" s="17" t="s">
        <v>83</v>
      </c>
    </row>
    <row r="2157" spans="2:65" s="12" customFormat="1" ht="11.25">
      <c r="B2157" s="150"/>
      <c r="D2157" s="144" t="s">
        <v>171</v>
      </c>
      <c r="E2157" s="151" t="s">
        <v>21</v>
      </c>
      <c r="F2157" s="152" t="s">
        <v>1885</v>
      </c>
      <c r="H2157" s="151" t="s">
        <v>21</v>
      </c>
      <c r="I2157" s="153"/>
      <c r="L2157" s="150"/>
      <c r="M2157" s="154"/>
      <c r="T2157" s="155"/>
      <c r="AT2157" s="151" t="s">
        <v>171</v>
      </c>
      <c r="AU2157" s="151" t="s">
        <v>83</v>
      </c>
      <c r="AV2157" s="12" t="s">
        <v>81</v>
      </c>
      <c r="AW2157" s="12" t="s">
        <v>34</v>
      </c>
      <c r="AX2157" s="12" t="s">
        <v>73</v>
      </c>
      <c r="AY2157" s="151" t="s">
        <v>158</v>
      </c>
    </row>
    <row r="2158" spans="2:65" s="13" customFormat="1" ht="11.25">
      <c r="B2158" s="156"/>
      <c r="D2158" s="144" t="s">
        <v>171</v>
      </c>
      <c r="E2158" s="157" t="s">
        <v>21</v>
      </c>
      <c r="F2158" s="158" t="s">
        <v>1910</v>
      </c>
      <c r="H2158" s="159">
        <v>40.82</v>
      </c>
      <c r="I2158" s="160"/>
      <c r="L2158" s="156"/>
      <c r="M2158" s="161"/>
      <c r="T2158" s="162"/>
      <c r="AT2158" s="157" t="s">
        <v>171</v>
      </c>
      <c r="AU2158" s="157" t="s">
        <v>83</v>
      </c>
      <c r="AV2158" s="13" t="s">
        <v>83</v>
      </c>
      <c r="AW2158" s="13" t="s">
        <v>34</v>
      </c>
      <c r="AX2158" s="13" t="s">
        <v>73</v>
      </c>
      <c r="AY2158" s="157" t="s">
        <v>158</v>
      </c>
    </row>
    <row r="2159" spans="2:65" s="12" customFormat="1" ht="11.25">
      <c r="B2159" s="150"/>
      <c r="D2159" s="144" t="s">
        <v>171</v>
      </c>
      <c r="E2159" s="151" t="s">
        <v>21</v>
      </c>
      <c r="F2159" s="152" t="s">
        <v>2614</v>
      </c>
      <c r="H2159" s="151" t="s">
        <v>21</v>
      </c>
      <c r="I2159" s="153"/>
      <c r="L2159" s="150"/>
      <c r="M2159" s="154"/>
      <c r="T2159" s="155"/>
      <c r="AT2159" s="151" t="s">
        <v>171</v>
      </c>
      <c r="AU2159" s="151" t="s">
        <v>83</v>
      </c>
      <c r="AV2159" s="12" t="s">
        <v>81</v>
      </c>
      <c r="AW2159" s="12" t="s">
        <v>34</v>
      </c>
      <c r="AX2159" s="12" t="s">
        <v>73</v>
      </c>
      <c r="AY2159" s="151" t="s">
        <v>158</v>
      </c>
    </row>
    <row r="2160" spans="2:65" s="13" customFormat="1" ht="11.25">
      <c r="B2160" s="156"/>
      <c r="D2160" s="144" t="s">
        <v>171</v>
      </c>
      <c r="E2160" s="157" t="s">
        <v>21</v>
      </c>
      <c r="F2160" s="158" t="s">
        <v>2615</v>
      </c>
      <c r="H2160" s="159">
        <v>16.103999999999999</v>
      </c>
      <c r="I2160" s="160"/>
      <c r="L2160" s="156"/>
      <c r="M2160" s="161"/>
      <c r="T2160" s="162"/>
      <c r="AT2160" s="157" t="s">
        <v>171</v>
      </c>
      <c r="AU2160" s="157" t="s">
        <v>83</v>
      </c>
      <c r="AV2160" s="13" t="s">
        <v>83</v>
      </c>
      <c r="AW2160" s="13" t="s">
        <v>34</v>
      </c>
      <c r="AX2160" s="13" t="s">
        <v>73</v>
      </c>
      <c r="AY2160" s="157" t="s">
        <v>158</v>
      </c>
    </row>
    <row r="2161" spans="2:65" s="12" customFormat="1" ht="11.25">
      <c r="B2161" s="150"/>
      <c r="D2161" s="144" t="s">
        <v>171</v>
      </c>
      <c r="E2161" s="151" t="s">
        <v>21</v>
      </c>
      <c r="F2161" s="152" t="s">
        <v>2616</v>
      </c>
      <c r="H2161" s="151" t="s">
        <v>21</v>
      </c>
      <c r="I2161" s="153"/>
      <c r="L2161" s="150"/>
      <c r="M2161" s="154"/>
      <c r="T2161" s="155"/>
      <c r="AT2161" s="151" t="s">
        <v>171</v>
      </c>
      <c r="AU2161" s="151" t="s">
        <v>83</v>
      </c>
      <c r="AV2161" s="12" t="s">
        <v>81</v>
      </c>
      <c r="AW2161" s="12" t="s">
        <v>34</v>
      </c>
      <c r="AX2161" s="12" t="s">
        <v>73</v>
      </c>
      <c r="AY2161" s="151" t="s">
        <v>158</v>
      </c>
    </row>
    <row r="2162" spans="2:65" s="13" customFormat="1" ht="11.25">
      <c r="B2162" s="156"/>
      <c r="D2162" s="144" t="s">
        <v>171</v>
      </c>
      <c r="E2162" s="157" t="s">
        <v>21</v>
      </c>
      <c r="F2162" s="158" t="s">
        <v>2617</v>
      </c>
      <c r="H2162" s="159">
        <v>144.22900000000001</v>
      </c>
      <c r="I2162" s="160"/>
      <c r="L2162" s="156"/>
      <c r="M2162" s="161"/>
      <c r="T2162" s="162"/>
      <c r="AT2162" s="157" t="s">
        <v>171</v>
      </c>
      <c r="AU2162" s="157" t="s">
        <v>83</v>
      </c>
      <c r="AV2162" s="13" t="s">
        <v>83</v>
      </c>
      <c r="AW2162" s="13" t="s">
        <v>34</v>
      </c>
      <c r="AX2162" s="13" t="s">
        <v>73</v>
      </c>
      <c r="AY2162" s="157" t="s">
        <v>158</v>
      </c>
    </row>
    <row r="2163" spans="2:65" s="12" customFormat="1" ht="11.25">
      <c r="B2163" s="150"/>
      <c r="D2163" s="144" t="s">
        <v>171</v>
      </c>
      <c r="E2163" s="151" t="s">
        <v>21</v>
      </c>
      <c r="F2163" s="152" t="s">
        <v>2627</v>
      </c>
      <c r="H2163" s="151" t="s">
        <v>21</v>
      </c>
      <c r="I2163" s="153"/>
      <c r="L2163" s="150"/>
      <c r="M2163" s="154"/>
      <c r="T2163" s="155"/>
      <c r="AT2163" s="151" t="s">
        <v>171</v>
      </c>
      <c r="AU2163" s="151" t="s">
        <v>83</v>
      </c>
      <c r="AV2163" s="12" t="s">
        <v>81</v>
      </c>
      <c r="AW2163" s="12" t="s">
        <v>34</v>
      </c>
      <c r="AX2163" s="12" t="s">
        <v>73</v>
      </c>
      <c r="AY2163" s="151" t="s">
        <v>158</v>
      </c>
    </row>
    <row r="2164" spans="2:65" s="13" customFormat="1" ht="11.25">
      <c r="B2164" s="156"/>
      <c r="D2164" s="144" t="s">
        <v>171</v>
      </c>
      <c r="E2164" s="157" t="s">
        <v>21</v>
      </c>
      <c r="F2164" s="158" t="s">
        <v>2628</v>
      </c>
      <c r="H2164" s="159">
        <v>70.977999999999994</v>
      </c>
      <c r="I2164" s="160"/>
      <c r="L2164" s="156"/>
      <c r="M2164" s="161"/>
      <c r="T2164" s="162"/>
      <c r="AT2164" s="157" t="s">
        <v>171</v>
      </c>
      <c r="AU2164" s="157" t="s">
        <v>83</v>
      </c>
      <c r="AV2164" s="13" t="s">
        <v>83</v>
      </c>
      <c r="AW2164" s="13" t="s">
        <v>34</v>
      </c>
      <c r="AX2164" s="13" t="s">
        <v>73</v>
      </c>
      <c r="AY2164" s="157" t="s">
        <v>158</v>
      </c>
    </row>
    <row r="2165" spans="2:65" s="12" customFormat="1" ht="11.25">
      <c r="B2165" s="150"/>
      <c r="D2165" s="144" t="s">
        <v>171</v>
      </c>
      <c r="E2165" s="151" t="s">
        <v>21</v>
      </c>
      <c r="F2165" s="152" t="s">
        <v>2618</v>
      </c>
      <c r="H2165" s="151" t="s">
        <v>21</v>
      </c>
      <c r="I2165" s="153"/>
      <c r="L2165" s="150"/>
      <c r="M2165" s="154"/>
      <c r="T2165" s="155"/>
      <c r="AT2165" s="151" t="s">
        <v>171</v>
      </c>
      <c r="AU2165" s="151" t="s">
        <v>83</v>
      </c>
      <c r="AV2165" s="12" t="s">
        <v>81</v>
      </c>
      <c r="AW2165" s="12" t="s">
        <v>34</v>
      </c>
      <c r="AX2165" s="12" t="s">
        <v>73</v>
      </c>
      <c r="AY2165" s="151" t="s">
        <v>158</v>
      </c>
    </row>
    <row r="2166" spans="2:65" s="13" customFormat="1" ht="11.25">
      <c r="B2166" s="156"/>
      <c r="D2166" s="144" t="s">
        <v>171</v>
      </c>
      <c r="E2166" s="157" t="s">
        <v>21</v>
      </c>
      <c r="F2166" s="158" t="s">
        <v>2629</v>
      </c>
      <c r="H2166" s="159">
        <v>31.527000000000001</v>
      </c>
      <c r="I2166" s="160"/>
      <c r="L2166" s="156"/>
      <c r="M2166" s="161"/>
      <c r="T2166" s="162"/>
      <c r="AT2166" s="157" t="s">
        <v>171</v>
      </c>
      <c r="AU2166" s="157" t="s">
        <v>83</v>
      </c>
      <c r="AV2166" s="13" t="s">
        <v>83</v>
      </c>
      <c r="AW2166" s="13" t="s">
        <v>34</v>
      </c>
      <c r="AX2166" s="13" t="s">
        <v>73</v>
      </c>
      <c r="AY2166" s="157" t="s">
        <v>158</v>
      </c>
    </row>
    <row r="2167" spans="2:65" s="14" customFormat="1" ht="11.25">
      <c r="B2167" s="163"/>
      <c r="D2167" s="144" t="s">
        <v>171</v>
      </c>
      <c r="E2167" s="164" t="s">
        <v>21</v>
      </c>
      <c r="F2167" s="165" t="s">
        <v>215</v>
      </c>
      <c r="H2167" s="166">
        <v>303.65800000000002</v>
      </c>
      <c r="I2167" s="167"/>
      <c r="L2167" s="163"/>
      <c r="M2167" s="168"/>
      <c r="T2167" s="169"/>
      <c r="AT2167" s="164" t="s">
        <v>171</v>
      </c>
      <c r="AU2167" s="164" t="s">
        <v>83</v>
      </c>
      <c r="AV2167" s="14" t="s">
        <v>165</v>
      </c>
      <c r="AW2167" s="14" t="s">
        <v>34</v>
      </c>
      <c r="AX2167" s="14" t="s">
        <v>81</v>
      </c>
      <c r="AY2167" s="164" t="s">
        <v>158</v>
      </c>
    </row>
    <row r="2168" spans="2:65" s="11" customFormat="1" ht="22.9" customHeight="1">
      <c r="B2168" s="119"/>
      <c r="D2168" s="120" t="s">
        <v>72</v>
      </c>
      <c r="E2168" s="129" t="s">
        <v>2649</v>
      </c>
      <c r="F2168" s="129" t="s">
        <v>2650</v>
      </c>
      <c r="I2168" s="122"/>
      <c r="J2168" s="130">
        <f>BK2168</f>
        <v>0</v>
      </c>
      <c r="L2168" s="119"/>
      <c r="M2168" s="124"/>
      <c r="P2168" s="125">
        <f>SUM(P2169:P2199)</f>
        <v>0</v>
      </c>
      <c r="R2168" s="125">
        <f>SUM(R2169:R2199)</f>
        <v>2.2223320199999999E-4</v>
      </c>
      <c r="T2168" s="126">
        <f>SUM(T2169:T2199)</f>
        <v>0</v>
      </c>
      <c r="AR2168" s="120" t="s">
        <v>83</v>
      </c>
      <c r="AT2168" s="127" t="s">
        <v>72</v>
      </c>
      <c r="AU2168" s="127" t="s">
        <v>81</v>
      </c>
      <c r="AY2168" s="120" t="s">
        <v>158</v>
      </c>
      <c r="BK2168" s="128">
        <f>SUM(BK2169:BK2199)</f>
        <v>0</v>
      </c>
    </row>
    <row r="2169" spans="2:65" s="1" customFormat="1" ht="16.5" customHeight="1">
      <c r="B2169" s="32"/>
      <c r="C2169" s="131" t="s">
        <v>2651</v>
      </c>
      <c r="D2169" s="131" t="s">
        <v>160</v>
      </c>
      <c r="E2169" s="132" t="s">
        <v>2652</v>
      </c>
      <c r="F2169" s="133" t="s">
        <v>2653</v>
      </c>
      <c r="G2169" s="134" t="s">
        <v>163</v>
      </c>
      <c r="H2169" s="135">
        <v>21.009</v>
      </c>
      <c r="I2169" s="136"/>
      <c r="J2169" s="137">
        <f>ROUND(I2169*H2169,2)</f>
        <v>0</v>
      </c>
      <c r="K2169" s="133" t="s">
        <v>164</v>
      </c>
      <c r="L2169" s="32"/>
      <c r="M2169" s="138" t="s">
        <v>21</v>
      </c>
      <c r="N2169" s="139" t="s">
        <v>44</v>
      </c>
      <c r="P2169" s="140">
        <f>O2169*H2169</f>
        <v>0</v>
      </c>
      <c r="Q2169" s="140">
        <v>1.0577999999999999E-5</v>
      </c>
      <c r="R2169" s="140">
        <f>Q2169*H2169</f>
        <v>2.2223320199999999E-4</v>
      </c>
      <c r="S2169" s="140">
        <v>0</v>
      </c>
      <c r="T2169" s="141">
        <f>S2169*H2169</f>
        <v>0</v>
      </c>
      <c r="AR2169" s="142" t="s">
        <v>281</v>
      </c>
      <c r="AT2169" s="142" t="s">
        <v>160</v>
      </c>
      <c r="AU2169" s="142" t="s">
        <v>83</v>
      </c>
      <c r="AY2169" s="17" t="s">
        <v>158</v>
      </c>
      <c r="BE2169" s="143">
        <f>IF(N2169="základní",J2169,0)</f>
        <v>0</v>
      </c>
      <c r="BF2169" s="143">
        <f>IF(N2169="snížená",J2169,0)</f>
        <v>0</v>
      </c>
      <c r="BG2169" s="143">
        <f>IF(N2169="zákl. přenesená",J2169,0)</f>
        <v>0</v>
      </c>
      <c r="BH2169" s="143">
        <f>IF(N2169="sníž. přenesená",J2169,0)</f>
        <v>0</v>
      </c>
      <c r="BI2169" s="143">
        <f>IF(N2169="nulová",J2169,0)</f>
        <v>0</v>
      </c>
      <c r="BJ2169" s="17" t="s">
        <v>81</v>
      </c>
      <c r="BK2169" s="143">
        <f>ROUND(I2169*H2169,2)</f>
        <v>0</v>
      </c>
      <c r="BL2169" s="17" t="s">
        <v>281</v>
      </c>
      <c r="BM2169" s="142" t="s">
        <v>2654</v>
      </c>
    </row>
    <row r="2170" spans="2:65" s="1" customFormat="1" ht="11.25">
      <c r="B2170" s="32"/>
      <c r="D2170" s="144" t="s">
        <v>167</v>
      </c>
      <c r="F2170" s="145" t="s">
        <v>2653</v>
      </c>
      <c r="I2170" s="146"/>
      <c r="L2170" s="32"/>
      <c r="M2170" s="147"/>
      <c r="T2170" s="53"/>
      <c r="AT2170" s="17" t="s">
        <v>167</v>
      </c>
      <c r="AU2170" s="17" t="s">
        <v>83</v>
      </c>
    </row>
    <row r="2171" spans="2:65" s="1" customFormat="1" ht="11.25">
      <c r="B2171" s="32"/>
      <c r="D2171" s="148" t="s">
        <v>169</v>
      </c>
      <c r="F2171" s="149" t="s">
        <v>2655</v>
      </c>
      <c r="I2171" s="146"/>
      <c r="L2171" s="32"/>
      <c r="M2171" s="147"/>
      <c r="T2171" s="53"/>
      <c r="AT2171" s="17" t="s">
        <v>169</v>
      </c>
      <c r="AU2171" s="17" t="s">
        <v>83</v>
      </c>
    </row>
    <row r="2172" spans="2:65" s="12" customFormat="1" ht="11.25">
      <c r="B2172" s="150"/>
      <c r="D2172" s="144" t="s">
        <v>171</v>
      </c>
      <c r="E2172" s="151" t="s">
        <v>21</v>
      </c>
      <c r="F2172" s="152" t="s">
        <v>2656</v>
      </c>
      <c r="H2172" s="151" t="s">
        <v>21</v>
      </c>
      <c r="I2172" s="153"/>
      <c r="L2172" s="150"/>
      <c r="M2172" s="154"/>
      <c r="T2172" s="155"/>
      <c r="AT2172" s="151" t="s">
        <v>171</v>
      </c>
      <c r="AU2172" s="151" t="s">
        <v>83</v>
      </c>
      <c r="AV2172" s="12" t="s">
        <v>81</v>
      </c>
      <c r="AW2172" s="12" t="s">
        <v>34</v>
      </c>
      <c r="AX2172" s="12" t="s">
        <v>73</v>
      </c>
      <c r="AY2172" s="151" t="s">
        <v>158</v>
      </c>
    </row>
    <row r="2173" spans="2:65" s="13" customFormat="1" ht="11.25">
      <c r="B2173" s="156"/>
      <c r="D2173" s="144" t="s">
        <v>171</v>
      </c>
      <c r="E2173" s="157" t="s">
        <v>21</v>
      </c>
      <c r="F2173" s="158" t="s">
        <v>2657</v>
      </c>
      <c r="H2173" s="159">
        <v>21.009</v>
      </c>
      <c r="I2173" s="160"/>
      <c r="L2173" s="156"/>
      <c r="M2173" s="161"/>
      <c r="T2173" s="162"/>
      <c r="AT2173" s="157" t="s">
        <v>171</v>
      </c>
      <c r="AU2173" s="157" t="s">
        <v>83</v>
      </c>
      <c r="AV2173" s="13" t="s">
        <v>83</v>
      </c>
      <c r="AW2173" s="13" t="s">
        <v>34</v>
      </c>
      <c r="AX2173" s="13" t="s">
        <v>81</v>
      </c>
      <c r="AY2173" s="157" t="s">
        <v>158</v>
      </c>
    </row>
    <row r="2174" spans="2:65" s="1" customFormat="1" ht="16.5" customHeight="1">
      <c r="B2174" s="32"/>
      <c r="C2174" s="170" t="s">
        <v>2658</v>
      </c>
      <c r="D2174" s="170" t="s">
        <v>264</v>
      </c>
      <c r="E2174" s="171" t="s">
        <v>2659</v>
      </c>
      <c r="F2174" s="172" t="s">
        <v>2660</v>
      </c>
      <c r="G2174" s="173" t="s">
        <v>344</v>
      </c>
      <c r="H2174" s="174">
        <v>2</v>
      </c>
      <c r="I2174" s="175"/>
      <c r="J2174" s="176">
        <f>ROUND(I2174*H2174,2)</f>
        <v>0</v>
      </c>
      <c r="K2174" s="172" t="s">
        <v>279</v>
      </c>
      <c r="L2174" s="177"/>
      <c r="M2174" s="178" t="s">
        <v>21</v>
      </c>
      <c r="N2174" s="179" t="s">
        <v>44</v>
      </c>
      <c r="P2174" s="140">
        <f>O2174*H2174</f>
        <v>0</v>
      </c>
      <c r="Q2174" s="140">
        <v>0</v>
      </c>
      <c r="R2174" s="140">
        <f>Q2174*H2174</f>
        <v>0</v>
      </c>
      <c r="S2174" s="140">
        <v>0</v>
      </c>
      <c r="T2174" s="141">
        <f>S2174*H2174</f>
        <v>0</v>
      </c>
      <c r="AR2174" s="142" t="s">
        <v>424</v>
      </c>
      <c r="AT2174" s="142" t="s">
        <v>264</v>
      </c>
      <c r="AU2174" s="142" t="s">
        <v>83</v>
      </c>
      <c r="AY2174" s="17" t="s">
        <v>158</v>
      </c>
      <c r="BE2174" s="143">
        <f>IF(N2174="základní",J2174,0)</f>
        <v>0</v>
      </c>
      <c r="BF2174" s="143">
        <f>IF(N2174="snížená",J2174,0)</f>
        <v>0</v>
      </c>
      <c r="BG2174" s="143">
        <f>IF(N2174="zákl. přenesená",J2174,0)</f>
        <v>0</v>
      </c>
      <c r="BH2174" s="143">
        <f>IF(N2174="sníž. přenesená",J2174,0)</f>
        <v>0</v>
      </c>
      <c r="BI2174" s="143">
        <f>IF(N2174="nulová",J2174,0)</f>
        <v>0</v>
      </c>
      <c r="BJ2174" s="17" t="s">
        <v>81</v>
      </c>
      <c r="BK2174" s="143">
        <f>ROUND(I2174*H2174,2)</f>
        <v>0</v>
      </c>
      <c r="BL2174" s="17" t="s">
        <v>281</v>
      </c>
      <c r="BM2174" s="142" t="s">
        <v>2661</v>
      </c>
    </row>
    <row r="2175" spans="2:65" s="1" customFormat="1" ht="11.25">
      <c r="B2175" s="32"/>
      <c r="D2175" s="144" t="s">
        <v>167</v>
      </c>
      <c r="F2175" s="145" t="s">
        <v>2660</v>
      </c>
      <c r="I2175" s="146"/>
      <c r="L2175" s="32"/>
      <c r="M2175" s="147"/>
      <c r="T2175" s="53"/>
      <c r="AT2175" s="17" t="s">
        <v>167</v>
      </c>
      <c r="AU2175" s="17" t="s">
        <v>83</v>
      </c>
    </row>
    <row r="2176" spans="2:65" s="1" customFormat="1" ht="48.75">
      <c r="B2176" s="32"/>
      <c r="D2176" s="144" t="s">
        <v>562</v>
      </c>
      <c r="F2176" s="180" t="s">
        <v>2662</v>
      </c>
      <c r="I2176" s="146"/>
      <c r="L2176" s="32"/>
      <c r="M2176" s="147"/>
      <c r="T2176" s="53"/>
      <c r="AT2176" s="17" t="s">
        <v>562</v>
      </c>
      <c r="AU2176" s="17" t="s">
        <v>83</v>
      </c>
    </row>
    <row r="2177" spans="2:65" s="1" customFormat="1" ht="16.5" customHeight="1">
      <c r="B2177" s="32"/>
      <c r="C2177" s="131" t="s">
        <v>2663</v>
      </c>
      <c r="D2177" s="131" t="s">
        <v>160</v>
      </c>
      <c r="E2177" s="132" t="s">
        <v>2664</v>
      </c>
      <c r="F2177" s="133" t="s">
        <v>2665</v>
      </c>
      <c r="G2177" s="134" t="s">
        <v>2289</v>
      </c>
      <c r="H2177" s="135">
        <v>1</v>
      </c>
      <c r="I2177" s="136"/>
      <c r="J2177" s="137">
        <f>ROUND(I2177*H2177,2)</f>
        <v>0</v>
      </c>
      <c r="K2177" s="133" t="s">
        <v>279</v>
      </c>
      <c r="L2177" s="32"/>
      <c r="M2177" s="138" t="s">
        <v>21</v>
      </c>
      <c r="N2177" s="139" t="s">
        <v>44</v>
      </c>
      <c r="P2177" s="140">
        <f>O2177*H2177</f>
        <v>0</v>
      </c>
      <c r="Q2177" s="140">
        <v>0</v>
      </c>
      <c r="R2177" s="140">
        <f>Q2177*H2177</f>
        <v>0</v>
      </c>
      <c r="S2177" s="140">
        <v>0</v>
      </c>
      <c r="T2177" s="141">
        <f>S2177*H2177</f>
        <v>0</v>
      </c>
      <c r="AR2177" s="142" t="s">
        <v>281</v>
      </c>
      <c r="AT2177" s="142" t="s">
        <v>160</v>
      </c>
      <c r="AU2177" s="142" t="s">
        <v>83</v>
      </c>
      <c r="AY2177" s="17" t="s">
        <v>158</v>
      </c>
      <c r="BE2177" s="143">
        <f>IF(N2177="základní",J2177,0)</f>
        <v>0</v>
      </c>
      <c r="BF2177" s="143">
        <f>IF(N2177="snížená",J2177,0)</f>
        <v>0</v>
      </c>
      <c r="BG2177" s="143">
        <f>IF(N2177="zákl. přenesená",J2177,0)</f>
        <v>0</v>
      </c>
      <c r="BH2177" s="143">
        <f>IF(N2177="sníž. přenesená",J2177,0)</f>
        <v>0</v>
      </c>
      <c r="BI2177" s="143">
        <f>IF(N2177="nulová",J2177,0)</f>
        <v>0</v>
      </c>
      <c r="BJ2177" s="17" t="s">
        <v>81</v>
      </c>
      <c r="BK2177" s="143">
        <f>ROUND(I2177*H2177,2)</f>
        <v>0</v>
      </c>
      <c r="BL2177" s="17" t="s">
        <v>281</v>
      </c>
      <c r="BM2177" s="142" t="s">
        <v>2666</v>
      </c>
    </row>
    <row r="2178" spans="2:65" s="1" customFormat="1" ht="11.25">
      <c r="B2178" s="32"/>
      <c r="D2178" s="144" t="s">
        <v>167</v>
      </c>
      <c r="F2178" s="145" t="s">
        <v>2665</v>
      </c>
      <c r="I2178" s="146"/>
      <c r="L2178" s="32"/>
      <c r="M2178" s="147"/>
      <c r="T2178" s="53"/>
      <c r="AT2178" s="17" t="s">
        <v>167</v>
      </c>
      <c r="AU2178" s="17" t="s">
        <v>83</v>
      </c>
    </row>
    <row r="2179" spans="2:65" s="1" customFormat="1" ht="16.5" customHeight="1">
      <c r="B2179" s="32"/>
      <c r="C2179" s="131" t="s">
        <v>2667</v>
      </c>
      <c r="D2179" s="131" t="s">
        <v>160</v>
      </c>
      <c r="E2179" s="132" t="s">
        <v>2668</v>
      </c>
      <c r="F2179" s="133" t="s">
        <v>2669</v>
      </c>
      <c r="G2179" s="134" t="s">
        <v>344</v>
      </c>
      <c r="H2179" s="135">
        <v>2</v>
      </c>
      <c r="I2179" s="136"/>
      <c r="J2179" s="137">
        <f>ROUND(I2179*H2179,2)</f>
        <v>0</v>
      </c>
      <c r="K2179" s="133" t="s">
        <v>279</v>
      </c>
      <c r="L2179" s="32"/>
      <c r="M2179" s="138" t="s">
        <v>21</v>
      </c>
      <c r="N2179" s="139" t="s">
        <v>44</v>
      </c>
      <c r="P2179" s="140">
        <f>O2179*H2179</f>
        <v>0</v>
      </c>
      <c r="Q2179" s="140">
        <v>0</v>
      </c>
      <c r="R2179" s="140">
        <f>Q2179*H2179</f>
        <v>0</v>
      </c>
      <c r="S2179" s="140">
        <v>0</v>
      </c>
      <c r="T2179" s="141">
        <f>S2179*H2179</f>
        <v>0</v>
      </c>
      <c r="AR2179" s="142" t="s">
        <v>281</v>
      </c>
      <c r="AT2179" s="142" t="s">
        <v>160</v>
      </c>
      <c r="AU2179" s="142" t="s">
        <v>83</v>
      </c>
      <c r="AY2179" s="17" t="s">
        <v>158</v>
      </c>
      <c r="BE2179" s="143">
        <f>IF(N2179="základní",J2179,0)</f>
        <v>0</v>
      </c>
      <c r="BF2179" s="143">
        <f>IF(N2179="snížená",J2179,0)</f>
        <v>0</v>
      </c>
      <c r="BG2179" s="143">
        <f>IF(N2179="zákl. přenesená",J2179,0)</f>
        <v>0</v>
      </c>
      <c r="BH2179" s="143">
        <f>IF(N2179="sníž. přenesená",J2179,0)</f>
        <v>0</v>
      </c>
      <c r="BI2179" s="143">
        <f>IF(N2179="nulová",J2179,0)</f>
        <v>0</v>
      </c>
      <c r="BJ2179" s="17" t="s">
        <v>81</v>
      </c>
      <c r="BK2179" s="143">
        <f>ROUND(I2179*H2179,2)</f>
        <v>0</v>
      </c>
      <c r="BL2179" s="17" t="s">
        <v>281</v>
      </c>
      <c r="BM2179" s="142" t="s">
        <v>2670</v>
      </c>
    </row>
    <row r="2180" spans="2:65" s="1" customFormat="1" ht="11.25">
      <c r="B2180" s="32"/>
      <c r="D2180" s="144" t="s">
        <v>167</v>
      </c>
      <c r="F2180" s="145" t="s">
        <v>2669</v>
      </c>
      <c r="I2180" s="146"/>
      <c r="L2180" s="32"/>
      <c r="M2180" s="147"/>
      <c r="T2180" s="53"/>
      <c r="AT2180" s="17" t="s">
        <v>167</v>
      </c>
      <c r="AU2180" s="17" t="s">
        <v>83</v>
      </c>
    </row>
    <row r="2181" spans="2:65" s="12" customFormat="1" ht="11.25">
      <c r="B2181" s="150"/>
      <c r="D2181" s="144" t="s">
        <v>171</v>
      </c>
      <c r="E2181" s="151" t="s">
        <v>21</v>
      </c>
      <c r="F2181" s="152" t="s">
        <v>1016</v>
      </c>
      <c r="H2181" s="151" t="s">
        <v>21</v>
      </c>
      <c r="I2181" s="153"/>
      <c r="L2181" s="150"/>
      <c r="M2181" s="154"/>
      <c r="T2181" s="155"/>
      <c r="AT2181" s="151" t="s">
        <v>171</v>
      </c>
      <c r="AU2181" s="151" t="s">
        <v>83</v>
      </c>
      <c r="AV2181" s="12" t="s">
        <v>81</v>
      </c>
      <c r="AW2181" s="12" t="s">
        <v>34</v>
      </c>
      <c r="AX2181" s="12" t="s">
        <v>73</v>
      </c>
      <c r="AY2181" s="151" t="s">
        <v>158</v>
      </c>
    </row>
    <row r="2182" spans="2:65" s="13" customFormat="1" ht="11.25">
      <c r="B2182" s="156"/>
      <c r="D2182" s="144" t="s">
        <v>171</v>
      </c>
      <c r="E2182" s="157" t="s">
        <v>21</v>
      </c>
      <c r="F2182" s="158" t="s">
        <v>83</v>
      </c>
      <c r="H2182" s="159">
        <v>2</v>
      </c>
      <c r="I2182" s="160"/>
      <c r="L2182" s="156"/>
      <c r="M2182" s="161"/>
      <c r="T2182" s="162"/>
      <c r="AT2182" s="157" t="s">
        <v>171</v>
      </c>
      <c r="AU2182" s="157" t="s">
        <v>83</v>
      </c>
      <c r="AV2182" s="13" t="s">
        <v>83</v>
      </c>
      <c r="AW2182" s="13" t="s">
        <v>34</v>
      </c>
      <c r="AX2182" s="13" t="s">
        <v>81</v>
      </c>
      <c r="AY2182" s="157" t="s">
        <v>158</v>
      </c>
    </row>
    <row r="2183" spans="2:65" s="1" customFormat="1" ht="16.5" customHeight="1">
      <c r="B2183" s="32"/>
      <c r="C2183" s="170" t="s">
        <v>2671</v>
      </c>
      <c r="D2183" s="170" t="s">
        <v>264</v>
      </c>
      <c r="E2183" s="171" t="s">
        <v>2672</v>
      </c>
      <c r="F2183" s="172" t="s">
        <v>2673</v>
      </c>
      <c r="G2183" s="173" t="s">
        <v>344</v>
      </c>
      <c r="H2183" s="174">
        <v>2</v>
      </c>
      <c r="I2183" s="175"/>
      <c r="J2183" s="176">
        <f>ROUND(I2183*H2183,2)</f>
        <v>0</v>
      </c>
      <c r="K2183" s="172" t="s">
        <v>279</v>
      </c>
      <c r="L2183" s="177"/>
      <c r="M2183" s="178" t="s">
        <v>21</v>
      </c>
      <c r="N2183" s="179" t="s">
        <v>44</v>
      </c>
      <c r="P2183" s="140">
        <f>O2183*H2183</f>
        <v>0</v>
      </c>
      <c r="Q2183" s="140">
        <v>0</v>
      </c>
      <c r="R2183" s="140">
        <f>Q2183*H2183</f>
        <v>0</v>
      </c>
      <c r="S2183" s="140">
        <v>0</v>
      </c>
      <c r="T2183" s="141">
        <f>S2183*H2183</f>
        <v>0</v>
      </c>
      <c r="AR2183" s="142" t="s">
        <v>424</v>
      </c>
      <c r="AT2183" s="142" t="s">
        <v>264</v>
      </c>
      <c r="AU2183" s="142" t="s">
        <v>83</v>
      </c>
      <c r="AY2183" s="17" t="s">
        <v>158</v>
      </c>
      <c r="BE2183" s="143">
        <f>IF(N2183="základní",J2183,0)</f>
        <v>0</v>
      </c>
      <c r="BF2183" s="143">
        <f>IF(N2183="snížená",J2183,0)</f>
        <v>0</v>
      </c>
      <c r="BG2183" s="143">
        <f>IF(N2183="zákl. přenesená",J2183,0)</f>
        <v>0</v>
      </c>
      <c r="BH2183" s="143">
        <f>IF(N2183="sníž. přenesená",J2183,0)</f>
        <v>0</v>
      </c>
      <c r="BI2183" s="143">
        <f>IF(N2183="nulová",J2183,0)</f>
        <v>0</v>
      </c>
      <c r="BJ2183" s="17" t="s">
        <v>81</v>
      </c>
      <c r="BK2183" s="143">
        <f>ROUND(I2183*H2183,2)</f>
        <v>0</v>
      </c>
      <c r="BL2183" s="17" t="s">
        <v>281</v>
      </c>
      <c r="BM2183" s="142" t="s">
        <v>2674</v>
      </c>
    </row>
    <row r="2184" spans="2:65" s="1" customFormat="1" ht="11.25">
      <c r="B2184" s="32"/>
      <c r="D2184" s="144" t="s">
        <v>167</v>
      </c>
      <c r="F2184" s="145" t="s">
        <v>2673</v>
      </c>
      <c r="I2184" s="146"/>
      <c r="L2184" s="32"/>
      <c r="M2184" s="147"/>
      <c r="T2184" s="53"/>
      <c r="AT2184" s="17" t="s">
        <v>167</v>
      </c>
      <c r="AU2184" s="17" t="s">
        <v>83</v>
      </c>
    </row>
    <row r="2185" spans="2:65" s="1" customFormat="1" ht="16.5" customHeight="1">
      <c r="B2185" s="32"/>
      <c r="C2185" s="131" t="s">
        <v>2675</v>
      </c>
      <c r="D2185" s="131" t="s">
        <v>160</v>
      </c>
      <c r="E2185" s="132" t="s">
        <v>2676</v>
      </c>
      <c r="F2185" s="133" t="s">
        <v>2677</v>
      </c>
      <c r="G2185" s="134" t="s">
        <v>344</v>
      </c>
      <c r="H2185" s="135">
        <v>7</v>
      </c>
      <c r="I2185" s="136"/>
      <c r="J2185" s="137">
        <f>ROUND(I2185*H2185,2)</f>
        <v>0</v>
      </c>
      <c r="K2185" s="133" t="s">
        <v>279</v>
      </c>
      <c r="L2185" s="32"/>
      <c r="M2185" s="138" t="s">
        <v>21</v>
      </c>
      <c r="N2185" s="139" t="s">
        <v>44</v>
      </c>
      <c r="P2185" s="140">
        <f>O2185*H2185</f>
        <v>0</v>
      </c>
      <c r="Q2185" s="140">
        <v>0</v>
      </c>
      <c r="R2185" s="140">
        <f>Q2185*H2185</f>
        <v>0</v>
      </c>
      <c r="S2185" s="140">
        <v>0</v>
      </c>
      <c r="T2185" s="141">
        <f>S2185*H2185</f>
        <v>0</v>
      </c>
      <c r="AR2185" s="142" t="s">
        <v>281</v>
      </c>
      <c r="AT2185" s="142" t="s">
        <v>160</v>
      </c>
      <c r="AU2185" s="142" t="s">
        <v>83</v>
      </c>
      <c r="AY2185" s="17" t="s">
        <v>158</v>
      </c>
      <c r="BE2185" s="143">
        <f>IF(N2185="základní",J2185,0)</f>
        <v>0</v>
      </c>
      <c r="BF2185" s="143">
        <f>IF(N2185="snížená",J2185,0)</f>
        <v>0</v>
      </c>
      <c r="BG2185" s="143">
        <f>IF(N2185="zákl. přenesená",J2185,0)</f>
        <v>0</v>
      </c>
      <c r="BH2185" s="143">
        <f>IF(N2185="sníž. přenesená",J2185,0)</f>
        <v>0</v>
      </c>
      <c r="BI2185" s="143">
        <f>IF(N2185="nulová",J2185,0)</f>
        <v>0</v>
      </c>
      <c r="BJ2185" s="17" t="s">
        <v>81</v>
      </c>
      <c r="BK2185" s="143">
        <f>ROUND(I2185*H2185,2)</f>
        <v>0</v>
      </c>
      <c r="BL2185" s="17" t="s">
        <v>281</v>
      </c>
      <c r="BM2185" s="142" t="s">
        <v>2678</v>
      </c>
    </row>
    <row r="2186" spans="2:65" s="1" customFormat="1" ht="11.25">
      <c r="B2186" s="32"/>
      <c r="D2186" s="144" t="s">
        <v>167</v>
      </c>
      <c r="F2186" s="145" t="s">
        <v>2677</v>
      </c>
      <c r="I2186" s="146"/>
      <c r="L2186" s="32"/>
      <c r="M2186" s="147"/>
      <c r="T2186" s="53"/>
      <c r="AT2186" s="17" t="s">
        <v>167</v>
      </c>
      <c r="AU2186" s="17" t="s">
        <v>83</v>
      </c>
    </row>
    <row r="2187" spans="2:65" s="12" customFormat="1" ht="11.25">
      <c r="B2187" s="150"/>
      <c r="D2187" s="144" t="s">
        <v>171</v>
      </c>
      <c r="E2187" s="151" t="s">
        <v>21</v>
      </c>
      <c r="F2187" s="152" t="s">
        <v>2679</v>
      </c>
      <c r="H2187" s="151" t="s">
        <v>21</v>
      </c>
      <c r="I2187" s="153"/>
      <c r="L2187" s="150"/>
      <c r="M2187" s="154"/>
      <c r="T2187" s="155"/>
      <c r="AT2187" s="151" t="s">
        <v>171</v>
      </c>
      <c r="AU2187" s="151" t="s">
        <v>83</v>
      </c>
      <c r="AV2187" s="12" t="s">
        <v>81</v>
      </c>
      <c r="AW2187" s="12" t="s">
        <v>34</v>
      </c>
      <c r="AX2187" s="12" t="s">
        <v>73</v>
      </c>
      <c r="AY2187" s="151" t="s">
        <v>158</v>
      </c>
    </row>
    <row r="2188" spans="2:65" s="13" customFormat="1" ht="11.25">
      <c r="B2188" s="156"/>
      <c r="D2188" s="144" t="s">
        <v>171</v>
      </c>
      <c r="E2188" s="157" t="s">
        <v>21</v>
      </c>
      <c r="F2188" s="158" t="s">
        <v>2680</v>
      </c>
      <c r="H2188" s="159">
        <v>7</v>
      </c>
      <c r="I2188" s="160"/>
      <c r="L2188" s="156"/>
      <c r="M2188" s="161"/>
      <c r="T2188" s="162"/>
      <c r="AT2188" s="157" t="s">
        <v>171</v>
      </c>
      <c r="AU2188" s="157" t="s">
        <v>83</v>
      </c>
      <c r="AV2188" s="13" t="s">
        <v>83</v>
      </c>
      <c r="AW2188" s="13" t="s">
        <v>34</v>
      </c>
      <c r="AX2188" s="13" t="s">
        <v>81</v>
      </c>
      <c r="AY2188" s="157" t="s">
        <v>158</v>
      </c>
    </row>
    <row r="2189" spans="2:65" s="1" customFormat="1" ht="16.5" customHeight="1">
      <c r="B2189" s="32"/>
      <c r="C2189" s="170" t="s">
        <v>2681</v>
      </c>
      <c r="D2189" s="170" t="s">
        <v>264</v>
      </c>
      <c r="E2189" s="171" t="s">
        <v>2682</v>
      </c>
      <c r="F2189" s="172" t="s">
        <v>2683</v>
      </c>
      <c r="G2189" s="173" t="s">
        <v>344</v>
      </c>
      <c r="H2189" s="174">
        <v>2</v>
      </c>
      <c r="I2189" s="175"/>
      <c r="J2189" s="176">
        <f>ROUND(I2189*H2189,2)</f>
        <v>0</v>
      </c>
      <c r="K2189" s="172" t="s">
        <v>279</v>
      </c>
      <c r="L2189" s="177"/>
      <c r="M2189" s="178" t="s">
        <v>21</v>
      </c>
      <c r="N2189" s="179" t="s">
        <v>44</v>
      </c>
      <c r="P2189" s="140">
        <f>O2189*H2189</f>
        <v>0</v>
      </c>
      <c r="Q2189" s="140">
        <v>0</v>
      </c>
      <c r="R2189" s="140">
        <f>Q2189*H2189</f>
        <v>0</v>
      </c>
      <c r="S2189" s="140">
        <v>0</v>
      </c>
      <c r="T2189" s="141">
        <f>S2189*H2189</f>
        <v>0</v>
      </c>
      <c r="AR2189" s="142" t="s">
        <v>424</v>
      </c>
      <c r="AT2189" s="142" t="s">
        <v>264</v>
      </c>
      <c r="AU2189" s="142" t="s">
        <v>83</v>
      </c>
      <c r="AY2189" s="17" t="s">
        <v>158</v>
      </c>
      <c r="BE2189" s="143">
        <f>IF(N2189="základní",J2189,0)</f>
        <v>0</v>
      </c>
      <c r="BF2189" s="143">
        <f>IF(N2189="snížená",J2189,0)</f>
        <v>0</v>
      </c>
      <c r="BG2189" s="143">
        <f>IF(N2189="zákl. přenesená",J2189,0)</f>
        <v>0</v>
      </c>
      <c r="BH2189" s="143">
        <f>IF(N2189="sníž. přenesená",J2189,0)</f>
        <v>0</v>
      </c>
      <c r="BI2189" s="143">
        <f>IF(N2189="nulová",J2189,0)</f>
        <v>0</v>
      </c>
      <c r="BJ2189" s="17" t="s">
        <v>81</v>
      </c>
      <c r="BK2189" s="143">
        <f>ROUND(I2189*H2189,2)</f>
        <v>0</v>
      </c>
      <c r="BL2189" s="17" t="s">
        <v>281</v>
      </c>
      <c r="BM2189" s="142" t="s">
        <v>2684</v>
      </c>
    </row>
    <row r="2190" spans="2:65" s="1" customFormat="1" ht="11.25">
      <c r="B2190" s="32"/>
      <c r="D2190" s="144" t="s">
        <v>167</v>
      </c>
      <c r="F2190" s="145" t="s">
        <v>2683</v>
      </c>
      <c r="I2190" s="146"/>
      <c r="L2190" s="32"/>
      <c r="M2190" s="147"/>
      <c r="T2190" s="53"/>
      <c r="AT2190" s="17" t="s">
        <v>167</v>
      </c>
      <c r="AU2190" s="17" t="s">
        <v>83</v>
      </c>
    </row>
    <row r="2191" spans="2:65" s="1" customFormat="1" ht="16.5" customHeight="1">
      <c r="B2191" s="32"/>
      <c r="C2191" s="170" t="s">
        <v>2685</v>
      </c>
      <c r="D2191" s="170" t="s">
        <v>264</v>
      </c>
      <c r="E2191" s="171" t="s">
        <v>2686</v>
      </c>
      <c r="F2191" s="172" t="s">
        <v>2687</v>
      </c>
      <c r="G2191" s="173" t="s">
        <v>344</v>
      </c>
      <c r="H2191" s="174">
        <v>4</v>
      </c>
      <c r="I2191" s="175"/>
      <c r="J2191" s="176">
        <f>ROUND(I2191*H2191,2)</f>
        <v>0</v>
      </c>
      <c r="K2191" s="172" t="s">
        <v>279</v>
      </c>
      <c r="L2191" s="177"/>
      <c r="M2191" s="178" t="s">
        <v>21</v>
      </c>
      <c r="N2191" s="179" t="s">
        <v>44</v>
      </c>
      <c r="P2191" s="140">
        <f>O2191*H2191</f>
        <v>0</v>
      </c>
      <c r="Q2191" s="140">
        <v>0</v>
      </c>
      <c r="R2191" s="140">
        <f>Q2191*H2191</f>
        <v>0</v>
      </c>
      <c r="S2191" s="140">
        <v>0</v>
      </c>
      <c r="T2191" s="141">
        <f>S2191*H2191</f>
        <v>0</v>
      </c>
      <c r="AR2191" s="142" t="s">
        <v>424</v>
      </c>
      <c r="AT2191" s="142" t="s">
        <v>264</v>
      </c>
      <c r="AU2191" s="142" t="s">
        <v>83</v>
      </c>
      <c r="AY2191" s="17" t="s">
        <v>158</v>
      </c>
      <c r="BE2191" s="143">
        <f>IF(N2191="základní",J2191,0)</f>
        <v>0</v>
      </c>
      <c r="BF2191" s="143">
        <f>IF(N2191="snížená",J2191,0)</f>
        <v>0</v>
      </c>
      <c r="BG2191" s="143">
        <f>IF(N2191="zákl. přenesená",J2191,0)</f>
        <v>0</v>
      </c>
      <c r="BH2191" s="143">
        <f>IF(N2191="sníž. přenesená",J2191,0)</f>
        <v>0</v>
      </c>
      <c r="BI2191" s="143">
        <f>IF(N2191="nulová",J2191,0)</f>
        <v>0</v>
      </c>
      <c r="BJ2191" s="17" t="s">
        <v>81</v>
      </c>
      <c r="BK2191" s="143">
        <f>ROUND(I2191*H2191,2)</f>
        <v>0</v>
      </c>
      <c r="BL2191" s="17" t="s">
        <v>281</v>
      </c>
      <c r="BM2191" s="142" t="s">
        <v>2688</v>
      </c>
    </row>
    <row r="2192" spans="2:65" s="1" customFormat="1" ht="11.25">
      <c r="B2192" s="32"/>
      <c r="D2192" s="144" t="s">
        <v>167</v>
      </c>
      <c r="F2192" s="145" t="s">
        <v>2687</v>
      </c>
      <c r="I2192" s="146"/>
      <c r="L2192" s="32"/>
      <c r="M2192" s="147"/>
      <c r="T2192" s="53"/>
      <c r="AT2192" s="17" t="s">
        <v>167</v>
      </c>
      <c r="AU2192" s="17" t="s">
        <v>83</v>
      </c>
    </row>
    <row r="2193" spans="2:65" s="1" customFormat="1" ht="16.5" customHeight="1">
      <c r="B2193" s="32"/>
      <c r="C2193" s="170" t="s">
        <v>2689</v>
      </c>
      <c r="D2193" s="170" t="s">
        <v>264</v>
      </c>
      <c r="E2193" s="171" t="s">
        <v>2690</v>
      </c>
      <c r="F2193" s="172" t="s">
        <v>2691</v>
      </c>
      <c r="G2193" s="173" t="s">
        <v>344</v>
      </c>
      <c r="H2193" s="174">
        <v>1</v>
      </c>
      <c r="I2193" s="175"/>
      <c r="J2193" s="176">
        <f>ROUND(I2193*H2193,2)</f>
        <v>0</v>
      </c>
      <c r="K2193" s="172" t="s">
        <v>279</v>
      </c>
      <c r="L2193" s="177"/>
      <c r="M2193" s="178" t="s">
        <v>21</v>
      </c>
      <c r="N2193" s="179" t="s">
        <v>44</v>
      </c>
      <c r="P2193" s="140">
        <f>O2193*H2193</f>
        <v>0</v>
      </c>
      <c r="Q2193" s="140">
        <v>0</v>
      </c>
      <c r="R2193" s="140">
        <f>Q2193*H2193</f>
        <v>0</v>
      </c>
      <c r="S2193" s="140">
        <v>0</v>
      </c>
      <c r="T2193" s="141">
        <f>S2193*H2193</f>
        <v>0</v>
      </c>
      <c r="AR2193" s="142" t="s">
        <v>424</v>
      </c>
      <c r="AT2193" s="142" t="s">
        <v>264</v>
      </c>
      <c r="AU2193" s="142" t="s">
        <v>83</v>
      </c>
      <c r="AY2193" s="17" t="s">
        <v>158</v>
      </c>
      <c r="BE2193" s="143">
        <f>IF(N2193="základní",J2193,0)</f>
        <v>0</v>
      </c>
      <c r="BF2193" s="143">
        <f>IF(N2193="snížená",J2193,0)</f>
        <v>0</v>
      </c>
      <c r="BG2193" s="143">
        <f>IF(N2193="zákl. přenesená",J2193,0)</f>
        <v>0</v>
      </c>
      <c r="BH2193" s="143">
        <f>IF(N2193="sníž. přenesená",J2193,0)</f>
        <v>0</v>
      </c>
      <c r="BI2193" s="143">
        <f>IF(N2193="nulová",J2193,0)</f>
        <v>0</v>
      </c>
      <c r="BJ2193" s="17" t="s">
        <v>81</v>
      </c>
      <c r="BK2193" s="143">
        <f>ROUND(I2193*H2193,2)</f>
        <v>0</v>
      </c>
      <c r="BL2193" s="17" t="s">
        <v>281</v>
      </c>
      <c r="BM2193" s="142" t="s">
        <v>2692</v>
      </c>
    </row>
    <row r="2194" spans="2:65" s="1" customFormat="1" ht="11.25">
      <c r="B2194" s="32"/>
      <c r="D2194" s="144" t="s">
        <v>167</v>
      </c>
      <c r="F2194" s="145" t="s">
        <v>2691</v>
      </c>
      <c r="I2194" s="146"/>
      <c r="L2194" s="32"/>
      <c r="M2194" s="147"/>
      <c r="T2194" s="53"/>
      <c r="AT2194" s="17" t="s">
        <v>167</v>
      </c>
      <c r="AU2194" s="17" t="s">
        <v>83</v>
      </c>
    </row>
    <row r="2195" spans="2:65" s="1" customFormat="1" ht="16.5" customHeight="1">
      <c r="B2195" s="32"/>
      <c r="C2195" s="170" t="s">
        <v>2693</v>
      </c>
      <c r="D2195" s="170" t="s">
        <v>264</v>
      </c>
      <c r="E2195" s="171" t="s">
        <v>2694</v>
      </c>
      <c r="F2195" s="172" t="s">
        <v>2695</v>
      </c>
      <c r="G2195" s="173" t="s">
        <v>2289</v>
      </c>
      <c r="H2195" s="174">
        <v>1</v>
      </c>
      <c r="I2195" s="175"/>
      <c r="J2195" s="176">
        <f>ROUND(I2195*H2195,2)</f>
        <v>0</v>
      </c>
      <c r="K2195" s="172" t="s">
        <v>279</v>
      </c>
      <c r="L2195" s="177"/>
      <c r="M2195" s="178" t="s">
        <v>21</v>
      </c>
      <c r="N2195" s="179" t="s">
        <v>44</v>
      </c>
      <c r="P2195" s="140">
        <f>O2195*H2195</f>
        <v>0</v>
      </c>
      <c r="Q2195" s="140">
        <v>0</v>
      </c>
      <c r="R2195" s="140">
        <f>Q2195*H2195</f>
        <v>0</v>
      </c>
      <c r="S2195" s="140">
        <v>0</v>
      </c>
      <c r="T2195" s="141">
        <f>S2195*H2195</f>
        <v>0</v>
      </c>
      <c r="AR2195" s="142" t="s">
        <v>424</v>
      </c>
      <c r="AT2195" s="142" t="s">
        <v>264</v>
      </c>
      <c r="AU2195" s="142" t="s">
        <v>83</v>
      </c>
      <c r="AY2195" s="17" t="s">
        <v>158</v>
      </c>
      <c r="BE2195" s="143">
        <f>IF(N2195="základní",J2195,0)</f>
        <v>0</v>
      </c>
      <c r="BF2195" s="143">
        <f>IF(N2195="snížená",J2195,0)</f>
        <v>0</v>
      </c>
      <c r="BG2195" s="143">
        <f>IF(N2195="zákl. přenesená",J2195,0)</f>
        <v>0</v>
      </c>
      <c r="BH2195" s="143">
        <f>IF(N2195="sníž. přenesená",J2195,0)</f>
        <v>0</v>
      </c>
      <c r="BI2195" s="143">
        <f>IF(N2195="nulová",J2195,0)</f>
        <v>0</v>
      </c>
      <c r="BJ2195" s="17" t="s">
        <v>81</v>
      </c>
      <c r="BK2195" s="143">
        <f>ROUND(I2195*H2195,2)</f>
        <v>0</v>
      </c>
      <c r="BL2195" s="17" t="s">
        <v>281</v>
      </c>
      <c r="BM2195" s="142" t="s">
        <v>2696</v>
      </c>
    </row>
    <row r="2196" spans="2:65" s="1" customFormat="1" ht="11.25">
      <c r="B2196" s="32"/>
      <c r="D2196" s="144" t="s">
        <v>167</v>
      </c>
      <c r="F2196" s="145" t="s">
        <v>2695</v>
      </c>
      <c r="I2196" s="146"/>
      <c r="L2196" s="32"/>
      <c r="M2196" s="147"/>
      <c r="T2196" s="53"/>
      <c r="AT2196" s="17" t="s">
        <v>167</v>
      </c>
      <c r="AU2196" s="17" t="s">
        <v>83</v>
      </c>
    </row>
    <row r="2197" spans="2:65" s="1" customFormat="1" ht="16.5" customHeight="1">
      <c r="B2197" s="32"/>
      <c r="C2197" s="131" t="s">
        <v>2697</v>
      </c>
      <c r="D2197" s="131" t="s">
        <v>160</v>
      </c>
      <c r="E2197" s="132" t="s">
        <v>2698</v>
      </c>
      <c r="F2197" s="133" t="s">
        <v>2699</v>
      </c>
      <c r="G2197" s="134" t="s">
        <v>1622</v>
      </c>
      <c r="H2197" s="181"/>
      <c r="I2197" s="136"/>
      <c r="J2197" s="137">
        <f>ROUND(I2197*H2197,2)</f>
        <v>0</v>
      </c>
      <c r="K2197" s="133" t="s">
        <v>164</v>
      </c>
      <c r="L2197" s="32"/>
      <c r="M2197" s="138" t="s">
        <v>21</v>
      </c>
      <c r="N2197" s="139" t="s">
        <v>44</v>
      </c>
      <c r="P2197" s="140">
        <f>O2197*H2197</f>
        <v>0</v>
      </c>
      <c r="Q2197" s="140">
        <v>0</v>
      </c>
      <c r="R2197" s="140">
        <f>Q2197*H2197</f>
        <v>0</v>
      </c>
      <c r="S2197" s="140">
        <v>0</v>
      </c>
      <c r="T2197" s="141">
        <f>S2197*H2197</f>
        <v>0</v>
      </c>
      <c r="AR2197" s="142" t="s">
        <v>281</v>
      </c>
      <c r="AT2197" s="142" t="s">
        <v>160</v>
      </c>
      <c r="AU2197" s="142" t="s">
        <v>83</v>
      </c>
      <c r="AY2197" s="17" t="s">
        <v>158</v>
      </c>
      <c r="BE2197" s="143">
        <f>IF(N2197="základní",J2197,0)</f>
        <v>0</v>
      </c>
      <c r="BF2197" s="143">
        <f>IF(N2197="snížená",J2197,0)</f>
        <v>0</v>
      </c>
      <c r="BG2197" s="143">
        <f>IF(N2197="zákl. přenesená",J2197,0)</f>
        <v>0</v>
      </c>
      <c r="BH2197" s="143">
        <f>IF(N2197="sníž. přenesená",J2197,0)</f>
        <v>0</v>
      </c>
      <c r="BI2197" s="143">
        <f>IF(N2197="nulová",J2197,0)</f>
        <v>0</v>
      </c>
      <c r="BJ2197" s="17" t="s">
        <v>81</v>
      </c>
      <c r="BK2197" s="143">
        <f>ROUND(I2197*H2197,2)</f>
        <v>0</v>
      </c>
      <c r="BL2197" s="17" t="s">
        <v>281</v>
      </c>
      <c r="BM2197" s="142" t="s">
        <v>2700</v>
      </c>
    </row>
    <row r="2198" spans="2:65" s="1" customFormat="1" ht="19.5">
      <c r="B2198" s="32"/>
      <c r="D2198" s="144" t="s">
        <v>167</v>
      </c>
      <c r="F2198" s="145" t="s">
        <v>2701</v>
      </c>
      <c r="I2198" s="146"/>
      <c r="L2198" s="32"/>
      <c r="M2198" s="147"/>
      <c r="T2198" s="53"/>
      <c r="AT2198" s="17" t="s">
        <v>167</v>
      </c>
      <c r="AU2198" s="17" t="s">
        <v>83</v>
      </c>
    </row>
    <row r="2199" spans="2:65" s="1" customFormat="1" ht="11.25">
      <c r="B2199" s="32"/>
      <c r="D2199" s="148" t="s">
        <v>169</v>
      </c>
      <c r="F2199" s="149" t="s">
        <v>2702</v>
      </c>
      <c r="I2199" s="146"/>
      <c r="L2199" s="32"/>
      <c r="M2199" s="147"/>
      <c r="T2199" s="53"/>
      <c r="AT2199" s="17" t="s">
        <v>169</v>
      </c>
      <c r="AU2199" s="17" t="s">
        <v>83</v>
      </c>
    </row>
    <row r="2200" spans="2:65" s="11" customFormat="1" ht="22.9" customHeight="1">
      <c r="B2200" s="119"/>
      <c r="D2200" s="120" t="s">
        <v>72</v>
      </c>
      <c r="E2200" s="129" t="s">
        <v>2703</v>
      </c>
      <c r="F2200" s="129" t="s">
        <v>2704</v>
      </c>
      <c r="I2200" s="122"/>
      <c r="J2200" s="130">
        <f>BK2200</f>
        <v>0</v>
      </c>
      <c r="L2200" s="119"/>
      <c r="M2200" s="124"/>
      <c r="P2200" s="125">
        <f>SUM(P2201:P2205)</f>
        <v>0</v>
      </c>
      <c r="R2200" s="125">
        <f>SUM(R2201:R2205)</f>
        <v>1.20295188E-2</v>
      </c>
      <c r="T2200" s="126">
        <f>SUM(T2201:T2205)</f>
        <v>0</v>
      </c>
      <c r="AR2200" s="120" t="s">
        <v>83</v>
      </c>
      <c r="AT2200" s="127" t="s">
        <v>72</v>
      </c>
      <c r="AU2200" s="127" t="s">
        <v>81</v>
      </c>
      <c r="AY2200" s="120" t="s">
        <v>158</v>
      </c>
      <c r="BK2200" s="128">
        <f>SUM(BK2201:BK2205)</f>
        <v>0</v>
      </c>
    </row>
    <row r="2201" spans="2:65" s="1" customFormat="1" ht="16.5" customHeight="1">
      <c r="B2201" s="32"/>
      <c r="C2201" s="131" t="s">
        <v>2705</v>
      </c>
      <c r="D2201" s="131" t="s">
        <v>160</v>
      </c>
      <c r="E2201" s="132" t="s">
        <v>2706</v>
      </c>
      <c r="F2201" s="133" t="s">
        <v>2707</v>
      </c>
      <c r="G2201" s="134" t="s">
        <v>163</v>
      </c>
      <c r="H2201" s="135">
        <v>5.2130000000000001</v>
      </c>
      <c r="I2201" s="136"/>
      <c r="J2201" s="137">
        <f>ROUND(I2201*H2201,2)</f>
        <v>0</v>
      </c>
      <c r="K2201" s="133" t="s">
        <v>164</v>
      </c>
      <c r="L2201" s="32"/>
      <c r="M2201" s="138" t="s">
        <v>21</v>
      </c>
      <c r="N2201" s="139" t="s">
        <v>44</v>
      </c>
      <c r="P2201" s="140">
        <f>O2201*H2201</f>
        <v>0</v>
      </c>
      <c r="Q2201" s="140">
        <v>2.3075999999999999E-3</v>
      </c>
      <c r="R2201" s="140">
        <f>Q2201*H2201</f>
        <v>1.20295188E-2</v>
      </c>
      <c r="S2201" s="140">
        <v>0</v>
      </c>
      <c r="T2201" s="141">
        <f>S2201*H2201</f>
        <v>0</v>
      </c>
      <c r="AR2201" s="142" t="s">
        <v>281</v>
      </c>
      <c r="AT2201" s="142" t="s">
        <v>160</v>
      </c>
      <c r="AU2201" s="142" t="s">
        <v>83</v>
      </c>
      <c r="AY2201" s="17" t="s">
        <v>158</v>
      </c>
      <c r="BE2201" s="143">
        <f>IF(N2201="základní",J2201,0)</f>
        <v>0</v>
      </c>
      <c r="BF2201" s="143">
        <f>IF(N2201="snížená",J2201,0)</f>
        <v>0</v>
      </c>
      <c r="BG2201" s="143">
        <f>IF(N2201="zákl. přenesená",J2201,0)</f>
        <v>0</v>
      </c>
      <c r="BH2201" s="143">
        <f>IF(N2201="sníž. přenesená",J2201,0)</f>
        <v>0</v>
      </c>
      <c r="BI2201" s="143">
        <f>IF(N2201="nulová",J2201,0)</f>
        <v>0</v>
      </c>
      <c r="BJ2201" s="17" t="s">
        <v>81</v>
      </c>
      <c r="BK2201" s="143">
        <f>ROUND(I2201*H2201,2)</f>
        <v>0</v>
      </c>
      <c r="BL2201" s="17" t="s">
        <v>281</v>
      </c>
      <c r="BM2201" s="142" t="s">
        <v>2708</v>
      </c>
    </row>
    <row r="2202" spans="2:65" s="1" customFormat="1" ht="11.25">
      <c r="B2202" s="32"/>
      <c r="D2202" s="144" t="s">
        <v>167</v>
      </c>
      <c r="F2202" s="145" t="s">
        <v>2709</v>
      </c>
      <c r="I2202" s="146"/>
      <c r="L2202" s="32"/>
      <c r="M2202" s="147"/>
      <c r="T2202" s="53"/>
      <c r="AT2202" s="17" t="s">
        <v>167</v>
      </c>
      <c r="AU2202" s="17" t="s">
        <v>83</v>
      </c>
    </row>
    <row r="2203" spans="2:65" s="1" customFormat="1" ht="11.25">
      <c r="B2203" s="32"/>
      <c r="D2203" s="148" t="s">
        <v>169</v>
      </c>
      <c r="F2203" s="149" t="s">
        <v>2710</v>
      </c>
      <c r="I2203" s="146"/>
      <c r="L2203" s="32"/>
      <c r="M2203" s="147"/>
      <c r="T2203" s="53"/>
      <c r="AT2203" s="17" t="s">
        <v>169</v>
      </c>
      <c r="AU2203" s="17" t="s">
        <v>83</v>
      </c>
    </row>
    <row r="2204" spans="2:65" s="12" customFormat="1" ht="11.25">
      <c r="B2204" s="150"/>
      <c r="D2204" s="144" t="s">
        <v>171</v>
      </c>
      <c r="E2204" s="151" t="s">
        <v>21</v>
      </c>
      <c r="F2204" s="152" t="s">
        <v>2711</v>
      </c>
      <c r="H2204" s="151" t="s">
        <v>21</v>
      </c>
      <c r="I2204" s="153"/>
      <c r="L2204" s="150"/>
      <c r="M2204" s="154"/>
      <c r="T2204" s="155"/>
      <c r="AT2204" s="151" t="s">
        <v>171</v>
      </c>
      <c r="AU2204" s="151" t="s">
        <v>83</v>
      </c>
      <c r="AV2204" s="12" t="s">
        <v>81</v>
      </c>
      <c r="AW2204" s="12" t="s">
        <v>34</v>
      </c>
      <c r="AX2204" s="12" t="s">
        <v>73</v>
      </c>
      <c r="AY2204" s="151" t="s">
        <v>158</v>
      </c>
    </row>
    <row r="2205" spans="2:65" s="13" customFormat="1" ht="11.25">
      <c r="B2205" s="156"/>
      <c r="D2205" s="144" t="s">
        <v>171</v>
      </c>
      <c r="E2205" s="157" t="s">
        <v>21</v>
      </c>
      <c r="F2205" s="158" t="s">
        <v>2712</v>
      </c>
      <c r="H2205" s="159">
        <v>5.2130000000000001</v>
      </c>
      <c r="I2205" s="160"/>
      <c r="L2205" s="156"/>
      <c r="M2205" s="182"/>
      <c r="N2205" s="183"/>
      <c r="O2205" s="183"/>
      <c r="P2205" s="183"/>
      <c r="Q2205" s="183"/>
      <c r="R2205" s="183"/>
      <c r="S2205" s="183"/>
      <c r="T2205" s="184"/>
      <c r="AT2205" s="157" t="s">
        <v>171</v>
      </c>
      <c r="AU2205" s="157" t="s">
        <v>83</v>
      </c>
      <c r="AV2205" s="13" t="s">
        <v>83</v>
      </c>
      <c r="AW2205" s="13" t="s">
        <v>34</v>
      </c>
      <c r="AX2205" s="13" t="s">
        <v>81</v>
      </c>
      <c r="AY2205" s="157" t="s">
        <v>158</v>
      </c>
    </row>
    <row r="2206" spans="2:65" s="1" customFormat="1" ht="6.95" customHeight="1">
      <c r="B2206" s="41"/>
      <c r="C2206" s="42"/>
      <c r="D2206" s="42"/>
      <c r="E2206" s="42"/>
      <c r="F2206" s="42"/>
      <c r="G2206" s="42"/>
      <c r="H2206" s="42"/>
      <c r="I2206" s="42"/>
      <c r="J2206" s="42"/>
      <c r="K2206" s="42"/>
      <c r="L2206" s="32"/>
    </row>
  </sheetData>
  <sheetProtection algorithmName="SHA-512" hashValue="2dtXUfWyxRnmMT0f6L72mDpG//LjRFiEgrl7/SiAKl4V2RZI+2CantMsON1iGlK7F+UYUoKIsxNh1T5VQNtJnA==" saltValue="M7n7eK01CUtGQokmNty+V4NrMmTXpJloVF60YXGPI61ltgFDw2Jheld7AuH3thUzjfB2qfS4kHMTGdjoPhVvlA==" spinCount="100000" sheet="1" objects="1" scenarios="1" formatColumns="0" formatRows="0" autoFilter="0"/>
  <autoFilter ref="C103:K2205" xr:uid="{00000000-0009-0000-0000-000001000000}"/>
  <mergeCells count="9">
    <mergeCell ref="E50:H50"/>
    <mergeCell ref="E94:H94"/>
    <mergeCell ref="E96:H96"/>
    <mergeCell ref="L2:V2"/>
    <mergeCell ref="E7:H7"/>
    <mergeCell ref="E9:H9"/>
    <mergeCell ref="E18:H18"/>
    <mergeCell ref="E27:H27"/>
    <mergeCell ref="E48:H48"/>
  </mergeCells>
  <hyperlinks>
    <hyperlink ref="F109" r:id="rId1" xr:uid="{00000000-0004-0000-0100-000000000000}"/>
    <hyperlink ref="F114" r:id="rId2" xr:uid="{00000000-0004-0000-0100-000001000000}"/>
    <hyperlink ref="F119" r:id="rId3" xr:uid="{00000000-0004-0000-0100-000002000000}"/>
    <hyperlink ref="F124" r:id="rId4" xr:uid="{00000000-0004-0000-0100-000003000000}"/>
    <hyperlink ref="F128" r:id="rId5" xr:uid="{00000000-0004-0000-0100-000004000000}"/>
    <hyperlink ref="F133" r:id="rId6" xr:uid="{00000000-0004-0000-0100-000005000000}"/>
    <hyperlink ref="F143" r:id="rId7" xr:uid="{00000000-0004-0000-0100-000006000000}"/>
    <hyperlink ref="F147" r:id="rId8" xr:uid="{00000000-0004-0000-0100-000007000000}"/>
    <hyperlink ref="F152" r:id="rId9" xr:uid="{00000000-0004-0000-0100-000008000000}"/>
    <hyperlink ref="F166" r:id="rId10" xr:uid="{00000000-0004-0000-0100-000009000000}"/>
    <hyperlink ref="F171" r:id="rId11" xr:uid="{00000000-0004-0000-0100-00000A000000}"/>
    <hyperlink ref="F176" r:id="rId12" xr:uid="{00000000-0004-0000-0100-00000B000000}"/>
    <hyperlink ref="F184" r:id="rId13" xr:uid="{00000000-0004-0000-0100-00000C000000}"/>
    <hyperlink ref="F193" r:id="rId14" xr:uid="{00000000-0004-0000-0100-00000D000000}"/>
    <hyperlink ref="F206" r:id="rId15" xr:uid="{00000000-0004-0000-0100-00000E000000}"/>
    <hyperlink ref="F218" r:id="rId16" xr:uid="{00000000-0004-0000-0100-00000F000000}"/>
    <hyperlink ref="F221" r:id="rId17" xr:uid="{00000000-0004-0000-0100-000010000000}"/>
    <hyperlink ref="F225" r:id="rId18" xr:uid="{00000000-0004-0000-0100-000011000000}"/>
    <hyperlink ref="F229" r:id="rId19" xr:uid="{00000000-0004-0000-0100-000012000000}"/>
    <hyperlink ref="F233" r:id="rId20" xr:uid="{00000000-0004-0000-0100-000013000000}"/>
    <hyperlink ref="F238" r:id="rId21" xr:uid="{00000000-0004-0000-0100-000014000000}"/>
    <hyperlink ref="F243" r:id="rId22" xr:uid="{00000000-0004-0000-0100-000015000000}"/>
    <hyperlink ref="F248" r:id="rId23" xr:uid="{00000000-0004-0000-0100-000016000000}"/>
    <hyperlink ref="F253" r:id="rId24" xr:uid="{00000000-0004-0000-0100-000017000000}"/>
    <hyperlink ref="F258" r:id="rId25" xr:uid="{00000000-0004-0000-0100-000018000000}"/>
    <hyperlink ref="F262" r:id="rId26" xr:uid="{00000000-0004-0000-0100-000019000000}"/>
    <hyperlink ref="F269" r:id="rId27" xr:uid="{00000000-0004-0000-0100-00001A000000}"/>
    <hyperlink ref="F280" r:id="rId28" xr:uid="{00000000-0004-0000-0100-00001B000000}"/>
    <hyperlink ref="F294" r:id="rId29" xr:uid="{00000000-0004-0000-0100-00001C000000}"/>
    <hyperlink ref="F299" r:id="rId30" xr:uid="{00000000-0004-0000-0100-00001D000000}"/>
    <hyperlink ref="F307" r:id="rId31" xr:uid="{00000000-0004-0000-0100-00001E000000}"/>
    <hyperlink ref="F312" r:id="rId32" xr:uid="{00000000-0004-0000-0100-00001F000000}"/>
    <hyperlink ref="F317" r:id="rId33" xr:uid="{00000000-0004-0000-0100-000020000000}"/>
    <hyperlink ref="F322" r:id="rId34" xr:uid="{00000000-0004-0000-0100-000021000000}"/>
    <hyperlink ref="F327" r:id="rId35" xr:uid="{00000000-0004-0000-0100-000022000000}"/>
    <hyperlink ref="F332" r:id="rId36" xr:uid="{00000000-0004-0000-0100-000023000000}"/>
    <hyperlink ref="F337" r:id="rId37" xr:uid="{00000000-0004-0000-0100-000024000000}"/>
    <hyperlink ref="F351" r:id="rId38" xr:uid="{00000000-0004-0000-0100-000025000000}"/>
    <hyperlink ref="F367" r:id="rId39" xr:uid="{00000000-0004-0000-0100-000026000000}"/>
    <hyperlink ref="F379" r:id="rId40" xr:uid="{00000000-0004-0000-0100-000027000000}"/>
    <hyperlink ref="F382" r:id="rId41" xr:uid="{00000000-0004-0000-0100-000028000000}"/>
    <hyperlink ref="F387" r:id="rId42" xr:uid="{00000000-0004-0000-0100-000029000000}"/>
    <hyperlink ref="F450" r:id="rId43" xr:uid="{00000000-0004-0000-0100-00002A000000}"/>
    <hyperlink ref="F488" r:id="rId44" xr:uid="{00000000-0004-0000-0100-00002B000000}"/>
    <hyperlink ref="F493" r:id="rId45" xr:uid="{00000000-0004-0000-0100-00002C000000}"/>
    <hyperlink ref="F501" r:id="rId46" xr:uid="{00000000-0004-0000-0100-00002D000000}"/>
    <hyperlink ref="F506" r:id="rId47" xr:uid="{00000000-0004-0000-0100-00002E000000}"/>
    <hyperlink ref="F511" r:id="rId48" xr:uid="{00000000-0004-0000-0100-00002F000000}"/>
    <hyperlink ref="F519" r:id="rId49" xr:uid="{00000000-0004-0000-0100-000030000000}"/>
    <hyperlink ref="F530" r:id="rId50" xr:uid="{00000000-0004-0000-0100-000031000000}"/>
    <hyperlink ref="F535" r:id="rId51" xr:uid="{00000000-0004-0000-0100-000032000000}"/>
    <hyperlink ref="F540" r:id="rId52" xr:uid="{00000000-0004-0000-0100-000033000000}"/>
    <hyperlink ref="F545" r:id="rId53" xr:uid="{00000000-0004-0000-0100-000034000000}"/>
    <hyperlink ref="F550" r:id="rId54" xr:uid="{00000000-0004-0000-0100-000035000000}"/>
    <hyperlink ref="F559" r:id="rId55" xr:uid="{00000000-0004-0000-0100-000036000000}"/>
    <hyperlink ref="F564" r:id="rId56" xr:uid="{00000000-0004-0000-0100-000037000000}"/>
    <hyperlink ref="F569" r:id="rId57" xr:uid="{00000000-0004-0000-0100-000038000000}"/>
    <hyperlink ref="F574" r:id="rId58" xr:uid="{00000000-0004-0000-0100-000039000000}"/>
    <hyperlink ref="F585" r:id="rId59" xr:uid="{00000000-0004-0000-0100-00003A000000}"/>
    <hyperlink ref="F588" r:id="rId60" xr:uid="{00000000-0004-0000-0100-00003B000000}"/>
    <hyperlink ref="F596" r:id="rId61" xr:uid="{00000000-0004-0000-0100-00003C000000}"/>
    <hyperlink ref="F599" r:id="rId62" xr:uid="{00000000-0004-0000-0100-00003D000000}"/>
    <hyperlink ref="F607" r:id="rId63" xr:uid="{00000000-0004-0000-0100-00003E000000}"/>
    <hyperlink ref="F618" r:id="rId64" xr:uid="{00000000-0004-0000-0100-00003F000000}"/>
    <hyperlink ref="F629" r:id="rId65" xr:uid="{00000000-0004-0000-0100-000040000000}"/>
    <hyperlink ref="F632" r:id="rId66" xr:uid="{00000000-0004-0000-0100-000041000000}"/>
    <hyperlink ref="F642" r:id="rId67" xr:uid="{00000000-0004-0000-0100-000042000000}"/>
    <hyperlink ref="F648" r:id="rId68" xr:uid="{00000000-0004-0000-0100-000043000000}"/>
    <hyperlink ref="F653" r:id="rId69" xr:uid="{00000000-0004-0000-0100-000044000000}"/>
    <hyperlink ref="F662" r:id="rId70" xr:uid="{00000000-0004-0000-0100-000045000000}"/>
    <hyperlink ref="F667" r:id="rId71" xr:uid="{00000000-0004-0000-0100-000046000000}"/>
    <hyperlink ref="F672" r:id="rId72" xr:uid="{00000000-0004-0000-0100-000047000000}"/>
    <hyperlink ref="F690" r:id="rId73" xr:uid="{00000000-0004-0000-0100-000048000000}"/>
    <hyperlink ref="F698" r:id="rId74" xr:uid="{00000000-0004-0000-0100-000049000000}"/>
    <hyperlink ref="F716" r:id="rId75" xr:uid="{00000000-0004-0000-0100-00004A000000}"/>
    <hyperlink ref="F721" r:id="rId76" xr:uid="{00000000-0004-0000-0100-00004B000000}"/>
    <hyperlink ref="F726" r:id="rId77" xr:uid="{00000000-0004-0000-0100-00004C000000}"/>
    <hyperlink ref="F731" r:id="rId78" xr:uid="{00000000-0004-0000-0100-00004D000000}"/>
    <hyperlink ref="F736" r:id="rId79" xr:uid="{00000000-0004-0000-0100-00004E000000}"/>
    <hyperlink ref="F747" r:id="rId80" xr:uid="{00000000-0004-0000-0100-00004F000000}"/>
    <hyperlink ref="F760" r:id="rId81" xr:uid="{00000000-0004-0000-0100-000050000000}"/>
    <hyperlink ref="F765" r:id="rId82" xr:uid="{00000000-0004-0000-0100-000051000000}"/>
    <hyperlink ref="F770" r:id="rId83" xr:uid="{00000000-0004-0000-0100-000052000000}"/>
    <hyperlink ref="F775" r:id="rId84" xr:uid="{00000000-0004-0000-0100-000053000000}"/>
    <hyperlink ref="F783" r:id="rId85" xr:uid="{00000000-0004-0000-0100-000054000000}"/>
    <hyperlink ref="F802" r:id="rId86" xr:uid="{00000000-0004-0000-0100-000055000000}"/>
    <hyperlink ref="F807" r:id="rId87" xr:uid="{00000000-0004-0000-0100-000056000000}"/>
    <hyperlink ref="F815" r:id="rId88" xr:uid="{00000000-0004-0000-0100-000057000000}"/>
    <hyperlink ref="F830" r:id="rId89" xr:uid="{00000000-0004-0000-0100-000058000000}"/>
    <hyperlink ref="F836" r:id="rId90" xr:uid="{00000000-0004-0000-0100-000059000000}"/>
    <hyperlink ref="F842" r:id="rId91" xr:uid="{00000000-0004-0000-0100-00005A000000}"/>
    <hyperlink ref="F845" r:id="rId92" xr:uid="{00000000-0004-0000-0100-00005B000000}"/>
    <hyperlink ref="F850" r:id="rId93" xr:uid="{00000000-0004-0000-0100-00005C000000}"/>
    <hyperlink ref="F855" r:id="rId94" xr:uid="{00000000-0004-0000-0100-00005D000000}"/>
    <hyperlink ref="F862" r:id="rId95" xr:uid="{00000000-0004-0000-0100-00005E000000}"/>
    <hyperlink ref="F867" r:id="rId96" xr:uid="{00000000-0004-0000-0100-00005F000000}"/>
    <hyperlink ref="F875" r:id="rId97" xr:uid="{00000000-0004-0000-0100-000060000000}"/>
    <hyperlink ref="F880" r:id="rId98" xr:uid="{00000000-0004-0000-0100-000061000000}"/>
    <hyperlink ref="F888" r:id="rId99" xr:uid="{00000000-0004-0000-0100-000062000000}"/>
    <hyperlink ref="F893" r:id="rId100" xr:uid="{00000000-0004-0000-0100-000063000000}"/>
    <hyperlink ref="F896" r:id="rId101" xr:uid="{00000000-0004-0000-0100-000064000000}"/>
    <hyperlink ref="F904" r:id="rId102" xr:uid="{00000000-0004-0000-0100-000065000000}"/>
    <hyperlink ref="F912" r:id="rId103" xr:uid="{00000000-0004-0000-0100-000066000000}"/>
    <hyperlink ref="F917" r:id="rId104" xr:uid="{00000000-0004-0000-0100-000067000000}"/>
    <hyperlink ref="F922" r:id="rId105" xr:uid="{00000000-0004-0000-0100-000068000000}"/>
    <hyperlink ref="F931" r:id="rId106" xr:uid="{00000000-0004-0000-0100-000069000000}"/>
    <hyperlink ref="F938" r:id="rId107" xr:uid="{00000000-0004-0000-0100-00006A000000}"/>
    <hyperlink ref="F946" r:id="rId108" xr:uid="{00000000-0004-0000-0100-00006B000000}"/>
    <hyperlink ref="F954" r:id="rId109" xr:uid="{00000000-0004-0000-0100-00006C000000}"/>
    <hyperlink ref="F959" r:id="rId110" xr:uid="{00000000-0004-0000-0100-00006D000000}"/>
    <hyperlink ref="F969" r:id="rId111" xr:uid="{00000000-0004-0000-0100-00006E000000}"/>
    <hyperlink ref="F974" r:id="rId112" xr:uid="{00000000-0004-0000-0100-00006F000000}"/>
    <hyperlink ref="F979" r:id="rId113" xr:uid="{00000000-0004-0000-0100-000070000000}"/>
    <hyperlink ref="F989" r:id="rId114" xr:uid="{00000000-0004-0000-0100-000071000000}"/>
    <hyperlink ref="F997" r:id="rId115" xr:uid="{00000000-0004-0000-0100-000072000000}"/>
    <hyperlink ref="F1001" r:id="rId116" xr:uid="{00000000-0004-0000-0100-000073000000}"/>
    <hyperlink ref="F1006" r:id="rId117" xr:uid="{00000000-0004-0000-0100-000074000000}"/>
    <hyperlink ref="F1017" r:id="rId118" xr:uid="{00000000-0004-0000-0100-000075000000}"/>
    <hyperlink ref="F1021" r:id="rId119" xr:uid="{00000000-0004-0000-0100-000076000000}"/>
    <hyperlink ref="F1032" r:id="rId120" xr:uid="{00000000-0004-0000-0100-000077000000}"/>
    <hyperlink ref="F1043" r:id="rId121" xr:uid="{00000000-0004-0000-0100-000078000000}"/>
    <hyperlink ref="F1046" r:id="rId122" xr:uid="{00000000-0004-0000-0100-000079000000}"/>
    <hyperlink ref="F1054" r:id="rId123" xr:uid="{00000000-0004-0000-0100-00007A000000}"/>
    <hyperlink ref="F1062" r:id="rId124" xr:uid="{00000000-0004-0000-0100-00007B000000}"/>
    <hyperlink ref="F1070" r:id="rId125" xr:uid="{00000000-0004-0000-0100-00007C000000}"/>
    <hyperlink ref="F1078" r:id="rId126" xr:uid="{00000000-0004-0000-0100-00007D000000}"/>
    <hyperlink ref="F1085" r:id="rId127" xr:uid="{00000000-0004-0000-0100-00007E000000}"/>
    <hyperlink ref="F1092" r:id="rId128" xr:uid="{00000000-0004-0000-0100-00007F000000}"/>
    <hyperlink ref="F1099" r:id="rId129" xr:uid="{00000000-0004-0000-0100-000080000000}"/>
    <hyperlink ref="F1104" r:id="rId130" xr:uid="{00000000-0004-0000-0100-000081000000}"/>
    <hyperlink ref="F1109" r:id="rId131" xr:uid="{00000000-0004-0000-0100-000082000000}"/>
    <hyperlink ref="F1114" r:id="rId132" xr:uid="{00000000-0004-0000-0100-000083000000}"/>
    <hyperlink ref="F1125" r:id="rId133" xr:uid="{00000000-0004-0000-0100-000084000000}"/>
    <hyperlink ref="F1129" r:id="rId134" xr:uid="{00000000-0004-0000-0100-000085000000}"/>
    <hyperlink ref="F1135" r:id="rId135" xr:uid="{00000000-0004-0000-0100-000086000000}"/>
    <hyperlink ref="F1139" r:id="rId136" xr:uid="{00000000-0004-0000-0100-000087000000}"/>
    <hyperlink ref="F1143" r:id="rId137" xr:uid="{00000000-0004-0000-0100-000088000000}"/>
    <hyperlink ref="F1148" r:id="rId138" xr:uid="{00000000-0004-0000-0100-000089000000}"/>
    <hyperlink ref="F1153" r:id="rId139" xr:uid="{00000000-0004-0000-0100-00008A000000}"/>
    <hyperlink ref="F1158" r:id="rId140" xr:uid="{00000000-0004-0000-0100-00008B000000}"/>
    <hyperlink ref="F1163" r:id="rId141" xr:uid="{00000000-0004-0000-0100-00008C000000}"/>
    <hyperlink ref="F1168" r:id="rId142" xr:uid="{00000000-0004-0000-0100-00008D000000}"/>
    <hyperlink ref="F1173" r:id="rId143" xr:uid="{00000000-0004-0000-0100-00008E000000}"/>
    <hyperlink ref="F1179" r:id="rId144" xr:uid="{00000000-0004-0000-0100-00008F000000}"/>
    <hyperlink ref="F1184" r:id="rId145" xr:uid="{00000000-0004-0000-0100-000090000000}"/>
    <hyperlink ref="F1189" r:id="rId146" xr:uid="{00000000-0004-0000-0100-000091000000}"/>
    <hyperlink ref="F1194" r:id="rId147" xr:uid="{00000000-0004-0000-0100-000092000000}"/>
    <hyperlink ref="F1200" r:id="rId148" xr:uid="{00000000-0004-0000-0100-000093000000}"/>
    <hyperlink ref="F1203" r:id="rId149" xr:uid="{00000000-0004-0000-0100-000094000000}"/>
    <hyperlink ref="F1206" r:id="rId150" xr:uid="{00000000-0004-0000-0100-000095000000}"/>
    <hyperlink ref="F1210" r:id="rId151" xr:uid="{00000000-0004-0000-0100-000096000000}"/>
    <hyperlink ref="F1214" r:id="rId152" xr:uid="{00000000-0004-0000-0100-000097000000}"/>
    <hyperlink ref="F1219" r:id="rId153" xr:uid="{00000000-0004-0000-0100-000098000000}"/>
    <hyperlink ref="F1230" r:id="rId154" xr:uid="{00000000-0004-0000-0100-000099000000}"/>
    <hyperlink ref="F1252" r:id="rId155" xr:uid="{00000000-0004-0000-0100-00009A000000}"/>
    <hyperlink ref="F1267" r:id="rId156" xr:uid="{00000000-0004-0000-0100-00009B000000}"/>
    <hyperlink ref="F1272" r:id="rId157" xr:uid="{00000000-0004-0000-0100-00009C000000}"/>
    <hyperlink ref="F1277" r:id="rId158" xr:uid="{00000000-0004-0000-0100-00009D000000}"/>
    <hyperlink ref="F1288" r:id="rId159" xr:uid="{00000000-0004-0000-0100-00009E000000}"/>
    <hyperlink ref="F1293" r:id="rId160" xr:uid="{00000000-0004-0000-0100-00009F000000}"/>
    <hyperlink ref="F1297" r:id="rId161" xr:uid="{00000000-0004-0000-0100-0000A0000000}"/>
    <hyperlink ref="F1305" r:id="rId162" xr:uid="{00000000-0004-0000-0100-0000A1000000}"/>
    <hyperlink ref="F1313" r:id="rId163" xr:uid="{00000000-0004-0000-0100-0000A2000000}"/>
    <hyperlink ref="F1321" r:id="rId164" xr:uid="{00000000-0004-0000-0100-0000A3000000}"/>
    <hyperlink ref="F1329" r:id="rId165" xr:uid="{00000000-0004-0000-0100-0000A4000000}"/>
    <hyperlink ref="F1337" r:id="rId166" xr:uid="{00000000-0004-0000-0100-0000A5000000}"/>
    <hyperlink ref="F1345" r:id="rId167" xr:uid="{00000000-0004-0000-0100-0000A6000000}"/>
    <hyperlink ref="F1353" r:id="rId168" xr:uid="{00000000-0004-0000-0100-0000A7000000}"/>
    <hyperlink ref="F1361" r:id="rId169" xr:uid="{00000000-0004-0000-0100-0000A8000000}"/>
    <hyperlink ref="F1369" r:id="rId170" xr:uid="{00000000-0004-0000-0100-0000A9000000}"/>
    <hyperlink ref="F1374" r:id="rId171" xr:uid="{00000000-0004-0000-0100-0000AA000000}"/>
    <hyperlink ref="F1378" r:id="rId172" xr:uid="{00000000-0004-0000-0100-0000AB000000}"/>
    <hyperlink ref="F1400" r:id="rId173" xr:uid="{00000000-0004-0000-0100-0000AC000000}"/>
    <hyperlink ref="F1437" r:id="rId174" xr:uid="{00000000-0004-0000-0100-0000AD000000}"/>
    <hyperlink ref="F1445" r:id="rId175" xr:uid="{00000000-0004-0000-0100-0000AE000000}"/>
    <hyperlink ref="F1455" r:id="rId176" xr:uid="{00000000-0004-0000-0100-0000AF000000}"/>
    <hyperlink ref="F1463" r:id="rId177" xr:uid="{00000000-0004-0000-0100-0000B0000000}"/>
    <hyperlink ref="F1474" r:id="rId178" xr:uid="{00000000-0004-0000-0100-0000B1000000}"/>
    <hyperlink ref="F1478" r:id="rId179" xr:uid="{00000000-0004-0000-0100-0000B2000000}"/>
    <hyperlink ref="F1491" r:id="rId180" xr:uid="{00000000-0004-0000-0100-0000B3000000}"/>
    <hyperlink ref="F1499" r:id="rId181" xr:uid="{00000000-0004-0000-0100-0000B4000000}"/>
    <hyperlink ref="F1503" r:id="rId182" xr:uid="{00000000-0004-0000-0100-0000B5000000}"/>
    <hyperlink ref="F1514" r:id="rId183" xr:uid="{00000000-0004-0000-0100-0000B6000000}"/>
    <hyperlink ref="F1519" r:id="rId184" xr:uid="{00000000-0004-0000-0100-0000B7000000}"/>
    <hyperlink ref="F1524" r:id="rId185" xr:uid="{00000000-0004-0000-0100-0000B8000000}"/>
    <hyperlink ref="F1529" r:id="rId186" xr:uid="{00000000-0004-0000-0100-0000B9000000}"/>
    <hyperlink ref="F1539" r:id="rId187" xr:uid="{00000000-0004-0000-0100-0000BA000000}"/>
    <hyperlink ref="F1552" r:id="rId188" xr:uid="{00000000-0004-0000-0100-0000BB000000}"/>
    <hyperlink ref="F1557" r:id="rId189" xr:uid="{00000000-0004-0000-0100-0000BC000000}"/>
    <hyperlink ref="F1562" r:id="rId190" xr:uid="{00000000-0004-0000-0100-0000BD000000}"/>
    <hyperlink ref="F1566" r:id="rId191" xr:uid="{00000000-0004-0000-0100-0000BE000000}"/>
    <hyperlink ref="F1571" r:id="rId192" xr:uid="{00000000-0004-0000-0100-0000BF000000}"/>
    <hyperlink ref="F1576" r:id="rId193" xr:uid="{00000000-0004-0000-0100-0000C0000000}"/>
    <hyperlink ref="F1581" r:id="rId194" xr:uid="{00000000-0004-0000-0100-0000C1000000}"/>
    <hyperlink ref="F1586" r:id="rId195" xr:uid="{00000000-0004-0000-0100-0000C2000000}"/>
    <hyperlink ref="F1591" r:id="rId196" xr:uid="{00000000-0004-0000-0100-0000C3000000}"/>
    <hyperlink ref="F1596" r:id="rId197" xr:uid="{00000000-0004-0000-0100-0000C4000000}"/>
    <hyperlink ref="F1601" r:id="rId198" xr:uid="{00000000-0004-0000-0100-0000C5000000}"/>
    <hyperlink ref="F1605" r:id="rId199" xr:uid="{00000000-0004-0000-0100-0000C6000000}"/>
    <hyperlink ref="F1614" r:id="rId200" xr:uid="{00000000-0004-0000-0100-0000C7000000}"/>
    <hyperlink ref="F1621" r:id="rId201" xr:uid="{00000000-0004-0000-0100-0000C8000000}"/>
    <hyperlink ref="F1637" r:id="rId202" xr:uid="{00000000-0004-0000-0100-0000C9000000}"/>
    <hyperlink ref="F1653" r:id="rId203" xr:uid="{00000000-0004-0000-0100-0000CA000000}"/>
    <hyperlink ref="F1662" r:id="rId204" xr:uid="{00000000-0004-0000-0100-0000CB000000}"/>
    <hyperlink ref="F1669" r:id="rId205" xr:uid="{00000000-0004-0000-0100-0000CC000000}"/>
    <hyperlink ref="F1676" r:id="rId206" xr:uid="{00000000-0004-0000-0100-0000CD000000}"/>
    <hyperlink ref="F1683" r:id="rId207" xr:uid="{00000000-0004-0000-0100-0000CE000000}"/>
    <hyperlink ref="F1724" r:id="rId208" xr:uid="{00000000-0004-0000-0100-0000CF000000}"/>
    <hyperlink ref="F1728" r:id="rId209" xr:uid="{00000000-0004-0000-0100-0000D0000000}"/>
    <hyperlink ref="F1736" r:id="rId210" xr:uid="{00000000-0004-0000-0100-0000D1000000}"/>
    <hyperlink ref="F1744" r:id="rId211" xr:uid="{00000000-0004-0000-0100-0000D2000000}"/>
    <hyperlink ref="F1749" r:id="rId212" xr:uid="{00000000-0004-0000-0100-0000D3000000}"/>
    <hyperlink ref="F1757" r:id="rId213" xr:uid="{00000000-0004-0000-0100-0000D4000000}"/>
    <hyperlink ref="F1765" r:id="rId214" xr:uid="{00000000-0004-0000-0100-0000D5000000}"/>
    <hyperlink ref="F1773" r:id="rId215" xr:uid="{00000000-0004-0000-0100-0000D6000000}"/>
    <hyperlink ref="F1812" r:id="rId216" xr:uid="{00000000-0004-0000-0100-0000D7000000}"/>
    <hyperlink ref="F1820" r:id="rId217" xr:uid="{00000000-0004-0000-0100-0000D8000000}"/>
    <hyperlink ref="F1828" r:id="rId218" xr:uid="{00000000-0004-0000-0100-0000D9000000}"/>
    <hyperlink ref="F1836" r:id="rId219" xr:uid="{00000000-0004-0000-0100-0000DA000000}"/>
    <hyperlink ref="F1863" r:id="rId220" xr:uid="{00000000-0004-0000-0100-0000DB000000}"/>
    <hyperlink ref="F1867" r:id="rId221" xr:uid="{00000000-0004-0000-0100-0000DC000000}"/>
    <hyperlink ref="F1875" r:id="rId222" xr:uid="{00000000-0004-0000-0100-0000DD000000}"/>
    <hyperlink ref="F1880" r:id="rId223" xr:uid="{00000000-0004-0000-0100-0000DE000000}"/>
    <hyperlink ref="F1885" r:id="rId224" xr:uid="{00000000-0004-0000-0100-0000DF000000}"/>
    <hyperlink ref="F1895" r:id="rId225" xr:uid="{00000000-0004-0000-0100-0000E0000000}"/>
    <hyperlink ref="F1905" r:id="rId226" xr:uid="{00000000-0004-0000-0100-0000E1000000}"/>
    <hyperlink ref="F1921" r:id="rId227" xr:uid="{00000000-0004-0000-0100-0000E2000000}"/>
    <hyperlink ref="F1932" r:id="rId228" xr:uid="{00000000-0004-0000-0100-0000E3000000}"/>
    <hyperlink ref="F1943" r:id="rId229" xr:uid="{00000000-0004-0000-0100-0000E4000000}"/>
    <hyperlink ref="F1953" r:id="rId230" xr:uid="{00000000-0004-0000-0100-0000E5000000}"/>
    <hyperlink ref="F1957" r:id="rId231" xr:uid="{00000000-0004-0000-0100-0000E6000000}"/>
    <hyperlink ref="F1962" r:id="rId232" xr:uid="{00000000-0004-0000-0100-0000E7000000}"/>
    <hyperlink ref="F1970" r:id="rId233" xr:uid="{00000000-0004-0000-0100-0000E8000000}"/>
    <hyperlink ref="F1975" r:id="rId234" xr:uid="{00000000-0004-0000-0100-0000E9000000}"/>
    <hyperlink ref="F1980" r:id="rId235" xr:uid="{00000000-0004-0000-0100-0000EA000000}"/>
    <hyperlink ref="F1985" r:id="rId236" xr:uid="{00000000-0004-0000-0100-0000EB000000}"/>
    <hyperlink ref="F1990" r:id="rId237" xr:uid="{00000000-0004-0000-0100-0000EC000000}"/>
    <hyperlink ref="F1999" r:id="rId238" xr:uid="{00000000-0004-0000-0100-0000ED000000}"/>
    <hyperlink ref="F2004" r:id="rId239" xr:uid="{00000000-0004-0000-0100-0000EE000000}"/>
    <hyperlink ref="F2008" r:id="rId240" xr:uid="{00000000-0004-0000-0100-0000EF000000}"/>
    <hyperlink ref="F2013" r:id="rId241" xr:uid="{00000000-0004-0000-0100-0000F0000000}"/>
    <hyperlink ref="F2018" r:id="rId242" xr:uid="{00000000-0004-0000-0100-0000F1000000}"/>
    <hyperlink ref="F2022" r:id="rId243" xr:uid="{00000000-0004-0000-0100-0000F2000000}"/>
    <hyperlink ref="F2032" r:id="rId244" xr:uid="{00000000-0004-0000-0100-0000F3000000}"/>
    <hyperlink ref="F2037" r:id="rId245" xr:uid="{00000000-0004-0000-0100-0000F4000000}"/>
    <hyperlink ref="F2047" r:id="rId246" xr:uid="{00000000-0004-0000-0100-0000F5000000}"/>
    <hyperlink ref="F2055" r:id="rId247" xr:uid="{00000000-0004-0000-0100-0000F6000000}"/>
    <hyperlink ref="F2066" r:id="rId248" xr:uid="{00000000-0004-0000-0100-0000F7000000}"/>
    <hyperlink ref="F2084" r:id="rId249" xr:uid="{00000000-0004-0000-0100-0000F8000000}"/>
    <hyperlink ref="F2096" r:id="rId250" xr:uid="{00000000-0004-0000-0100-0000F9000000}"/>
    <hyperlink ref="F2109" r:id="rId251" xr:uid="{00000000-0004-0000-0100-0000FA000000}"/>
    <hyperlink ref="F2121" r:id="rId252" xr:uid="{00000000-0004-0000-0100-0000FB000000}"/>
    <hyperlink ref="F2139" r:id="rId253" xr:uid="{00000000-0004-0000-0100-0000FC000000}"/>
    <hyperlink ref="F2147" r:id="rId254" xr:uid="{00000000-0004-0000-0100-0000FD000000}"/>
    <hyperlink ref="F2156" r:id="rId255" xr:uid="{00000000-0004-0000-0100-0000FE000000}"/>
    <hyperlink ref="F2171" r:id="rId256" xr:uid="{00000000-0004-0000-0100-0000FF000000}"/>
    <hyperlink ref="F2199" r:id="rId257" xr:uid="{00000000-0004-0000-0100-000000010000}"/>
    <hyperlink ref="F2203" r:id="rId258" xr:uid="{00000000-0004-0000-0100-00000101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7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86</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s="1" customFormat="1" ht="12" customHeight="1">
      <c r="B8" s="32"/>
      <c r="D8" s="27" t="s">
        <v>111</v>
      </c>
      <c r="L8" s="32"/>
    </row>
    <row r="9" spans="2:46" s="1" customFormat="1" ht="16.5" customHeight="1">
      <c r="B9" s="32"/>
      <c r="E9" s="276" t="s">
        <v>2713</v>
      </c>
      <c r="F9" s="319"/>
      <c r="G9" s="319"/>
      <c r="H9" s="319"/>
      <c r="L9" s="32"/>
    </row>
    <row r="10" spans="2:46" s="1" customFormat="1" ht="11.25">
      <c r="B10" s="32"/>
      <c r="L10" s="32"/>
    </row>
    <row r="11" spans="2:46" s="1" customFormat="1" ht="12" customHeight="1">
      <c r="B11" s="32"/>
      <c r="D11" s="27" t="s">
        <v>18</v>
      </c>
      <c r="F11" s="25" t="s">
        <v>21</v>
      </c>
      <c r="I11" s="27" t="s">
        <v>20</v>
      </c>
      <c r="J11" s="25" t="s">
        <v>21</v>
      </c>
      <c r="L11" s="32"/>
    </row>
    <row r="12" spans="2:46" s="1" customFormat="1" ht="12" customHeight="1">
      <c r="B12" s="32"/>
      <c r="D12" s="27" t="s">
        <v>22</v>
      </c>
      <c r="F12" s="25" t="s">
        <v>36</v>
      </c>
      <c r="I12" s="27" t="s">
        <v>24</v>
      </c>
      <c r="J12" s="49" t="str">
        <f>'Rekapitulace stavby'!AN8</f>
        <v>7. 9. 2022</v>
      </c>
      <c r="L12" s="32"/>
    </row>
    <row r="13" spans="2:46" s="1" customFormat="1" ht="10.9" customHeight="1">
      <c r="B13" s="32"/>
      <c r="L13" s="32"/>
    </row>
    <row r="14" spans="2:46" s="1" customFormat="1" ht="12" customHeight="1">
      <c r="B14" s="32"/>
      <c r="D14" s="27" t="s">
        <v>26</v>
      </c>
      <c r="I14" s="27" t="s">
        <v>27</v>
      </c>
      <c r="J14" s="25" t="s">
        <v>21</v>
      </c>
      <c r="L14" s="32"/>
    </row>
    <row r="15" spans="2:46" s="1" customFormat="1" ht="18" customHeight="1">
      <c r="B15" s="32"/>
      <c r="E15" s="25" t="s">
        <v>28</v>
      </c>
      <c r="I15" s="27" t="s">
        <v>29</v>
      </c>
      <c r="J15" s="25" t="s">
        <v>21</v>
      </c>
      <c r="L15" s="32"/>
    </row>
    <row r="16" spans="2:46" s="1" customFormat="1" ht="6.95" customHeight="1">
      <c r="B16" s="32"/>
      <c r="L16" s="32"/>
    </row>
    <row r="17" spans="2:12" s="1" customFormat="1" ht="12" customHeight="1">
      <c r="B17" s="32"/>
      <c r="D17" s="27" t="s">
        <v>30</v>
      </c>
      <c r="I17" s="27" t="s">
        <v>27</v>
      </c>
      <c r="J17" s="28" t="str">
        <f>'Rekapitulace stavby'!AN13</f>
        <v>Vyplň údaj</v>
      </c>
      <c r="L17" s="32"/>
    </row>
    <row r="18" spans="2:12" s="1" customFormat="1" ht="18" customHeight="1">
      <c r="B18" s="32"/>
      <c r="E18" s="320" t="str">
        <f>'Rekapitulace stavby'!E14</f>
        <v>Vyplň údaj</v>
      </c>
      <c r="F18" s="301"/>
      <c r="G18" s="301"/>
      <c r="H18" s="301"/>
      <c r="I18" s="27" t="s">
        <v>29</v>
      </c>
      <c r="J18" s="28" t="str">
        <f>'Rekapitulace stavby'!AN14</f>
        <v>Vyplň údaj</v>
      </c>
      <c r="L18" s="32"/>
    </row>
    <row r="19" spans="2:12" s="1" customFormat="1" ht="6.95" customHeight="1">
      <c r="B19" s="32"/>
      <c r="L19" s="32"/>
    </row>
    <row r="20" spans="2:12" s="1" customFormat="1" ht="12" customHeight="1">
      <c r="B20" s="32"/>
      <c r="D20" s="27" t="s">
        <v>32</v>
      </c>
      <c r="I20" s="27" t="s">
        <v>27</v>
      </c>
      <c r="J20" s="25" t="s">
        <v>21</v>
      </c>
      <c r="L20" s="32"/>
    </row>
    <row r="21" spans="2:12" s="1" customFormat="1" ht="18" customHeight="1">
      <c r="B21" s="32"/>
      <c r="E21" s="25" t="s">
        <v>33</v>
      </c>
      <c r="I21" s="27" t="s">
        <v>29</v>
      </c>
      <c r="J21" s="25" t="s">
        <v>21</v>
      </c>
      <c r="L21" s="32"/>
    </row>
    <row r="22" spans="2:12" s="1" customFormat="1" ht="6.95" customHeight="1">
      <c r="B22" s="32"/>
      <c r="L22" s="32"/>
    </row>
    <row r="23" spans="2:12" s="1" customFormat="1" ht="12" customHeight="1">
      <c r="B23" s="32"/>
      <c r="D23" s="27" t="s">
        <v>35</v>
      </c>
      <c r="I23" s="27" t="s">
        <v>27</v>
      </c>
      <c r="J23" s="25" t="s">
        <v>21</v>
      </c>
      <c r="L23" s="32"/>
    </row>
    <row r="24" spans="2:12" s="1" customFormat="1" ht="18" customHeight="1">
      <c r="B24" s="32"/>
      <c r="E24" s="25" t="s">
        <v>2714</v>
      </c>
      <c r="I24" s="27" t="s">
        <v>29</v>
      </c>
      <c r="J24" s="25" t="s">
        <v>21</v>
      </c>
      <c r="L24" s="32"/>
    </row>
    <row r="25" spans="2:12" s="1" customFormat="1" ht="6.95" customHeight="1">
      <c r="B25" s="32"/>
      <c r="L25" s="32"/>
    </row>
    <row r="26" spans="2:12" s="1" customFormat="1" ht="12" customHeight="1">
      <c r="B26" s="32"/>
      <c r="D26" s="27" t="s">
        <v>37</v>
      </c>
      <c r="L26" s="32"/>
    </row>
    <row r="27" spans="2:12" s="7" customFormat="1" ht="16.5" customHeight="1">
      <c r="B27" s="91"/>
      <c r="E27" s="306" t="s">
        <v>21</v>
      </c>
      <c r="F27" s="306"/>
      <c r="G27" s="306"/>
      <c r="H27" s="306"/>
      <c r="L27" s="91"/>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92" t="s">
        <v>39</v>
      </c>
      <c r="J30" s="63">
        <f>ROUND(J84, 2)</f>
        <v>0</v>
      </c>
      <c r="L30" s="32"/>
    </row>
    <row r="31" spans="2:12" s="1" customFormat="1" ht="6.95" customHeight="1">
      <c r="B31" s="32"/>
      <c r="D31" s="50"/>
      <c r="E31" s="50"/>
      <c r="F31" s="50"/>
      <c r="G31" s="50"/>
      <c r="H31" s="50"/>
      <c r="I31" s="50"/>
      <c r="J31" s="50"/>
      <c r="K31" s="50"/>
      <c r="L31" s="32"/>
    </row>
    <row r="32" spans="2:12" s="1" customFormat="1" ht="14.45" customHeight="1">
      <c r="B32" s="32"/>
      <c r="F32" s="35" t="s">
        <v>41</v>
      </c>
      <c r="I32" s="35" t="s">
        <v>40</v>
      </c>
      <c r="J32" s="35" t="s">
        <v>42</v>
      </c>
      <c r="L32" s="32"/>
    </row>
    <row r="33" spans="2:12" s="1" customFormat="1" ht="14.45" customHeight="1">
      <c r="B33" s="32"/>
      <c r="D33" s="52" t="s">
        <v>43</v>
      </c>
      <c r="E33" s="27" t="s">
        <v>44</v>
      </c>
      <c r="F33" s="83">
        <f>ROUND((SUM(BE84:BE278)),  2)</f>
        <v>0</v>
      </c>
      <c r="I33" s="93">
        <v>0.21</v>
      </c>
      <c r="J33" s="83">
        <f>ROUND(((SUM(BE84:BE278))*I33),  2)</f>
        <v>0</v>
      </c>
      <c r="L33" s="32"/>
    </row>
    <row r="34" spans="2:12" s="1" customFormat="1" ht="14.45" customHeight="1">
      <c r="B34" s="32"/>
      <c r="E34" s="27" t="s">
        <v>45</v>
      </c>
      <c r="F34" s="83">
        <f>ROUND((SUM(BF84:BF278)),  2)</f>
        <v>0</v>
      </c>
      <c r="I34" s="93">
        <v>0.15</v>
      </c>
      <c r="J34" s="83">
        <f>ROUND(((SUM(BF84:BF278))*I34),  2)</f>
        <v>0</v>
      </c>
      <c r="L34" s="32"/>
    </row>
    <row r="35" spans="2:12" s="1" customFormat="1" ht="14.45" hidden="1" customHeight="1">
      <c r="B35" s="32"/>
      <c r="E35" s="27" t="s">
        <v>46</v>
      </c>
      <c r="F35" s="83">
        <f>ROUND((SUM(BG84:BG278)),  2)</f>
        <v>0</v>
      </c>
      <c r="I35" s="93">
        <v>0.21</v>
      </c>
      <c r="J35" s="83">
        <f>0</f>
        <v>0</v>
      </c>
      <c r="L35" s="32"/>
    </row>
    <row r="36" spans="2:12" s="1" customFormat="1" ht="14.45" hidden="1" customHeight="1">
      <c r="B36" s="32"/>
      <c r="E36" s="27" t="s">
        <v>47</v>
      </c>
      <c r="F36" s="83">
        <f>ROUND((SUM(BH84:BH278)),  2)</f>
        <v>0</v>
      </c>
      <c r="I36" s="93">
        <v>0.15</v>
      </c>
      <c r="J36" s="83">
        <f>0</f>
        <v>0</v>
      </c>
      <c r="L36" s="32"/>
    </row>
    <row r="37" spans="2:12" s="1" customFormat="1" ht="14.45" hidden="1" customHeight="1">
      <c r="B37" s="32"/>
      <c r="E37" s="27" t="s">
        <v>48</v>
      </c>
      <c r="F37" s="83">
        <f>ROUND((SUM(BI84:BI278)),  2)</f>
        <v>0</v>
      </c>
      <c r="I37" s="93">
        <v>0</v>
      </c>
      <c r="J37" s="83">
        <f>0</f>
        <v>0</v>
      </c>
      <c r="L37" s="32"/>
    </row>
    <row r="38" spans="2:12" s="1" customFormat="1" ht="6.95" customHeight="1">
      <c r="B38" s="32"/>
      <c r="L38" s="32"/>
    </row>
    <row r="39" spans="2:12" s="1" customFormat="1" ht="25.35" customHeight="1">
      <c r="B39" s="32"/>
      <c r="C39" s="94"/>
      <c r="D39" s="95" t="s">
        <v>49</v>
      </c>
      <c r="E39" s="54"/>
      <c r="F39" s="54"/>
      <c r="G39" s="96" t="s">
        <v>50</v>
      </c>
      <c r="H39" s="97" t="s">
        <v>51</v>
      </c>
      <c r="I39" s="54"/>
      <c r="J39" s="98">
        <f>SUM(J30:J37)</f>
        <v>0</v>
      </c>
      <c r="K39" s="99"/>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114</v>
      </c>
      <c r="L45" s="32"/>
    </row>
    <row r="46" spans="2:12" s="1" customFormat="1" ht="6.95" customHeight="1">
      <c r="B46" s="32"/>
      <c r="L46" s="32"/>
    </row>
    <row r="47" spans="2:12" s="1" customFormat="1" ht="12" customHeight="1">
      <c r="B47" s="32"/>
      <c r="C47" s="27" t="s">
        <v>16</v>
      </c>
      <c r="L47" s="32"/>
    </row>
    <row r="48" spans="2:12" s="1" customFormat="1" ht="16.5" customHeight="1">
      <c r="B48" s="32"/>
      <c r="E48" s="317" t="str">
        <f>E7</f>
        <v>Přístavba odborné učebny pro výuku přípravy pokrmů pro I. II. stupeň ZŠ Dub nad Moravou</v>
      </c>
      <c r="F48" s="318"/>
      <c r="G48" s="318"/>
      <c r="H48" s="318"/>
      <c r="L48" s="32"/>
    </row>
    <row r="49" spans="2:47" s="1" customFormat="1" ht="12" customHeight="1">
      <c r="B49" s="32"/>
      <c r="C49" s="27" t="s">
        <v>111</v>
      </c>
      <c r="L49" s="32"/>
    </row>
    <row r="50" spans="2:47" s="1" customFormat="1" ht="16.5" customHeight="1">
      <c r="B50" s="32"/>
      <c r="E50" s="276" t="str">
        <f>E9</f>
        <v>D.1.4a - Vzduchotechnika</v>
      </c>
      <c r="F50" s="319"/>
      <c r="G50" s="319"/>
      <c r="H50" s="319"/>
      <c r="L50" s="32"/>
    </row>
    <row r="51" spans="2:47" s="1" customFormat="1" ht="6.95" customHeight="1">
      <c r="B51" s="32"/>
      <c r="L51" s="32"/>
    </row>
    <row r="52" spans="2:47" s="1" customFormat="1" ht="12" customHeight="1">
      <c r="B52" s="32"/>
      <c r="C52" s="27" t="s">
        <v>22</v>
      </c>
      <c r="F52" s="25" t="str">
        <f>F12</f>
        <v xml:space="preserve"> </v>
      </c>
      <c r="I52" s="27" t="s">
        <v>24</v>
      </c>
      <c r="J52" s="49" t="str">
        <f>IF(J12="","",J12)</f>
        <v>7. 9. 2022</v>
      </c>
      <c r="L52" s="32"/>
    </row>
    <row r="53" spans="2:47" s="1" customFormat="1" ht="6.95" customHeight="1">
      <c r="B53" s="32"/>
      <c r="L53" s="32"/>
    </row>
    <row r="54" spans="2:47" s="1" customFormat="1" ht="15.2" customHeight="1">
      <c r="B54" s="32"/>
      <c r="C54" s="27" t="s">
        <v>26</v>
      </c>
      <c r="F54" s="25" t="str">
        <f>E15</f>
        <v>ZŠ a MŠ, příspěvková organizace Dub n/M</v>
      </c>
      <c r="I54" s="27" t="s">
        <v>32</v>
      </c>
      <c r="J54" s="30" t="str">
        <f>E21</f>
        <v>Bořivoj Kovář</v>
      </c>
      <c r="L54" s="32"/>
    </row>
    <row r="55" spans="2:47" s="1" customFormat="1" ht="15.2" customHeight="1">
      <c r="B55" s="32"/>
      <c r="C55" s="27" t="s">
        <v>30</v>
      </c>
      <c r="F55" s="25" t="str">
        <f>IF(E18="","",E18)</f>
        <v>Vyplň údaj</v>
      </c>
      <c r="I55" s="27" t="s">
        <v>35</v>
      </c>
      <c r="J55" s="30" t="str">
        <f>E24</f>
        <v>Jan Mikeš</v>
      </c>
      <c r="L55" s="32"/>
    </row>
    <row r="56" spans="2:47" s="1" customFormat="1" ht="10.35" customHeight="1">
      <c r="B56" s="32"/>
      <c r="L56" s="32"/>
    </row>
    <row r="57" spans="2:47" s="1" customFormat="1" ht="29.25" customHeight="1">
      <c r="B57" s="32"/>
      <c r="C57" s="100" t="s">
        <v>115</v>
      </c>
      <c r="D57" s="94"/>
      <c r="E57" s="94"/>
      <c r="F57" s="94"/>
      <c r="G57" s="94"/>
      <c r="H57" s="94"/>
      <c r="I57" s="94"/>
      <c r="J57" s="101" t="s">
        <v>116</v>
      </c>
      <c r="K57" s="94"/>
      <c r="L57" s="32"/>
    </row>
    <row r="58" spans="2:47" s="1" customFormat="1" ht="10.35" customHeight="1">
      <c r="B58" s="32"/>
      <c r="L58" s="32"/>
    </row>
    <row r="59" spans="2:47" s="1" customFormat="1" ht="22.9" customHeight="1">
      <c r="B59" s="32"/>
      <c r="C59" s="102" t="s">
        <v>71</v>
      </c>
      <c r="J59" s="63">
        <f>J84</f>
        <v>0</v>
      </c>
      <c r="L59" s="32"/>
      <c r="AU59" s="17" t="s">
        <v>117</v>
      </c>
    </row>
    <row r="60" spans="2:47" s="8" customFormat="1" ht="24.95" customHeight="1">
      <c r="B60" s="103"/>
      <c r="D60" s="104" t="s">
        <v>128</v>
      </c>
      <c r="E60" s="105"/>
      <c r="F60" s="105"/>
      <c r="G60" s="105"/>
      <c r="H60" s="105"/>
      <c r="I60" s="105"/>
      <c r="J60" s="106">
        <f>J85</f>
        <v>0</v>
      </c>
      <c r="L60" s="103"/>
    </row>
    <row r="61" spans="2:47" s="9" customFormat="1" ht="19.899999999999999" customHeight="1">
      <c r="B61" s="107"/>
      <c r="D61" s="108" t="s">
        <v>2715</v>
      </c>
      <c r="E61" s="109"/>
      <c r="F61" s="109"/>
      <c r="G61" s="109"/>
      <c r="H61" s="109"/>
      <c r="I61" s="109"/>
      <c r="J61" s="110">
        <f>J86</f>
        <v>0</v>
      </c>
      <c r="L61" s="107"/>
    </row>
    <row r="62" spans="2:47" s="9" customFormat="1" ht="14.85" customHeight="1">
      <c r="B62" s="107"/>
      <c r="D62" s="108" t="s">
        <v>2716</v>
      </c>
      <c r="E62" s="109"/>
      <c r="F62" s="109"/>
      <c r="G62" s="109"/>
      <c r="H62" s="109"/>
      <c r="I62" s="109"/>
      <c r="J62" s="110">
        <f>J87</f>
        <v>0</v>
      </c>
      <c r="L62" s="107"/>
    </row>
    <row r="63" spans="2:47" s="9" customFormat="1" ht="14.85" customHeight="1">
      <c r="B63" s="107"/>
      <c r="D63" s="108" t="s">
        <v>2717</v>
      </c>
      <c r="E63" s="109"/>
      <c r="F63" s="109"/>
      <c r="G63" s="109"/>
      <c r="H63" s="109"/>
      <c r="I63" s="109"/>
      <c r="J63" s="110">
        <f>J170</f>
        <v>0</v>
      </c>
      <c r="L63" s="107"/>
    </row>
    <row r="64" spans="2:47" s="9" customFormat="1" ht="14.85" customHeight="1">
      <c r="B64" s="107"/>
      <c r="D64" s="108" t="s">
        <v>2718</v>
      </c>
      <c r="E64" s="109"/>
      <c r="F64" s="109"/>
      <c r="G64" s="109"/>
      <c r="H64" s="109"/>
      <c r="I64" s="109"/>
      <c r="J64" s="110">
        <f>J241</f>
        <v>0</v>
      </c>
      <c r="L64" s="107"/>
    </row>
    <row r="65" spans="2:12" s="1" customFormat="1" ht="21.75" customHeight="1">
      <c r="B65" s="32"/>
      <c r="L65" s="32"/>
    </row>
    <row r="66" spans="2:12" s="1" customFormat="1" ht="6.95" customHeight="1">
      <c r="B66" s="41"/>
      <c r="C66" s="42"/>
      <c r="D66" s="42"/>
      <c r="E66" s="42"/>
      <c r="F66" s="42"/>
      <c r="G66" s="42"/>
      <c r="H66" s="42"/>
      <c r="I66" s="42"/>
      <c r="J66" s="42"/>
      <c r="K66" s="42"/>
      <c r="L66" s="32"/>
    </row>
    <row r="70" spans="2:12" s="1" customFormat="1" ht="6.95" customHeight="1">
      <c r="B70" s="43"/>
      <c r="C70" s="44"/>
      <c r="D70" s="44"/>
      <c r="E70" s="44"/>
      <c r="F70" s="44"/>
      <c r="G70" s="44"/>
      <c r="H70" s="44"/>
      <c r="I70" s="44"/>
      <c r="J70" s="44"/>
      <c r="K70" s="44"/>
      <c r="L70" s="32"/>
    </row>
    <row r="71" spans="2:12" s="1" customFormat="1" ht="24.95" customHeight="1">
      <c r="B71" s="32"/>
      <c r="C71" s="21" t="s">
        <v>143</v>
      </c>
      <c r="L71" s="32"/>
    </row>
    <row r="72" spans="2:12" s="1" customFormat="1" ht="6.95" customHeight="1">
      <c r="B72" s="32"/>
      <c r="L72" s="32"/>
    </row>
    <row r="73" spans="2:12" s="1" customFormat="1" ht="12" customHeight="1">
      <c r="B73" s="32"/>
      <c r="C73" s="27" t="s">
        <v>16</v>
      </c>
      <c r="L73" s="32"/>
    </row>
    <row r="74" spans="2:12" s="1" customFormat="1" ht="16.5" customHeight="1">
      <c r="B74" s="32"/>
      <c r="E74" s="317" t="str">
        <f>E7</f>
        <v>Přístavba odborné učebny pro výuku přípravy pokrmů pro I. II. stupeň ZŠ Dub nad Moravou</v>
      </c>
      <c r="F74" s="318"/>
      <c r="G74" s="318"/>
      <c r="H74" s="318"/>
      <c r="L74" s="32"/>
    </row>
    <row r="75" spans="2:12" s="1" customFormat="1" ht="12" customHeight="1">
      <c r="B75" s="32"/>
      <c r="C75" s="27" t="s">
        <v>111</v>
      </c>
      <c r="L75" s="32"/>
    </row>
    <row r="76" spans="2:12" s="1" customFormat="1" ht="16.5" customHeight="1">
      <c r="B76" s="32"/>
      <c r="E76" s="276" t="str">
        <f>E9</f>
        <v>D.1.4a - Vzduchotechnika</v>
      </c>
      <c r="F76" s="319"/>
      <c r="G76" s="319"/>
      <c r="H76" s="319"/>
      <c r="L76" s="32"/>
    </row>
    <row r="77" spans="2:12" s="1" customFormat="1" ht="6.95" customHeight="1">
      <c r="B77" s="32"/>
      <c r="L77" s="32"/>
    </row>
    <row r="78" spans="2:12" s="1" customFormat="1" ht="12" customHeight="1">
      <c r="B78" s="32"/>
      <c r="C78" s="27" t="s">
        <v>22</v>
      </c>
      <c r="F78" s="25" t="str">
        <f>F12</f>
        <v xml:space="preserve"> </v>
      </c>
      <c r="I78" s="27" t="s">
        <v>24</v>
      </c>
      <c r="J78" s="49" t="str">
        <f>IF(J12="","",J12)</f>
        <v>7. 9. 2022</v>
      </c>
      <c r="L78" s="32"/>
    </row>
    <row r="79" spans="2:12" s="1" customFormat="1" ht="6.95" customHeight="1">
      <c r="B79" s="32"/>
      <c r="L79" s="32"/>
    </row>
    <row r="80" spans="2:12" s="1" customFormat="1" ht="15.2" customHeight="1">
      <c r="B80" s="32"/>
      <c r="C80" s="27" t="s">
        <v>26</v>
      </c>
      <c r="F80" s="25" t="str">
        <f>E15</f>
        <v>ZŠ a MŠ, příspěvková organizace Dub n/M</v>
      </c>
      <c r="I80" s="27" t="s">
        <v>32</v>
      </c>
      <c r="J80" s="30" t="str">
        <f>E21</f>
        <v>Bořivoj Kovář</v>
      </c>
      <c r="L80" s="32"/>
    </row>
    <row r="81" spans="2:65" s="1" customFormat="1" ht="15.2" customHeight="1">
      <c r="B81" s="32"/>
      <c r="C81" s="27" t="s">
        <v>30</v>
      </c>
      <c r="F81" s="25" t="str">
        <f>IF(E18="","",E18)</f>
        <v>Vyplň údaj</v>
      </c>
      <c r="I81" s="27" t="s">
        <v>35</v>
      </c>
      <c r="J81" s="30" t="str">
        <f>E24</f>
        <v>Jan Mikeš</v>
      </c>
      <c r="L81" s="32"/>
    </row>
    <row r="82" spans="2:65" s="1" customFormat="1" ht="10.35" customHeight="1">
      <c r="B82" s="32"/>
      <c r="L82" s="32"/>
    </row>
    <row r="83" spans="2:65" s="10" customFormat="1" ht="29.25" customHeight="1">
      <c r="B83" s="111"/>
      <c r="C83" s="112" t="s">
        <v>144</v>
      </c>
      <c r="D83" s="113" t="s">
        <v>58</v>
      </c>
      <c r="E83" s="113" t="s">
        <v>54</v>
      </c>
      <c r="F83" s="113" t="s">
        <v>55</v>
      </c>
      <c r="G83" s="113" t="s">
        <v>145</v>
      </c>
      <c r="H83" s="113" t="s">
        <v>146</v>
      </c>
      <c r="I83" s="113" t="s">
        <v>147</v>
      </c>
      <c r="J83" s="113" t="s">
        <v>116</v>
      </c>
      <c r="K83" s="114" t="s">
        <v>148</v>
      </c>
      <c r="L83" s="111"/>
      <c r="M83" s="56" t="s">
        <v>21</v>
      </c>
      <c r="N83" s="57" t="s">
        <v>43</v>
      </c>
      <c r="O83" s="57" t="s">
        <v>149</v>
      </c>
      <c r="P83" s="57" t="s">
        <v>150</v>
      </c>
      <c r="Q83" s="57" t="s">
        <v>151</v>
      </c>
      <c r="R83" s="57" t="s">
        <v>152</v>
      </c>
      <c r="S83" s="57" t="s">
        <v>153</v>
      </c>
      <c r="T83" s="58" t="s">
        <v>154</v>
      </c>
    </row>
    <row r="84" spans="2:65" s="1" customFormat="1" ht="22.9" customHeight="1">
      <c r="B84" s="32"/>
      <c r="C84" s="61" t="s">
        <v>155</v>
      </c>
      <c r="J84" s="115">
        <f>BK84</f>
        <v>0</v>
      </c>
      <c r="L84" s="32"/>
      <c r="M84" s="59"/>
      <c r="N84" s="50"/>
      <c r="O84" s="50"/>
      <c r="P84" s="116">
        <f>P85</f>
        <v>0</v>
      </c>
      <c r="Q84" s="50"/>
      <c r="R84" s="116">
        <f>R85</f>
        <v>0.59298139999999999</v>
      </c>
      <c r="S84" s="50"/>
      <c r="T84" s="117">
        <f>T85</f>
        <v>0</v>
      </c>
      <c r="AT84" s="17" t="s">
        <v>72</v>
      </c>
      <c r="AU84" s="17" t="s">
        <v>117</v>
      </c>
      <c r="BK84" s="118">
        <f>BK85</f>
        <v>0</v>
      </c>
    </row>
    <row r="85" spans="2:65" s="11" customFormat="1" ht="25.9" customHeight="1">
      <c r="B85" s="119"/>
      <c r="D85" s="120" t="s">
        <v>72</v>
      </c>
      <c r="E85" s="121" t="s">
        <v>1541</v>
      </c>
      <c r="F85" s="121" t="s">
        <v>1542</v>
      </c>
      <c r="I85" s="122"/>
      <c r="J85" s="123">
        <f>BK85</f>
        <v>0</v>
      </c>
      <c r="L85" s="119"/>
      <c r="M85" s="124"/>
      <c r="P85" s="125">
        <f>P86</f>
        <v>0</v>
      </c>
      <c r="R85" s="125">
        <f>R86</f>
        <v>0.59298139999999999</v>
      </c>
      <c r="T85" s="126">
        <f>T86</f>
        <v>0</v>
      </c>
      <c r="AR85" s="120" t="s">
        <v>83</v>
      </c>
      <c r="AT85" s="127" t="s">
        <v>72</v>
      </c>
      <c r="AU85" s="127" t="s">
        <v>73</v>
      </c>
      <c r="AY85" s="120" t="s">
        <v>158</v>
      </c>
      <c r="BK85" s="128">
        <f>BK86</f>
        <v>0</v>
      </c>
    </row>
    <row r="86" spans="2:65" s="11" customFormat="1" ht="22.9" customHeight="1">
      <c r="B86" s="119"/>
      <c r="D86" s="120" t="s">
        <v>72</v>
      </c>
      <c r="E86" s="129" t="s">
        <v>2719</v>
      </c>
      <c r="F86" s="129" t="s">
        <v>85</v>
      </c>
      <c r="I86" s="122"/>
      <c r="J86" s="130">
        <f>BK86</f>
        <v>0</v>
      </c>
      <c r="L86" s="119"/>
      <c r="M86" s="124"/>
      <c r="P86" s="125">
        <f>P87+P170+P241</f>
        <v>0</v>
      </c>
      <c r="R86" s="125">
        <f>R87+R170+R241</f>
        <v>0.59298139999999999</v>
      </c>
      <c r="T86" s="126">
        <f>T87+T170+T241</f>
        <v>0</v>
      </c>
      <c r="AR86" s="120" t="s">
        <v>83</v>
      </c>
      <c r="AT86" s="127" t="s">
        <v>72</v>
      </c>
      <c r="AU86" s="127" t="s">
        <v>81</v>
      </c>
      <c r="AY86" s="120" t="s">
        <v>158</v>
      </c>
      <c r="BK86" s="128">
        <f>BK87+BK170+BK241</f>
        <v>0</v>
      </c>
    </row>
    <row r="87" spans="2:65" s="11" customFormat="1" ht="20.85" customHeight="1">
      <c r="B87" s="119"/>
      <c r="D87" s="120" t="s">
        <v>72</v>
      </c>
      <c r="E87" s="129" t="s">
        <v>2720</v>
      </c>
      <c r="F87" s="129" t="s">
        <v>2721</v>
      </c>
      <c r="I87" s="122"/>
      <c r="J87" s="130">
        <f>BK87</f>
        <v>0</v>
      </c>
      <c r="L87" s="119"/>
      <c r="M87" s="124"/>
      <c r="P87" s="125">
        <f>SUM(P88:P169)</f>
        <v>0</v>
      </c>
      <c r="R87" s="125">
        <f>SUM(R88:R169)</f>
        <v>0.49689119999999998</v>
      </c>
      <c r="T87" s="126">
        <f>SUM(T88:T169)</f>
        <v>0</v>
      </c>
      <c r="AR87" s="120" t="s">
        <v>81</v>
      </c>
      <c r="AT87" s="127" t="s">
        <v>72</v>
      </c>
      <c r="AU87" s="127" t="s">
        <v>83</v>
      </c>
      <c r="AY87" s="120" t="s">
        <v>158</v>
      </c>
      <c r="BK87" s="128">
        <f>SUM(BK88:BK169)</f>
        <v>0</v>
      </c>
    </row>
    <row r="88" spans="2:65" s="1" customFormat="1" ht="21.75" customHeight="1">
      <c r="B88" s="32"/>
      <c r="C88" s="131" t="s">
        <v>81</v>
      </c>
      <c r="D88" s="131" t="s">
        <v>160</v>
      </c>
      <c r="E88" s="132" t="s">
        <v>2722</v>
      </c>
      <c r="F88" s="133" t="s">
        <v>2723</v>
      </c>
      <c r="G88" s="134" t="s">
        <v>344</v>
      </c>
      <c r="H88" s="135">
        <v>1</v>
      </c>
      <c r="I88" s="136"/>
      <c r="J88" s="137">
        <f>ROUND(I88*H88,2)</f>
        <v>0</v>
      </c>
      <c r="K88" s="133" t="s">
        <v>21</v>
      </c>
      <c r="L88" s="32"/>
      <c r="M88" s="138" t="s">
        <v>21</v>
      </c>
      <c r="N88" s="139" t="s">
        <v>44</v>
      </c>
      <c r="P88" s="140">
        <f>O88*H88</f>
        <v>0</v>
      </c>
      <c r="Q88" s="140">
        <v>0</v>
      </c>
      <c r="R88" s="140">
        <f>Q88*H88</f>
        <v>0</v>
      </c>
      <c r="S88" s="140">
        <v>0</v>
      </c>
      <c r="T88" s="141">
        <f>S88*H88</f>
        <v>0</v>
      </c>
      <c r="AR88" s="142" t="s">
        <v>165</v>
      </c>
      <c r="AT88" s="142" t="s">
        <v>160</v>
      </c>
      <c r="AU88" s="142" t="s">
        <v>181</v>
      </c>
      <c r="AY88" s="17" t="s">
        <v>158</v>
      </c>
      <c r="BE88" s="143">
        <f>IF(N88="základní",J88,0)</f>
        <v>0</v>
      </c>
      <c r="BF88" s="143">
        <f>IF(N88="snížená",J88,0)</f>
        <v>0</v>
      </c>
      <c r="BG88" s="143">
        <f>IF(N88="zákl. přenesená",J88,0)</f>
        <v>0</v>
      </c>
      <c r="BH88" s="143">
        <f>IF(N88="sníž. přenesená",J88,0)</f>
        <v>0</v>
      </c>
      <c r="BI88" s="143">
        <f>IF(N88="nulová",J88,0)</f>
        <v>0</v>
      </c>
      <c r="BJ88" s="17" t="s">
        <v>81</v>
      </c>
      <c r="BK88" s="143">
        <f>ROUND(I88*H88,2)</f>
        <v>0</v>
      </c>
      <c r="BL88" s="17" t="s">
        <v>165</v>
      </c>
      <c r="BM88" s="142" t="s">
        <v>2724</v>
      </c>
    </row>
    <row r="89" spans="2:65" s="1" customFormat="1" ht="11.25">
      <c r="B89" s="32"/>
      <c r="D89" s="144" t="s">
        <v>167</v>
      </c>
      <c r="F89" s="145" t="s">
        <v>2723</v>
      </c>
      <c r="I89" s="146"/>
      <c r="L89" s="32"/>
      <c r="M89" s="147"/>
      <c r="T89" s="53"/>
      <c r="AT89" s="17" t="s">
        <v>167</v>
      </c>
      <c r="AU89" s="17" t="s">
        <v>181</v>
      </c>
    </row>
    <row r="90" spans="2:65" s="1" customFormat="1" ht="29.25">
      <c r="B90" s="32"/>
      <c r="D90" s="144" t="s">
        <v>562</v>
      </c>
      <c r="F90" s="180" t="s">
        <v>2725</v>
      </c>
      <c r="I90" s="146"/>
      <c r="L90" s="32"/>
      <c r="M90" s="147"/>
      <c r="T90" s="53"/>
      <c r="AT90" s="17" t="s">
        <v>562</v>
      </c>
      <c r="AU90" s="17" t="s">
        <v>181</v>
      </c>
    </row>
    <row r="91" spans="2:65" s="1" customFormat="1" ht="21.75" customHeight="1">
      <c r="B91" s="32"/>
      <c r="C91" s="131" t="s">
        <v>83</v>
      </c>
      <c r="D91" s="131" t="s">
        <v>160</v>
      </c>
      <c r="E91" s="132" t="s">
        <v>2726</v>
      </c>
      <c r="F91" s="133" t="s">
        <v>2727</v>
      </c>
      <c r="G91" s="134" t="s">
        <v>344</v>
      </c>
      <c r="H91" s="135">
        <v>1</v>
      </c>
      <c r="I91" s="136"/>
      <c r="J91" s="137">
        <f>ROUND(I91*H91,2)</f>
        <v>0</v>
      </c>
      <c r="K91" s="133" t="s">
        <v>21</v>
      </c>
      <c r="L91" s="32"/>
      <c r="M91" s="138" t="s">
        <v>21</v>
      </c>
      <c r="N91" s="139" t="s">
        <v>44</v>
      </c>
      <c r="P91" s="140">
        <f>O91*H91</f>
        <v>0</v>
      </c>
      <c r="Q91" s="140">
        <v>0</v>
      </c>
      <c r="R91" s="140">
        <f>Q91*H91</f>
        <v>0</v>
      </c>
      <c r="S91" s="140">
        <v>0</v>
      </c>
      <c r="T91" s="141">
        <f>S91*H91</f>
        <v>0</v>
      </c>
      <c r="AR91" s="142" t="s">
        <v>165</v>
      </c>
      <c r="AT91" s="142" t="s">
        <v>160</v>
      </c>
      <c r="AU91" s="142" t="s">
        <v>181</v>
      </c>
      <c r="AY91" s="17" t="s">
        <v>158</v>
      </c>
      <c r="BE91" s="143">
        <f>IF(N91="základní",J91,0)</f>
        <v>0</v>
      </c>
      <c r="BF91" s="143">
        <f>IF(N91="snížená",J91,0)</f>
        <v>0</v>
      </c>
      <c r="BG91" s="143">
        <f>IF(N91="zákl. přenesená",J91,0)</f>
        <v>0</v>
      </c>
      <c r="BH91" s="143">
        <f>IF(N91="sníž. přenesená",J91,0)</f>
        <v>0</v>
      </c>
      <c r="BI91" s="143">
        <f>IF(N91="nulová",J91,0)</f>
        <v>0</v>
      </c>
      <c r="BJ91" s="17" t="s">
        <v>81</v>
      </c>
      <c r="BK91" s="143">
        <f>ROUND(I91*H91,2)</f>
        <v>0</v>
      </c>
      <c r="BL91" s="17" t="s">
        <v>165</v>
      </c>
      <c r="BM91" s="142" t="s">
        <v>2728</v>
      </c>
    </row>
    <row r="92" spans="2:65" s="1" customFormat="1" ht="11.25">
      <c r="B92" s="32"/>
      <c r="D92" s="144" t="s">
        <v>167</v>
      </c>
      <c r="F92" s="145" t="s">
        <v>2727</v>
      </c>
      <c r="I92" s="146"/>
      <c r="L92" s="32"/>
      <c r="M92" s="147"/>
      <c r="T92" s="53"/>
      <c r="AT92" s="17" t="s">
        <v>167</v>
      </c>
      <c r="AU92" s="17" t="s">
        <v>181</v>
      </c>
    </row>
    <row r="93" spans="2:65" s="1" customFormat="1" ht="29.25">
      <c r="B93" s="32"/>
      <c r="D93" s="144" t="s">
        <v>562</v>
      </c>
      <c r="F93" s="180" t="s">
        <v>2729</v>
      </c>
      <c r="I93" s="146"/>
      <c r="L93" s="32"/>
      <c r="M93" s="147"/>
      <c r="T93" s="53"/>
      <c r="AT93" s="17" t="s">
        <v>562</v>
      </c>
      <c r="AU93" s="17" t="s">
        <v>181</v>
      </c>
    </row>
    <row r="94" spans="2:65" s="1" customFormat="1" ht="21.75" customHeight="1">
      <c r="B94" s="32"/>
      <c r="C94" s="131" t="s">
        <v>181</v>
      </c>
      <c r="D94" s="131" t="s">
        <v>160</v>
      </c>
      <c r="E94" s="132" t="s">
        <v>2730</v>
      </c>
      <c r="F94" s="133" t="s">
        <v>2731</v>
      </c>
      <c r="G94" s="134" t="s">
        <v>344</v>
      </c>
      <c r="H94" s="135">
        <v>1</v>
      </c>
      <c r="I94" s="136"/>
      <c r="J94" s="137">
        <f>ROUND(I94*H94,2)</f>
        <v>0</v>
      </c>
      <c r="K94" s="133" t="s">
        <v>21</v>
      </c>
      <c r="L94" s="32"/>
      <c r="M94" s="138" t="s">
        <v>21</v>
      </c>
      <c r="N94" s="139" t="s">
        <v>44</v>
      </c>
      <c r="P94" s="140">
        <f>O94*H94</f>
        <v>0</v>
      </c>
      <c r="Q94" s="140">
        <v>0</v>
      </c>
      <c r="R94" s="140">
        <f>Q94*H94</f>
        <v>0</v>
      </c>
      <c r="S94" s="140">
        <v>0</v>
      </c>
      <c r="T94" s="141">
        <f>S94*H94</f>
        <v>0</v>
      </c>
      <c r="AR94" s="142" t="s">
        <v>165</v>
      </c>
      <c r="AT94" s="142" t="s">
        <v>160</v>
      </c>
      <c r="AU94" s="142" t="s">
        <v>181</v>
      </c>
      <c r="AY94" s="17" t="s">
        <v>158</v>
      </c>
      <c r="BE94" s="143">
        <f>IF(N94="základní",J94,0)</f>
        <v>0</v>
      </c>
      <c r="BF94" s="143">
        <f>IF(N94="snížená",J94,0)</f>
        <v>0</v>
      </c>
      <c r="BG94" s="143">
        <f>IF(N94="zákl. přenesená",J94,0)</f>
        <v>0</v>
      </c>
      <c r="BH94" s="143">
        <f>IF(N94="sníž. přenesená",J94,0)</f>
        <v>0</v>
      </c>
      <c r="BI94" s="143">
        <f>IF(N94="nulová",J94,0)</f>
        <v>0</v>
      </c>
      <c r="BJ94" s="17" t="s">
        <v>81</v>
      </c>
      <c r="BK94" s="143">
        <f>ROUND(I94*H94,2)</f>
        <v>0</v>
      </c>
      <c r="BL94" s="17" t="s">
        <v>165</v>
      </c>
      <c r="BM94" s="142" t="s">
        <v>2732</v>
      </c>
    </row>
    <row r="95" spans="2:65" s="1" customFormat="1" ht="11.25">
      <c r="B95" s="32"/>
      <c r="D95" s="144" t="s">
        <v>167</v>
      </c>
      <c r="F95" s="145" t="s">
        <v>2731</v>
      </c>
      <c r="I95" s="146"/>
      <c r="L95" s="32"/>
      <c r="M95" s="147"/>
      <c r="T95" s="53"/>
      <c r="AT95" s="17" t="s">
        <v>167</v>
      </c>
      <c r="AU95" s="17" t="s">
        <v>181</v>
      </c>
    </row>
    <row r="96" spans="2:65" s="1" customFormat="1" ht="48.75">
      <c r="B96" s="32"/>
      <c r="D96" s="144" t="s">
        <v>562</v>
      </c>
      <c r="F96" s="180" t="s">
        <v>2733</v>
      </c>
      <c r="I96" s="146"/>
      <c r="L96" s="32"/>
      <c r="M96" s="147"/>
      <c r="T96" s="53"/>
      <c r="AT96" s="17" t="s">
        <v>562</v>
      </c>
      <c r="AU96" s="17" t="s">
        <v>181</v>
      </c>
    </row>
    <row r="97" spans="2:65" s="1" customFormat="1" ht="37.9" customHeight="1">
      <c r="B97" s="32"/>
      <c r="C97" s="131" t="s">
        <v>165</v>
      </c>
      <c r="D97" s="131" t="s">
        <v>160</v>
      </c>
      <c r="E97" s="132" t="s">
        <v>2734</v>
      </c>
      <c r="F97" s="133" t="s">
        <v>2735</v>
      </c>
      <c r="G97" s="134" t="s">
        <v>2289</v>
      </c>
      <c r="H97" s="135">
        <v>1</v>
      </c>
      <c r="I97" s="136"/>
      <c r="J97" s="137">
        <f>ROUND(I97*H97,2)</f>
        <v>0</v>
      </c>
      <c r="K97" s="133" t="s">
        <v>21</v>
      </c>
      <c r="L97" s="32"/>
      <c r="M97" s="138" t="s">
        <v>21</v>
      </c>
      <c r="N97" s="139" t="s">
        <v>44</v>
      </c>
      <c r="P97" s="140">
        <f>O97*H97</f>
        <v>0</v>
      </c>
      <c r="Q97" s="140">
        <v>0</v>
      </c>
      <c r="R97" s="140">
        <f>Q97*H97</f>
        <v>0</v>
      </c>
      <c r="S97" s="140">
        <v>0</v>
      </c>
      <c r="T97" s="141">
        <f>S97*H97</f>
        <v>0</v>
      </c>
      <c r="AR97" s="142" t="s">
        <v>165</v>
      </c>
      <c r="AT97" s="142" t="s">
        <v>160</v>
      </c>
      <c r="AU97" s="142" t="s">
        <v>181</v>
      </c>
      <c r="AY97" s="17" t="s">
        <v>158</v>
      </c>
      <c r="BE97" s="143">
        <f>IF(N97="základní",J97,0)</f>
        <v>0</v>
      </c>
      <c r="BF97" s="143">
        <f>IF(N97="snížená",J97,0)</f>
        <v>0</v>
      </c>
      <c r="BG97" s="143">
        <f>IF(N97="zákl. přenesená",J97,0)</f>
        <v>0</v>
      </c>
      <c r="BH97" s="143">
        <f>IF(N97="sníž. přenesená",J97,0)</f>
        <v>0</v>
      </c>
      <c r="BI97" s="143">
        <f>IF(N97="nulová",J97,0)</f>
        <v>0</v>
      </c>
      <c r="BJ97" s="17" t="s">
        <v>81</v>
      </c>
      <c r="BK97" s="143">
        <f>ROUND(I97*H97,2)</f>
        <v>0</v>
      </c>
      <c r="BL97" s="17" t="s">
        <v>165</v>
      </c>
      <c r="BM97" s="142" t="s">
        <v>2736</v>
      </c>
    </row>
    <row r="98" spans="2:65" s="1" customFormat="1" ht="19.5">
      <c r="B98" s="32"/>
      <c r="D98" s="144" t="s">
        <v>167</v>
      </c>
      <c r="F98" s="145" t="s">
        <v>2737</v>
      </c>
      <c r="I98" s="146"/>
      <c r="L98" s="32"/>
      <c r="M98" s="147"/>
      <c r="T98" s="53"/>
      <c r="AT98" s="17" t="s">
        <v>167</v>
      </c>
      <c r="AU98" s="17" t="s">
        <v>181</v>
      </c>
    </row>
    <row r="99" spans="2:65" s="1" customFormat="1" ht="37.9" customHeight="1">
      <c r="B99" s="32"/>
      <c r="C99" s="170" t="s">
        <v>195</v>
      </c>
      <c r="D99" s="170" t="s">
        <v>264</v>
      </c>
      <c r="E99" s="171" t="s">
        <v>2738</v>
      </c>
      <c r="F99" s="172" t="s">
        <v>2739</v>
      </c>
      <c r="G99" s="173" t="s">
        <v>2289</v>
      </c>
      <c r="H99" s="174">
        <v>1</v>
      </c>
      <c r="I99" s="175"/>
      <c r="J99" s="176">
        <f>ROUND(I99*H99,2)</f>
        <v>0</v>
      </c>
      <c r="K99" s="172" t="s">
        <v>21</v>
      </c>
      <c r="L99" s="177"/>
      <c r="M99" s="178" t="s">
        <v>21</v>
      </c>
      <c r="N99" s="179" t="s">
        <v>44</v>
      </c>
      <c r="P99" s="140">
        <f>O99*H99</f>
        <v>0</v>
      </c>
      <c r="Q99" s="140">
        <v>0</v>
      </c>
      <c r="R99" s="140">
        <f>Q99*H99</f>
        <v>0</v>
      </c>
      <c r="S99" s="140">
        <v>0</v>
      </c>
      <c r="T99" s="141">
        <f>S99*H99</f>
        <v>0</v>
      </c>
      <c r="AR99" s="142" t="s">
        <v>223</v>
      </c>
      <c r="AT99" s="142" t="s">
        <v>264</v>
      </c>
      <c r="AU99" s="142" t="s">
        <v>181</v>
      </c>
      <c r="AY99" s="17" t="s">
        <v>158</v>
      </c>
      <c r="BE99" s="143">
        <f>IF(N99="základní",J99,0)</f>
        <v>0</v>
      </c>
      <c r="BF99" s="143">
        <f>IF(N99="snížená",J99,0)</f>
        <v>0</v>
      </c>
      <c r="BG99" s="143">
        <f>IF(N99="zákl. přenesená",J99,0)</f>
        <v>0</v>
      </c>
      <c r="BH99" s="143">
        <f>IF(N99="sníž. přenesená",J99,0)</f>
        <v>0</v>
      </c>
      <c r="BI99" s="143">
        <f>IF(N99="nulová",J99,0)</f>
        <v>0</v>
      </c>
      <c r="BJ99" s="17" t="s">
        <v>81</v>
      </c>
      <c r="BK99" s="143">
        <f>ROUND(I99*H99,2)</f>
        <v>0</v>
      </c>
      <c r="BL99" s="17" t="s">
        <v>165</v>
      </c>
      <c r="BM99" s="142" t="s">
        <v>2740</v>
      </c>
    </row>
    <row r="100" spans="2:65" s="1" customFormat="1" ht="19.5">
      <c r="B100" s="32"/>
      <c r="D100" s="144" t="s">
        <v>167</v>
      </c>
      <c r="F100" s="145" t="s">
        <v>2739</v>
      </c>
      <c r="I100" s="146"/>
      <c r="L100" s="32"/>
      <c r="M100" s="147"/>
      <c r="T100" s="53"/>
      <c r="AT100" s="17" t="s">
        <v>167</v>
      </c>
      <c r="AU100" s="17" t="s">
        <v>181</v>
      </c>
    </row>
    <row r="101" spans="2:65" s="1" customFormat="1" ht="16.5" customHeight="1">
      <c r="B101" s="32"/>
      <c r="C101" s="131" t="s">
        <v>204</v>
      </c>
      <c r="D101" s="131" t="s">
        <v>160</v>
      </c>
      <c r="E101" s="132" t="s">
        <v>2741</v>
      </c>
      <c r="F101" s="133" t="s">
        <v>2742</v>
      </c>
      <c r="G101" s="134" t="s">
        <v>344</v>
      </c>
      <c r="H101" s="135">
        <v>1</v>
      </c>
      <c r="I101" s="136"/>
      <c r="J101" s="137">
        <f>ROUND(I101*H101,2)</f>
        <v>0</v>
      </c>
      <c r="K101" s="133" t="s">
        <v>21</v>
      </c>
      <c r="L101" s="32"/>
      <c r="M101" s="138" t="s">
        <v>21</v>
      </c>
      <c r="N101" s="139" t="s">
        <v>44</v>
      </c>
      <c r="P101" s="140">
        <f>O101*H101</f>
        <v>0</v>
      </c>
      <c r="Q101" s="140">
        <v>0</v>
      </c>
      <c r="R101" s="140">
        <f>Q101*H101</f>
        <v>0</v>
      </c>
      <c r="S101" s="140">
        <v>0</v>
      </c>
      <c r="T101" s="141">
        <f>S101*H101</f>
        <v>0</v>
      </c>
      <c r="AR101" s="142" t="s">
        <v>165</v>
      </c>
      <c r="AT101" s="142" t="s">
        <v>160</v>
      </c>
      <c r="AU101" s="142" t="s">
        <v>181</v>
      </c>
      <c r="AY101" s="17" t="s">
        <v>158</v>
      </c>
      <c r="BE101" s="143">
        <f>IF(N101="základní",J101,0)</f>
        <v>0</v>
      </c>
      <c r="BF101" s="143">
        <f>IF(N101="snížená",J101,0)</f>
        <v>0</v>
      </c>
      <c r="BG101" s="143">
        <f>IF(N101="zákl. přenesená",J101,0)</f>
        <v>0</v>
      </c>
      <c r="BH101" s="143">
        <f>IF(N101="sníž. přenesená",J101,0)</f>
        <v>0</v>
      </c>
      <c r="BI101" s="143">
        <f>IF(N101="nulová",J101,0)</f>
        <v>0</v>
      </c>
      <c r="BJ101" s="17" t="s">
        <v>81</v>
      </c>
      <c r="BK101" s="143">
        <f>ROUND(I101*H101,2)</f>
        <v>0</v>
      </c>
      <c r="BL101" s="17" t="s">
        <v>165</v>
      </c>
      <c r="BM101" s="142" t="s">
        <v>2743</v>
      </c>
    </row>
    <row r="102" spans="2:65" s="1" customFormat="1" ht="11.25">
      <c r="B102" s="32"/>
      <c r="D102" s="144" t="s">
        <v>167</v>
      </c>
      <c r="F102" s="145" t="s">
        <v>2742</v>
      </c>
      <c r="I102" s="146"/>
      <c r="L102" s="32"/>
      <c r="M102" s="147"/>
      <c r="T102" s="53"/>
      <c r="AT102" s="17" t="s">
        <v>167</v>
      </c>
      <c r="AU102" s="17" t="s">
        <v>181</v>
      </c>
    </row>
    <row r="103" spans="2:65" s="1" customFormat="1" ht="33" customHeight="1">
      <c r="B103" s="32"/>
      <c r="C103" s="170" t="s">
        <v>216</v>
      </c>
      <c r="D103" s="170" t="s">
        <v>264</v>
      </c>
      <c r="E103" s="171" t="s">
        <v>2744</v>
      </c>
      <c r="F103" s="172" t="s">
        <v>2745</v>
      </c>
      <c r="G103" s="173" t="s">
        <v>2746</v>
      </c>
      <c r="H103" s="174">
        <v>1</v>
      </c>
      <c r="I103" s="175"/>
      <c r="J103" s="176">
        <f>ROUND(I103*H103,2)</f>
        <v>0</v>
      </c>
      <c r="K103" s="172" t="s">
        <v>21</v>
      </c>
      <c r="L103" s="177"/>
      <c r="M103" s="178" t="s">
        <v>21</v>
      </c>
      <c r="N103" s="179" t="s">
        <v>44</v>
      </c>
      <c r="P103" s="140">
        <f>O103*H103</f>
        <v>0</v>
      </c>
      <c r="Q103" s="140">
        <v>0</v>
      </c>
      <c r="R103" s="140">
        <f>Q103*H103</f>
        <v>0</v>
      </c>
      <c r="S103" s="140">
        <v>0</v>
      </c>
      <c r="T103" s="141">
        <f>S103*H103</f>
        <v>0</v>
      </c>
      <c r="AR103" s="142" t="s">
        <v>223</v>
      </c>
      <c r="AT103" s="142" t="s">
        <v>264</v>
      </c>
      <c r="AU103" s="142" t="s">
        <v>181</v>
      </c>
      <c r="AY103" s="17" t="s">
        <v>158</v>
      </c>
      <c r="BE103" s="143">
        <f>IF(N103="základní",J103,0)</f>
        <v>0</v>
      </c>
      <c r="BF103" s="143">
        <f>IF(N103="snížená",J103,0)</f>
        <v>0</v>
      </c>
      <c r="BG103" s="143">
        <f>IF(N103="zákl. přenesená",J103,0)</f>
        <v>0</v>
      </c>
      <c r="BH103" s="143">
        <f>IF(N103="sníž. přenesená",J103,0)</f>
        <v>0</v>
      </c>
      <c r="BI103" s="143">
        <f>IF(N103="nulová",J103,0)</f>
        <v>0</v>
      </c>
      <c r="BJ103" s="17" t="s">
        <v>81</v>
      </c>
      <c r="BK103" s="143">
        <f>ROUND(I103*H103,2)</f>
        <v>0</v>
      </c>
      <c r="BL103" s="17" t="s">
        <v>165</v>
      </c>
      <c r="BM103" s="142" t="s">
        <v>2747</v>
      </c>
    </row>
    <row r="104" spans="2:65" s="1" customFormat="1" ht="19.5">
      <c r="B104" s="32"/>
      <c r="D104" s="144" t="s">
        <v>167</v>
      </c>
      <c r="F104" s="145" t="s">
        <v>2745</v>
      </c>
      <c r="I104" s="146"/>
      <c r="L104" s="32"/>
      <c r="M104" s="147"/>
      <c r="T104" s="53"/>
      <c r="AT104" s="17" t="s">
        <v>167</v>
      </c>
      <c r="AU104" s="17" t="s">
        <v>181</v>
      </c>
    </row>
    <row r="105" spans="2:65" s="1" customFormat="1" ht="37.9" customHeight="1">
      <c r="B105" s="32"/>
      <c r="C105" s="170" t="s">
        <v>223</v>
      </c>
      <c r="D105" s="170" t="s">
        <v>264</v>
      </c>
      <c r="E105" s="171" t="s">
        <v>2748</v>
      </c>
      <c r="F105" s="172" t="s">
        <v>2749</v>
      </c>
      <c r="G105" s="173" t="s">
        <v>344</v>
      </c>
      <c r="H105" s="174">
        <v>1</v>
      </c>
      <c r="I105" s="175"/>
      <c r="J105" s="176">
        <f>ROUND(I105*H105,2)</f>
        <v>0</v>
      </c>
      <c r="K105" s="172" t="s">
        <v>21</v>
      </c>
      <c r="L105" s="177"/>
      <c r="M105" s="178" t="s">
        <v>21</v>
      </c>
      <c r="N105" s="179" t="s">
        <v>44</v>
      </c>
      <c r="P105" s="140">
        <f>O105*H105</f>
        <v>0</v>
      </c>
      <c r="Q105" s="140">
        <v>0</v>
      </c>
      <c r="R105" s="140">
        <f>Q105*H105</f>
        <v>0</v>
      </c>
      <c r="S105" s="140">
        <v>0</v>
      </c>
      <c r="T105" s="141">
        <f>S105*H105</f>
        <v>0</v>
      </c>
      <c r="AR105" s="142" t="s">
        <v>223</v>
      </c>
      <c r="AT105" s="142" t="s">
        <v>264</v>
      </c>
      <c r="AU105" s="142" t="s">
        <v>181</v>
      </c>
      <c r="AY105" s="17" t="s">
        <v>158</v>
      </c>
      <c r="BE105" s="143">
        <f>IF(N105="základní",J105,0)</f>
        <v>0</v>
      </c>
      <c r="BF105" s="143">
        <f>IF(N105="snížená",J105,0)</f>
        <v>0</v>
      </c>
      <c r="BG105" s="143">
        <f>IF(N105="zákl. přenesená",J105,0)</f>
        <v>0</v>
      </c>
      <c r="BH105" s="143">
        <f>IF(N105="sníž. přenesená",J105,0)</f>
        <v>0</v>
      </c>
      <c r="BI105" s="143">
        <f>IF(N105="nulová",J105,0)</f>
        <v>0</v>
      </c>
      <c r="BJ105" s="17" t="s">
        <v>81</v>
      </c>
      <c r="BK105" s="143">
        <f>ROUND(I105*H105,2)</f>
        <v>0</v>
      </c>
      <c r="BL105" s="17" t="s">
        <v>165</v>
      </c>
      <c r="BM105" s="142" t="s">
        <v>2750</v>
      </c>
    </row>
    <row r="106" spans="2:65" s="1" customFormat="1" ht="19.5">
      <c r="B106" s="32"/>
      <c r="D106" s="144" t="s">
        <v>167</v>
      </c>
      <c r="F106" s="145" t="s">
        <v>2749</v>
      </c>
      <c r="I106" s="146"/>
      <c r="L106" s="32"/>
      <c r="M106" s="147"/>
      <c r="T106" s="53"/>
      <c r="AT106" s="17" t="s">
        <v>167</v>
      </c>
      <c r="AU106" s="17" t="s">
        <v>181</v>
      </c>
    </row>
    <row r="107" spans="2:65" s="1" customFormat="1" ht="16.5" customHeight="1">
      <c r="B107" s="32"/>
      <c r="C107" s="131" t="s">
        <v>231</v>
      </c>
      <c r="D107" s="131" t="s">
        <v>160</v>
      </c>
      <c r="E107" s="132" t="s">
        <v>2751</v>
      </c>
      <c r="F107" s="133" t="s">
        <v>2752</v>
      </c>
      <c r="G107" s="134" t="s">
        <v>184</v>
      </c>
      <c r="H107" s="135">
        <v>10</v>
      </c>
      <c r="I107" s="136"/>
      <c r="J107" s="137">
        <f>ROUND(I107*H107,2)</f>
        <v>0</v>
      </c>
      <c r="K107" s="133" t="s">
        <v>21</v>
      </c>
      <c r="L107" s="32"/>
      <c r="M107" s="138" t="s">
        <v>21</v>
      </c>
      <c r="N107" s="139" t="s">
        <v>44</v>
      </c>
      <c r="P107" s="140">
        <f>O107*H107</f>
        <v>0</v>
      </c>
      <c r="Q107" s="140">
        <v>0</v>
      </c>
      <c r="R107" s="140">
        <f>Q107*H107</f>
        <v>0</v>
      </c>
      <c r="S107" s="140">
        <v>0</v>
      </c>
      <c r="T107" s="141">
        <f>S107*H107</f>
        <v>0</v>
      </c>
      <c r="AR107" s="142" t="s">
        <v>165</v>
      </c>
      <c r="AT107" s="142" t="s">
        <v>160</v>
      </c>
      <c r="AU107" s="142" t="s">
        <v>181</v>
      </c>
      <c r="AY107" s="17" t="s">
        <v>158</v>
      </c>
      <c r="BE107" s="143">
        <f>IF(N107="základní",J107,0)</f>
        <v>0</v>
      </c>
      <c r="BF107" s="143">
        <f>IF(N107="snížená",J107,0)</f>
        <v>0</v>
      </c>
      <c r="BG107" s="143">
        <f>IF(N107="zákl. přenesená",J107,0)</f>
        <v>0</v>
      </c>
      <c r="BH107" s="143">
        <f>IF(N107="sníž. přenesená",J107,0)</f>
        <v>0</v>
      </c>
      <c r="BI107" s="143">
        <f>IF(N107="nulová",J107,0)</f>
        <v>0</v>
      </c>
      <c r="BJ107" s="17" t="s">
        <v>81</v>
      </c>
      <c r="BK107" s="143">
        <f>ROUND(I107*H107,2)</f>
        <v>0</v>
      </c>
      <c r="BL107" s="17" t="s">
        <v>165</v>
      </c>
      <c r="BM107" s="142" t="s">
        <v>2753</v>
      </c>
    </row>
    <row r="108" spans="2:65" s="1" customFormat="1" ht="11.25">
      <c r="B108" s="32"/>
      <c r="D108" s="144" t="s">
        <v>167</v>
      </c>
      <c r="F108" s="145" t="s">
        <v>2752</v>
      </c>
      <c r="I108" s="146"/>
      <c r="L108" s="32"/>
      <c r="M108" s="147"/>
      <c r="T108" s="53"/>
      <c r="AT108" s="17" t="s">
        <v>167</v>
      </c>
      <c r="AU108" s="17" t="s">
        <v>181</v>
      </c>
    </row>
    <row r="109" spans="2:65" s="1" customFormat="1" ht="16.5" customHeight="1">
      <c r="B109" s="32"/>
      <c r="C109" s="131" t="s">
        <v>241</v>
      </c>
      <c r="D109" s="131" t="s">
        <v>160</v>
      </c>
      <c r="E109" s="132" t="s">
        <v>2754</v>
      </c>
      <c r="F109" s="133" t="s">
        <v>2755</v>
      </c>
      <c r="G109" s="134" t="s">
        <v>184</v>
      </c>
      <c r="H109" s="135">
        <v>10</v>
      </c>
      <c r="I109" s="136"/>
      <c r="J109" s="137">
        <f>ROUND(I109*H109,2)</f>
        <v>0</v>
      </c>
      <c r="K109" s="133" t="s">
        <v>21</v>
      </c>
      <c r="L109" s="32"/>
      <c r="M109" s="138" t="s">
        <v>21</v>
      </c>
      <c r="N109" s="139" t="s">
        <v>44</v>
      </c>
      <c r="P109" s="140">
        <f>O109*H109</f>
        <v>0</v>
      </c>
      <c r="Q109" s="140">
        <v>0</v>
      </c>
      <c r="R109" s="140">
        <f>Q109*H109</f>
        <v>0</v>
      </c>
      <c r="S109" s="140">
        <v>0</v>
      </c>
      <c r="T109" s="141">
        <f>S109*H109</f>
        <v>0</v>
      </c>
      <c r="AR109" s="142" t="s">
        <v>165</v>
      </c>
      <c r="AT109" s="142" t="s">
        <v>160</v>
      </c>
      <c r="AU109" s="142" t="s">
        <v>181</v>
      </c>
      <c r="AY109" s="17" t="s">
        <v>158</v>
      </c>
      <c r="BE109" s="143">
        <f>IF(N109="základní",J109,0)</f>
        <v>0</v>
      </c>
      <c r="BF109" s="143">
        <f>IF(N109="snížená",J109,0)</f>
        <v>0</v>
      </c>
      <c r="BG109" s="143">
        <f>IF(N109="zákl. přenesená",J109,0)</f>
        <v>0</v>
      </c>
      <c r="BH109" s="143">
        <f>IF(N109="sníž. přenesená",J109,0)</f>
        <v>0</v>
      </c>
      <c r="BI109" s="143">
        <f>IF(N109="nulová",J109,0)</f>
        <v>0</v>
      </c>
      <c r="BJ109" s="17" t="s">
        <v>81</v>
      </c>
      <c r="BK109" s="143">
        <f>ROUND(I109*H109,2)</f>
        <v>0</v>
      </c>
      <c r="BL109" s="17" t="s">
        <v>165</v>
      </c>
      <c r="BM109" s="142" t="s">
        <v>2756</v>
      </c>
    </row>
    <row r="110" spans="2:65" s="1" customFormat="1" ht="11.25">
      <c r="B110" s="32"/>
      <c r="D110" s="144" t="s">
        <v>167</v>
      </c>
      <c r="F110" s="145" t="s">
        <v>2755</v>
      </c>
      <c r="I110" s="146"/>
      <c r="L110" s="32"/>
      <c r="M110" s="147"/>
      <c r="T110" s="53"/>
      <c r="AT110" s="17" t="s">
        <v>167</v>
      </c>
      <c r="AU110" s="17" t="s">
        <v>181</v>
      </c>
    </row>
    <row r="111" spans="2:65" s="1" customFormat="1" ht="33" customHeight="1">
      <c r="B111" s="32"/>
      <c r="C111" s="170" t="s">
        <v>249</v>
      </c>
      <c r="D111" s="170" t="s">
        <v>264</v>
      </c>
      <c r="E111" s="171" t="s">
        <v>2757</v>
      </c>
      <c r="F111" s="172" t="s">
        <v>2758</v>
      </c>
      <c r="G111" s="173" t="s">
        <v>184</v>
      </c>
      <c r="H111" s="174">
        <v>20</v>
      </c>
      <c r="I111" s="175"/>
      <c r="J111" s="176">
        <f>ROUND(I111*H111,2)</f>
        <v>0</v>
      </c>
      <c r="K111" s="172" t="s">
        <v>21</v>
      </c>
      <c r="L111" s="177"/>
      <c r="M111" s="178" t="s">
        <v>21</v>
      </c>
      <c r="N111" s="179" t="s">
        <v>44</v>
      </c>
      <c r="P111" s="140">
        <f>O111*H111</f>
        <v>0</v>
      </c>
      <c r="Q111" s="140">
        <v>0</v>
      </c>
      <c r="R111" s="140">
        <f>Q111*H111</f>
        <v>0</v>
      </c>
      <c r="S111" s="140">
        <v>0</v>
      </c>
      <c r="T111" s="141">
        <f>S111*H111</f>
        <v>0</v>
      </c>
      <c r="AR111" s="142" t="s">
        <v>223</v>
      </c>
      <c r="AT111" s="142" t="s">
        <v>264</v>
      </c>
      <c r="AU111" s="142" t="s">
        <v>181</v>
      </c>
      <c r="AY111" s="17" t="s">
        <v>158</v>
      </c>
      <c r="BE111" s="143">
        <f>IF(N111="základní",J111,0)</f>
        <v>0</v>
      </c>
      <c r="BF111" s="143">
        <f>IF(N111="snížená",J111,0)</f>
        <v>0</v>
      </c>
      <c r="BG111" s="143">
        <f>IF(N111="zákl. přenesená",J111,0)</f>
        <v>0</v>
      </c>
      <c r="BH111" s="143">
        <f>IF(N111="sníž. přenesená",J111,0)</f>
        <v>0</v>
      </c>
      <c r="BI111" s="143">
        <f>IF(N111="nulová",J111,0)</f>
        <v>0</v>
      </c>
      <c r="BJ111" s="17" t="s">
        <v>81</v>
      </c>
      <c r="BK111" s="143">
        <f>ROUND(I111*H111,2)</f>
        <v>0</v>
      </c>
      <c r="BL111" s="17" t="s">
        <v>165</v>
      </c>
      <c r="BM111" s="142" t="s">
        <v>2759</v>
      </c>
    </row>
    <row r="112" spans="2:65" s="1" customFormat="1" ht="19.5">
      <c r="B112" s="32"/>
      <c r="D112" s="144" t="s">
        <v>167</v>
      </c>
      <c r="F112" s="145" t="s">
        <v>2758</v>
      </c>
      <c r="I112" s="146"/>
      <c r="L112" s="32"/>
      <c r="M112" s="147"/>
      <c r="T112" s="53"/>
      <c r="AT112" s="17" t="s">
        <v>167</v>
      </c>
      <c r="AU112" s="17" t="s">
        <v>181</v>
      </c>
    </row>
    <row r="113" spans="2:65" s="1" customFormat="1" ht="16.5" customHeight="1">
      <c r="B113" s="32"/>
      <c r="C113" s="170" t="s">
        <v>257</v>
      </c>
      <c r="D113" s="170" t="s">
        <v>264</v>
      </c>
      <c r="E113" s="171" t="s">
        <v>2760</v>
      </c>
      <c r="F113" s="172" t="s">
        <v>2761</v>
      </c>
      <c r="G113" s="173" t="s">
        <v>2762</v>
      </c>
      <c r="H113" s="174">
        <v>1</v>
      </c>
      <c r="I113" s="175"/>
      <c r="J113" s="176">
        <f>ROUND(I113*H113,2)</f>
        <v>0</v>
      </c>
      <c r="K113" s="172" t="s">
        <v>21</v>
      </c>
      <c r="L113" s="177"/>
      <c r="M113" s="178" t="s">
        <v>21</v>
      </c>
      <c r="N113" s="179" t="s">
        <v>44</v>
      </c>
      <c r="P113" s="140">
        <f>O113*H113</f>
        <v>0</v>
      </c>
      <c r="Q113" s="140">
        <v>0</v>
      </c>
      <c r="R113" s="140">
        <f>Q113*H113</f>
        <v>0</v>
      </c>
      <c r="S113" s="140">
        <v>0</v>
      </c>
      <c r="T113" s="141">
        <f>S113*H113</f>
        <v>0</v>
      </c>
      <c r="AR113" s="142" t="s">
        <v>223</v>
      </c>
      <c r="AT113" s="142" t="s">
        <v>264</v>
      </c>
      <c r="AU113" s="142" t="s">
        <v>181</v>
      </c>
      <c r="AY113" s="17" t="s">
        <v>158</v>
      </c>
      <c r="BE113" s="143">
        <f>IF(N113="základní",J113,0)</f>
        <v>0</v>
      </c>
      <c r="BF113" s="143">
        <f>IF(N113="snížená",J113,0)</f>
        <v>0</v>
      </c>
      <c r="BG113" s="143">
        <f>IF(N113="zákl. přenesená",J113,0)</f>
        <v>0</v>
      </c>
      <c r="BH113" s="143">
        <f>IF(N113="sníž. přenesená",J113,0)</f>
        <v>0</v>
      </c>
      <c r="BI113" s="143">
        <f>IF(N113="nulová",J113,0)</f>
        <v>0</v>
      </c>
      <c r="BJ113" s="17" t="s">
        <v>81</v>
      </c>
      <c r="BK113" s="143">
        <f>ROUND(I113*H113,2)</f>
        <v>0</v>
      </c>
      <c r="BL113" s="17" t="s">
        <v>165</v>
      </c>
      <c r="BM113" s="142" t="s">
        <v>2763</v>
      </c>
    </row>
    <row r="114" spans="2:65" s="1" customFormat="1" ht="11.25">
      <c r="B114" s="32"/>
      <c r="D114" s="144" t="s">
        <v>167</v>
      </c>
      <c r="F114" s="145" t="s">
        <v>2761</v>
      </c>
      <c r="I114" s="146"/>
      <c r="L114" s="32"/>
      <c r="M114" s="147"/>
      <c r="T114" s="53"/>
      <c r="AT114" s="17" t="s">
        <v>167</v>
      </c>
      <c r="AU114" s="17" t="s">
        <v>181</v>
      </c>
    </row>
    <row r="115" spans="2:65" s="1" customFormat="1" ht="16.5" customHeight="1">
      <c r="B115" s="32"/>
      <c r="C115" s="131" t="s">
        <v>263</v>
      </c>
      <c r="D115" s="131" t="s">
        <v>160</v>
      </c>
      <c r="E115" s="132" t="s">
        <v>2764</v>
      </c>
      <c r="F115" s="133" t="s">
        <v>2765</v>
      </c>
      <c r="G115" s="134" t="s">
        <v>184</v>
      </c>
      <c r="H115" s="135">
        <v>20</v>
      </c>
      <c r="I115" s="136"/>
      <c r="J115" s="137">
        <f>ROUND(I115*H115,2)</f>
        <v>0</v>
      </c>
      <c r="K115" s="133" t="s">
        <v>21</v>
      </c>
      <c r="L115" s="32"/>
      <c r="M115" s="138" t="s">
        <v>21</v>
      </c>
      <c r="N115" s="139" t="s">
        <v>44</v>
      </c>
      <c r="P115" s="140">
        <f>O115*H115</f>
        <v>0</v>
      </c>
      <c r="Q115" s="140">
        <v>0</v>
      </c>
      <c r="R115" s="140">
        <f>Q115*H115</f>
        <v>0</v>
      </c>
      <c r="S115" s="140">
        <v>0</v>
      </c>
      <c r="T115" s="141">
        <f>S115*H115</f>
        <v>0</v>
      </c>
      <c r="AR115" s="142" t="s">
        <v>165</v>
      </c>
      <c r="AT115" s="142" t="s">
        <v>160</v>
      </c>
      <c r="AU115" s="142" t="s">
        <v>181</v>
      </c>
      <c r="AY115" s="17" t="s">
        <v>158</v>
      </c>
      <c r="BE115" s="143">
        <f>IF(N115="základní",J115,0)</f>
        <v>0</v>
      </c>
      <c r="BF115" s="143">
        <f>IF(N115="snížená",J115,0)</f>
        <v>0</v>
      </c>
      <c r="BG115" s="143">
        <f>IF(N115="zákl. přenesená",J115,0)</f>
        <v>0</v>
      </c>
      <c r="BH115" s="143">
        <f>IF(N115="sníž. přenesená",J115,0)</f>
        <v>0</v>
      </c>
      <c r="BI115" s="143">
        <f>IF(N115="nulová",J115,0)</f>
        <v>0</v>
      </c>
      <c r="BJ115" s="17" t="s">
        <v>81</v>
      </c>
      <c r="BK115" s="143">
        <f>ROUND(I115*H115,2)</f>
        <v>0</v>
      </c>
      <c r="BL115" s="17" t="s">
        <v>165</v>
      </c>
      <c r="BM115" s="142" t="s">
        <v>2766</v>
      </c>
    </row>
    <row r="116" spans="2:65" s="1" customFormat="1" ht="11.25">
      <c r="B116" s="32"/>
      <c r="D116" s="144" t="s">
        <v>167</v>
      </c>
      <c r="F116" s="145" t="s">
        <v>2765</v>
      </c>
      <c r="I116" s="146"/>
      <c r="L116" s="32"/>
      <c r="M116" s="147"/>
      <c r="T116" s="53"/>
      <c r="AT116" s="17" t="s">
        <v>167</v>
      </c>
      <c r="AU116" s="17" t="s">
        <v>181</v>
      </c>
    </row>
    <row r="117" spans="2:65" s="1" customFormat="1" ht="37.9" customHeight="1">
      <c r="B117" s="32"/>
      <c r="C117" s="170" t="s">
        <v>270</v>
      </c>
      <c r="D117" s="170" t="s">
        <v>264</v>
      </c>
      <c r="E117" s="171" t="s">
        <v>2767</v>
      </c>
      <c r="F117" s="172" t="s">
        <v>2768</v>
      </c>
      <c r="G117" s="173" t="s">
        <v>344</v>
      </c>
      <c r="H117" s="174">
        <v>1</v>
      </c>
      <c r="I117" s="175"/>
      <c r="J117" s="176">
        <f>ROUND(I117*H117,2)</f>
        <v>0</v>
      </c>
      <c r="K117" s="172" t="s">
        <v>21</v>
      </c>
      <c r="L117" s="177"/>
      <c r="M117" s="178" t="s">
        <v>21</v>
      </c>
      <c r="N117" s="179" t="s">
        <v>44</v>
      </c>
      <c r="P117" s="140">
        <f>O117*H117</f>
        <v>0</v>
      </c>
      <c r="Q117" s="140">
        <v>0</v>
      </c>
      <c r="R117" s="140">
        <f>Q117*H117</f>
        <v>0</v>
      </c>
      <c r="S117" s="140">
        <v>0</v>
      </c>
      <c r="T117" s="141">
        <f>S117*H117</f>
        <v>0</v>
      </c>
      <c r="AR117" s="142" t="s">
        <v>223</v>
      </c>
      <c r="AT117" s="142" t="s">
        <v>264</v>
      </c>
      <c r="AU117" s="142" t="s">
        <v>181</v>
      </c>
      <c r="AY117" s="17" t="s">
        <v>158</v>
      </c>
      <c r="BE117" s="143">
        <f>IF(N117="základní",J117,0)</f>
        <v>0</v>
      </c>
      <c r="BF117" s="143">
        <f>IF(N117="snížená",J117,0)</f>
        <v>0</v>
      </c>
      <c r="BG117" s="143">
        <f>IF(N117="zákl. přenesená",J117,0)</f>
        <v>0</v>
      </c>
      <c r="BH117" s="143">
        <f>IF(N117="sníž. přenesená",J117,0)</f>
        <v>0</v>
      </c>
      <c r="BI117" s="143">
        <f>IF(N117="nulová",J117,0)</f>
        <v>0</v>
      </c>
      <c r="BJ117" s="17" t="s">
        <v>81</v>
      </c>
      <c r="BK117" s="143">
        <f>ROUND(I117*H117,2)</f>
        <v>0</v>
      </c>
      <c r="BL117" s="17" t="s">
        <v>165</v>
      </c>
      <c r="BM117" s="142" t="s">
        <v>2769</v>
      </c>
    </row>
    <row r="118" spans="2:65" s="1" customFormat="1" ht="19.5">
      <c r="B118" s="32"/>
      <c r="D118" s="144" t="s">
        <v>167</v>
      </c>
      <c r="F118" s="145" t="s">
        <v>2768</v>
      </c>
      <c r="I118" s="146"/>
      <c r="L118" s="32"/>
      <c r="M118" s="147"/>
      <c r="T118" s="53"/>
      <c r="AT118" s="17" t="s">
        <v>167</v>
      </c>
      <c r="AU118" s="17" t="s">
        <v>181</v>
      </c>
    </row>
    <row r="119" spans="2:65" s="1" customFormat="1" ht="37.9" customHeight="1">
      <c r="B119" s="32"/>
      <c r="C119" s="170" t="s">
        <v>8</v>
      </c>
      <c r="D119" s="170" t="s">
        <v>264</v>
      </c>
      <c r="E119" s="171" t="s">
        <v>2770</v>
      </c>
      <c r="F119" s="172" t="s">
        <v>2771</v>
      </c>
      <c r="G119" s="173" t="s">
        <v>344</v>
      </c>
      <c r="H119" s="174">
        <v>1</v>
      </c>
      <c r="I119" s="175"/>
      <c r="J119" s="176">
        <f>ROUND(I119*H119,2)</f>
        <v>0</v>
      </c>
      <c r="K119" s="172" t="s">
        <v>21</v>
      </c>
      <c r="L119" s="177"/>
      <c r="M119" s="178" t="s">
        <v>21</v>
      </c>
      <c r="N119" s="179" t="s">
        <v>44</v>
      </c>
      <c r="P119" s="140">
        <f>O119*H119</f>
        <v>0</v>
      </c>
      <c r="Q119" s="140">
        <v>0</v>
      </c>
      <c r="R119" s="140">
        <f>Q119*H119</f>
        <v>0</v>
      </c>
      <c r="S119" s="140">
        <v>0</v>
      </c>
      <c r="T119" s="141">
        <f>S119*H119</f>
        <v>0</v>
      </c>
      <c r="AR119" s="142" t="s">
        <v>223</v>
      </c>
      <c r="AT119" s="142" t="s">
        <v>264</v>
      </c>
      <c r="AU119" s="142" t="s">
        <v>181</v>
      </c>
      <c r="AY119" s="17" t="s">
        <v>158</v>
      </c>
      <c r="BE119" s="143">
        <f>IF(N119="základní",J119,0)</f>
        <v>0</v>
      </c>
      <c r="BF119" s="143">
        <f>IF(N119="snížená",J119,0)</f>
        <v>0</v>
      </c>
      <c r="BG119" s="143">
        <f>IF(N119="zákl. přenesená",J119,0)</f>
        <v>0</v>
      </c>
      <c r="BH119" s="143">
        <f>IF(N119="sníž. přenesená",J119,0)</f>
        <v>0</v>
      </c>
      <c r="BI119" s="143">
        <f>IF(N119="nulová",J119,0)</f>
        <v>0</v>
      </c>
      <c r="BJ119" s="17" t="s">
        <v>81</v>
      </c>
      <c r="BK119" s="143">
        <f>ROUND(I119*H119,2)</f>
        <v>0</v>
      </c>
      <c r="BL119" s="17" t="s">
        <v>165</v>
      </c>
      <c r="BM119" s="142" t="s">
        <v>2772</v>
      </c>
    </row>
    <row r="120" spans="2:65" s="1" customFormat="1" ht="19.5">
      <c r="B120" s="32"/>
      <c r="D120" s="144" t="s">
        <v>167</v>
      </c>
      <c r="F120" s="145" t="s">
        <v>2771</v>
      </c>
      <c r="I120" s="146"/>
      <c r="L120" s="32"/>
      <c r="M120" s="147"/>
      <c r="T120" s="53"/>
      <c r="AT120" s="17" t="s">
        <v>167</v>
      </c>
      <c r="AU120" s="17" t="s">
        <v>181</v>
      </c>
    </row>
    <row r="121" spans="2:65" s="1" customFormat="1" ht="16.5" customHeight="1">
      <c r="B121" s="32"/>
      <c r="C121" s="131" t="s">
        <v>281</v>
      </c>
      <c r="D121" s="131" t="s">
        <v>160</v>
      </c>
      <c r="E121" s="132" t="s">
        <v>2773</v>
      </c>
      <c r="F121" s="133" t="s">
        <v>2774</v>
      </c>
      <c r="G121" s="134" t="s">
        <v>344</v>
      </c>
      <c r="H121" s="135">
        <v>2</v>
      </c>
      <c r="I121" s="136"/>
      <c r="J121" s="137">
        <f>ROUND(I121*H121,2)</f>
        <v>0</v>
      </c>
      <c r="K121" s="133" t="s">
        <v>21</v>
      </c>
      <c r="L121" s="32"/>
      <c r="M121" s="138" t="s">
        <v>21</v>
      </c>
      <c r="N121" s="139" t="s">
        <v>44</v>
      </c>
      <c r="P121" s="140">
        <f>O121*H121</f>
        <v>0</v>
      </c>
      <c r="Q121" s="140">
        <v>0</v>
      </c>
      <c r="R121" s="140">
        <f>Q121*H121</f>
        <v>0</v>
      </c>
      <c r="S121" s="140">
        <v>0</v>
      </c>
      <c r="T121" s="141">
        <f>S121*H121</f>
        <v>0</v>
      </c>
      <c r="AR121" s="142" t="s">
        <v>165</v>
      </c>
      <c r="AT121" s="142" t="s">
        <v>160</v>
      </c>
      <c r="AU121" s="142" t="s">
        <v>181</v>
      </c>
      <c r="AY121" s="17" t="s">
        <v>158</v>
      </c>
      <c r="BE121" s="143">
        <f>IF(N121="základní",J121,0)</f>
        <v>0</v>
      </c>
      <c r="BF121" s="143">
        <f>IF(N121="snížená",J121,0)</f>
        <v>0</v>
      </c>
      <c r="BG121" s="143">
        <f>IF(N121="zákl. přenesená",J121,0)</f>
        <v>0</v>
      </c>
      <c r="BH121" s="143">
        <f>IF(N121="sníž. přenesená",J121,0)</f>
        <v>0</v>
      </c>
      <c r="BI121" s="143">
        <f>IF(N121="nulová",J121,0)</f>
        <v>0</v>
      </c>
      <c r="BJ121" s="17" t="s">
        <v>81</v>
      </c>
      <c r="BK121" s="143">
        <f>ROUND(I121*H121,2)</f>
        <v>0</v>
      </c>
      <c r="BL121" s="17" t="s">
        <v>165</v>
      </c>
      <c r="BM121" s="142" t="s">
        <v>2775</v>
      </c>
    </row>
    <row r="122" spans="2:65" s="1" customFormat="1" ht="11.25">
      <c r="B122" s="32"/>
      <c r="D122" s="144" t="s">
        <v>167</v>
      </c>
      <c r="F122" s="145" t="s">
        <v>2774</v>
      </c>
      <c r="I122" s="146"/>
      <c r="L122" s="32"/>
      <c r="M122" s="147"/>
      <c r="T122" s="53"/>
      <c r="AT122" s="17" t="s">
        <v>167</v>
      </c>
      <c r="AU122" s="17" t="s">
        <v>181</v>
      </c>
    </row>
    <row r="123" spans="2:65" s="1" customFormat="1" ht="24.2" customHeight="1">
      <c r="B123" s="32"/>
      <c r="C123" s="170" t="s">
        <v>294</v>
      </c>
      <c r="D123" s="170" t="s">
        <v>264</v>
      </c>
      <c r="E123" s="171" t="s">
        <v>2776</v>
      </c>
      <c r="F123" s="172" t="s">
        <v>2777</v>
      </c>
      <c r="G123" s="173" t="s">
        <v>2746</v>
      </c>
      <c r="H123" s="174">
        <v>2</v>
      </c>
      <c r="I123" s="175"/>
      <c r="J123" s="176">
        <f>ROUND(I123*H123,2)</f>
        <v>0</v>
      </c>
      <c r="K123" s="172" t="s">
        <v>21</v>
      </c>
      <c r="L123" s="177"/>
      <c r="M123" s="178" t="s">
        <v>21</v>
      </c>
      <c r="N123" s="179" t="s">
        <v>44</v>
      </c>
      <c r="P123" s="140">
        <f>O123*H123</f>
        <v>0</v>
      </c>
      <c r="Q123" s="140">
        <v>0</v>
      </c>
      <c r="R123" s="140">
        <f>Q123*H123</f>
        <v>0</v>
      </c>
      <c r="S123" s="140">
        <v>0</v>
      </c>
      <c r="T123" s="141">
        <f>S123*H123</f>
        <v>0</v>
      </c>
      <c r="AR123" s="142" t="s">
        <v>223</v>
      </c>
      <c r="AT123" s="142" t="s">
        <v>264</v>
      </c>
      <c r="AU123" s="142" t="s">
        <v>181</v>
      </c>
      <c r="AY123" s="17" t="s">
        <v>158</v>
      </c>
      <c r="BE123" s="143">
        <f>IF(N123="základní",J123,0)</f>
        <v>0</v>
      </c>
      <c r="BF123" s="143">
        <f>IF(N123="snížená",J123,0)</f>
        <v>0</v>
      </c>
      <c r="BG123" s="143">
        <f>IF(N123="zákl. přenesená",J123,0)</f>
        <v>0</v>
      </c>
      <c r="BH123" s="143">
        <f>IF(N123="sníž. přenesená",J123,0)</f>
        <v>0</v>
      </c>
      <c r="BI123" s="143">
        <f>IF(N123="nulová",J123,0)</f>
        <v>0</v>
      </c>
      <c r="BJ123" s="17" t="s">
        <v>81</v>
      </c>
      <c r="BK123" s="143">
        <f>ROUND(I123*H123,2)</f>
        <v>0</v>
      </c>
      <c r="BL123" s="17" t="s">
        <v>165</v>
      </c>
      <c r="BM123" s="142" t="s">
        <v>2778</v>
      </c>
    </row>
    <row r="124" spans="2:65" s="1" customFormat="1" ht="11.25">
      <c r="B124" s="32"/>
      <c r="D124" s="144" t="s">
        <v>167</v>
      </c>
      <c r="F124" s="145" t="s">
        <v>2777</v>
      </c>
      <c r="I124" s="146"/>
      <c r="L124" s="32"/>
      <c r="M124" s="147"/>
      <c r="T124" s="53"/>
      <c r="AT124" s="17" t="s">
        <v>167</v>
      </c>
      <c r="AU124" s="17" t="s">
        <v>181</v>
      </c>
    </row>
    <row r="125" spans="2:65" s="1" customFormat="1" ht="24.2" customHeight="1">
      <c r="B125" s="32"/>
      <c r="C125" s="131" t="s">
        <v>306</v>
      </c>
      <c r="D125" s="131" t="s">
        <v>160</v>
      </c>
      <c r="E125" s="132" t="s">
        <v>2779</v>
      </c>
      <c r="F125" s="133" t="s">
        <v>2780</v>
      </c>
      <c r="G125" s="134" t="s">
        <v>344</v>
      </c>
      <c r="H125" s="135">
        <v>2</v>
      </c>
      <c r="I125" s="136"/>
      <c r="J125" s="137">
        <f>ROUND(I125*H125,2)</f>
        <v>0</v>
      </c>
      <c r="K125" s="133" t="s">
        <v>21</v>
      </c>
      <c r="L125" s="32"/>
      <c r="M125" s="138" t="s">
        <v>21</v>
      </c>
      <c r="N125" s="139" t="s">
        <v>44</v>
      </c>
      <c r="P125" s="140">
        <f>O125*H125</f>
        <v>0</v>
      </c>
      <c r="Q125" s="140">
        <v>0</v>
      </c>
      <c r="R125" s="140">
        <f>Q125*H125</f>
        <v>0</v>
      </c>
      <c r="S125" s="140">
        <v>0</v>
      </c>
      <c r="T125" s="141">
        <f>S125*H125</f>
        <v>0</v>
      </c>
      <c r="AR125" s="142" t="s">
        <v>165</v>
      </c>
      <c r="AT125" s="142" t="s">
        <v>160</v>
      </c>
      <c r="AU125" s="142" t="s">
        <v>181</v>
      </c>
      <c r="AY125" s="17" t="s">
        <v>158</v>
      </c>
      <c r="BE125" s="143">
        <f>IF(N125="základní",J125,0)</f>
        <v>0</v>
      </c>
      <c r="BF125" s="143">
        <f>IF(N125="snížená",J125,0)</f>
        <v>0</v>
      </c>
      <c r="BG125" s="143">
        <f>IF(N125="zákl. přenesená",J125,0)</f>
        <v>0</v>
      </c>
      <c r="BH125" s="143">
        <f>IF(N125="sníž. přenesená",J125,0)</f>
        <v>0</v>
      </c>
      <c r="BI125" s="143">
        <f>IF(N125="nulová",J125,0)</f>
        <v>0</v>
      </c>
      <c r="BJ125" s="17" t="s">
        <v>81</v>
      </c>
      <c r="BK125" s="143">
        <f>ROUND(I125*H125,2)</f>
        <v>0</v>
      </c>
      <c r="BL125" s="17" t="s">
        <v>165</v>
      </c>
      <c r="BM125" s="142" t="s">
        <v>2781</v>
      </c>
    </row>
    <row r="126" spans="2:65" s="1" customFormat="1" ht="11.25">
      <c r="B126" s="32"/>
      <c r="D126" s="144" t="s">
        <v>167</v>
      </c>
      <c r="F126" s="145" t="s">
        <v>2780</v>
      </c>
      <c r="I126" s="146"/>
      <c r="L126" s="32"/>
      <c r="M126" s="147"/>
      <c r="T126" s="53"/>
      <c r="AT126" s="17" t="s">
        <v>167</v>
      </c>
      <c r="AU126" s="17" t="s">
        <v>181</v>
      </c>
    </row>
    <row r="127" spans="2:65" s="1" customFormat="1" ht="24.2" customHeight="1">
      <c r="B127" s="32"/>
      <c r="C127" s="170" t="s">
        <v>312</v>
      </c>
      <c r="D127" s="170" t="s">
        <v>264</v>
      </c>
      <c r="E127" s="171" t="s">
        <v>2782</v>
      </c>
      <c r="F127" s="172" t="s">
        <v>2783</v>
      </c>
      <c r="G127" s="173" t="s">
        <v>344</v>
      </c>
      <c r="H127" s="174">
        <v>1</v>
      </c>
      <c r="I127" s="175"/>
      <c r="J127" s="176">
        <f>ROUND(I127*H127,2)</f>
        <v>0</v>
      </c>
      <c r="K127" s="172" t="s">
        <v>21</v>
      </c>
      <c r="L127" s="177"/>
      <c r="M127" s="178" t="s">
        <v>21</v>
      </c>
      <c r="N127" s="179" t="s">
        <v>44</v>
      </c>
      <c r="P127" s="140">
        <f>O127*H127</f>
        <v>0</v>
      </c>
      <c r="Q127" s="140">
        <v>0</v>
      </c>
      <c r="R127" s="140">
        <f>Q127*H127</f>
        <v>0</v>
      </c>
      <c r="S127" s="140">
        <v>0</v>
      </c>
      <c r="T127" s="141">
        <f>S127*H127</f>
        <v>0</v>
      </c>
      <c r="AR127" s="142" t="s">
        <v>223</v>
      </c>
      <c r="AT127" s="142" t="s">
        <v>264</v>
      </c>
      <c r="AU127" s="142" t="s">
        <v>181</v>
      </c>
      <c r="AY127" s="17" t="s">
        <v>158</v>
      </c>
      <c r="BE127" s="143">
        <f>IF(N127="základní",J127,0)</f>
        <v>0</v>
      </c>
      <c r="BF127" s="143">
        <f>IF(N127="snížená",J127,0)</f>
        <v>0</v>
      </c>
      <c r="BG127" s="143">
        <f>IF(N127="zákl. přenesená",J127,0)</f>
        <v>0</v>
      </c>
      <c r="BH127" s="143">
        <f>IF(N127="sníž. přenesená",J127,0)</f>
        <v>0</v>
      </c>
      <c r="BI127" s="143">
        <f>IF(N127="nulová",J127,0)</f>
        <v>0</v>
      </c>
      <c r="BJ127" s="17" t="s">
        <v>81</v>
      </c>
      <c r="BK127" s="143">
        <f>ROUND(I127*H127,2)</f>
        <v>0</v>
      </c>
      <c r="BL127" s="17" t="s">
        <v>165</v>
      </c>
      <c r="BM127" s="142" t="s">
        <v>2784</v>
      </c>
    </row>
    <row r="128" spans="2:65" s="1" customFormat="1" ht="11.25">
      <c r="B128" s="32"/>
      <c r="D128" s="144" t="s">
        <v>167</v>
      </c>
      <c r="F128" s="145" t="s">
        <v>2783</v>
      </c>
      <c r="I128" s="146"/>
      <c r="L128" s="32"/>
      <c r="M128" s="147"/>
      <c r="T128" s="53"/>
      <c r="AT128" s="17" t="s">
        <v>167</v>
      </c>
      <c r="AU128" s="17" t="s">
        <v>181</v>
      </c>
    </row>
    <row r="129" spans="2:65" s="1" customFormat="1" ht="24.2" customHeight="1">
      <c r="B129" s="32"/>
      <c r="C129" s="170" t="s">
        <v>319</v>
      </c>
      <c r="D129" s="170" t="s">
        <v>264</v>
      </c>
      <c r="E129" s="171" t="s">
        <v>2785</v>
      </c>
      <c r="F129" s="172" t="s">
        <v>2786</v>
      </c>
      <c r="G129" s="173" t="s">
        <v>344</v>
      </c>
      <c r="H129" s="174">
        <v>1</v>
      </c>
      <c r="I129" s="175"/>
      <c r="J129" s="176">
        <f>ROUND(I129*H129,2)</f>
        <v>0</v>
      </c>
      <c r="K129" s="172" t="s">
        <v>21</v>
      </c>
      <c r="L129" s="177"/>
      <c r="M129" s="178" t="s">
        <v>21</v>
      </c>
      <c r="N129" s="179" t="s">
        <v>44</v>
      </c>
      <c r="P129" s="140">
        <f>O129*H129</f>
        <v>0</v>
      </c>
      <c r="Q129" s="140">
        <v>0</v>
      </c>
      <c r="R129" s="140">
        <f>Q129*H129</f>
        <v>0</v>
      </c>
      <c r="S129" s="140">
        <v>0</v>
      </c>
      <c r="T129" s="141">
        <f>S129*H129</f>
        <v>0</v>
      </c>
      <c r="AR129" s="142" t="s">
        <v>223</v>
      </c>
      <c r="AT129" s="142" t="s">
        <v>264</v>
      </c>
      <c r="AU129" s="142" t="s">
        <v>181</v>
      </c>
      <c r="AY129" s="17" t="s">
        <v>158</v>
      </c>
      <c r="BE129" s="143">
        <f>IF(N129="základní",J129,0)</f>
        <v>0</v>
      </c>
      <c r="BF129" s="143">
        <f>IF(N129="snížená",J129,0)</f>
        <v>0</v>
      </c>
      <c r="BG129" s="143">
        <f>IF(N129="zákl. přenesená",J129,0)</f>
        <v>0</v>
      </c>
      <c r="BH129" s="143">
        <f>IF(N129="sníž. přenesená",J129,0)</f>
        <v>0</v>
      </c>
      <c r="BI129" s="143">
        <f>IF(N129="nulová",J129,0)</f>
        <v>0</v>
      </c>
      <c r="BJ129" s="17" t="s">
        <v>81</v>
      </c>
      <c r="BK129" s="143">
        <f>ROUND(I129*H129,2)</f>
        <v>0</v>
      </c>
      <c r="BL129" s="17" t="s">
        <v>165</v>
      </c>
      <c r="BM129" s="142" t="s">
        <v>2787</v>
      </c>
    </row>
    <row r="130" spans="2:65" s="1" customFormat="1" ht="11.25">
      <c r="B130" s="32"/>
      <c r="D130" s="144" t="s">
        <v>167</v>
      </c>
      <c r="F130" s="145" t="s">
        <v>2786</v>
      </c>
      <c r="I130" s="146"/>
      <c r="L130" s="32"/>
      <c r="M130" s="147"/>
      <c r="T130" s="53"/>
      <c r="AT130" s="17" t="s">
        <v>167</v>
      </c>
      <c r="AU130" s="17" t="s">
        <v>181</v>
      </c>
    </row>
    <row r="131" spans="2:65" s="1" customFormat="1" ht="16.5" customHeight="1">
      <c r="B131" s="32"/>
      <c r="C131" s="131" t="s">
        <v>7</v>
      </c>
      <c r="D131" s="131" t="s">
        <v>160</v>
      </c>
      <c r="E131" s="132" t="s">
        <v>2788</v>
      </c>
      <c r="F131" s="133" t="s">
        <v>2789</v>
      </c>
      <c r="G131" s="134" t="s">
        <v>344</v>
      </c>
      <c r="H131" s="135">
        <v>1</v>
      </c>
      <c r="I131" s="136"/>
      <c r="J131" s="137">
        <f>ROUND(I131*H131,2)</f>
        <v>0</v>
      </c>
      <c r="K131" s="133" t="s">
        <v>21</v>
      </c>
      <c r="L131" s="32"/>
      <c r="M131" s="138" t="s">
        <v>21</v>
      </c>
      <c r="N131" s="139" t="s">
        <v>44</v>
      </c>
      <c r="P131" s="140">
        <f>O131*H131</f>
        <v>0</v>
      </c>
      <c r="Q131" s="140">
        <v>0</v>
      </c>
      <c r="R131" s="140">
        <f>Q131*H131</f>
        <v>0</v>
      </c>
      <c r="S131" s="140">
        <v>0</v>
      </c>
      <c r="T131" s="141">
        <f>S131*H131</f>
        <v>0</v>
      </c>
      <c r="AR131" s="142" t="s">
        <v>165</v>
      </c>
      <c r="AT131" s="142" t="s">
        <v>160</v>
      </c>
      <c r="AU131" s="142" t="s">
        <v>181</v>
      </c>
      <c r="AY131" s="17" t="s">
        <v>158</v>
      </c>
      <c r="BE131" s="143">
        <f>IF(N131="základní",J131,0)</f>
        <v>0</v>
      </c>
      <c r="BF131" s="143">
        <f>IF(N131="snížená",J131,0)</f>
        <v>0</v>
      </c>
      <c r="BG131" s="143">
        <f>IF(N131="zákl. přenesená",J131,0)</f>
        <v>0</v>
      </c>
      <c r="BH131" s="143">
        <f>IF(N131="sníž. přenesená",J131,0)</f>
        <v>0</v>
      </c>
      <c r="BI131" s="143">
        <f>IF(N131="nulová",J131,0)</f>
        <v>0</v>
      </c>
      <c r="BJ131" s="17" t="s">
        <v>81</v>
      </c>
      <c r="BK131" s="143">
        <f>ROUND(I131*H131,2)</f>
        <v>0</v>
      </c>
      <c r="BL131" s="17" t="s">
        <v>165</v>
      </c>
      <c r="BM131" s="142" t="s">
        <v>2790</v>
      </c>
    </row>
    <row r="132" spans="2:65" s="1" customFormat="1" ht="11.25">
      <c r="B132" s="32"/>
      <c r="D132" s="144" t="s">
        <v>167</v>
      </c>
      <c r="F132" s="145" t="s">
        <v>2789</v>
      </c>
      <c r="I132" s="146"/>
      <c r="L132" s="32"/>
      <c r="M132" s="147"/>
      <c r="T132" s="53"/>
      <c r="AT132" s="17" t="s">
        <v>167</v>
      </c>
      <c r="AU132" s="17" t="s">
        <v>181</v>
      </c>
    </row>
    <row r="133" spans="2:65" s="1" customFormat="1" ht="33" customHeight="1">
      <c r="B133" s="32"/>
      <c r="C133" s="170" t="s">
        <v>333</v>
      </c>
      <c r="D133" s="170" t="s">
        <v>264</v>
      </c>
      <c r="E133" s="171" t="s">
        <v>2791</v>
      </c>
      <c r="F133" s="172" t="s">
        <v>2792</v>
      </c>
      <c r="G133" s="173" t="s">
        <v>2746</v>
      </c>
      <c r="H133" s="174">
        <v>2</v>
      </c>
      <c r="I133" s="175"/>
      <c r="J133" s="176">
        <f>ROUND(I133*H133,2)</f>
        <v>0</v>
      </c>
      <c r="K133" s="172" t="s">
        <v>21</v>
      </c>
      <c r="L133" s="177"/>
      <c r="M133" s="178" t="s">
        <v>21</v>
      </c>
      <c r="N133" s="179" t="s">
        <v>44</v>
      </c>
      <c r="P133" s="140">
        <f>O133*H133</f>
        <v>0</v>
      </c>
      <c r="Q133" s="140">
        <v>0</v>
      </c>
      <c r="R133" s="140">
        <f>Q133*H133</f>
        <v>0</v>
      </c>
      <c r="S133" s="140">
        <v>0</v>
      </c>
      <c r="T133" s="141">
        <f>S133*H133</f>
        <v>0</v>
      </c>
      <c r="AR133" s="142" t="s">
        <v>223</v>
      </c>
      <c r="AT133" s="142" t="s">
        <v>264</v>
      </c>
      <c r="AU133" s="142" t="s">
        <v>181</v>
      </c>
      <c r="AY133" s="17" t="s">
        <v>158</v>
      </c>
      <c r="BE133" s="143">
        <f>IF(N133="základní",J133,0)</f>
        <v>0</v>
      </c>
      <c r="BF133" s="143">
        <f>IF(N133="snížená",J133,0)</f>
        <v>0</v>
      </c>
      <c r="BG133" s="143">
        <f>IF(N133="zákl. přenesená",J133,0)</f>
        <v>0</v>
      </c>
      <c r="BH133" s="143">
        <f>IF(N133="sníž. přenesená",J133,0)</f>
        <v>0</v>
      </c>
      <c r="BI133" s="143">
        <f>IF(N133="nulová",J133,0)</f>
        <v>0</v>
      </c>
      <c r="BJ133" s="17" t="s">
        <v>81</v>
      </c>
      <c r="BK133" s="143">
        <f>ROUND(I133*H133,2)</f>
        <v>0</v>
      </c>
      <c r="BL133" s="17" t="s">
        <v>165</v>
      </c>
      <c r="BM133" s="142" t="s">
        <v>2793</v>
      </c>
    </row>
    <row r="134" spans="2:65" s="1" customFormat="1" ht="19.5">
      <c r="B134" s="32"/>
      <c r="D134" s="144" t="s">
        <v>167</v>
      </c>
      <c r="F134" s="145" t="s">
        <v>2792</v>
      </c>
      <c r="I134" s="146"/>
      <c r="L134" s="32"/>
      <c r="M134" s="147"/>
      <c r="T134" s="53"/>
      <c r="AT134" s="17" t="s">
        <v>167</v>
      </c>
      <c r="AU134" s="17" t="s">
        <v>181</v>
      </c>
    </row>
    <row r="135" spans="2:65" s="1" customFormat="1" ht="16.5" customHeight="1">
      <c r="B135" s="32"/>
      <c r="C135" s="131" t="s">
        <v>341</v>
      </c>
      <c r="D135" s="131" t="s">
        <v>160</v>
      </c>
      <c r="E135" s="132" t="s">
        <v>2794</v>
      </c>
      <c r="F135" s="133" t="s">
        <v>2795</v>
      </c>
      <c r="G135" s="134" t="s">
        <v>344</v>
      </c>
      <c r="H135" s="135">
        <v>2</v>
      </c>
      <c r="I135" s="136"/>
      <c r="J135" s="137">
        <f>ROUND(I135*H135,2)</f>
        <v>0</v>
      </c>
      <c r="K135" s="133" t="s">
        <v>21</v>
      </c>
      <c r="L135" s="32"/>
      <c r="M135" s="138" t="s">
        <v>21</v>
      </c>
      <c r="N135" s="139" t="s">
        <v>44</v>
      </c>
      <c r="P135" s="140">
        <f>O135*H135</f>
        <v>0</v>
      </c>
      <c r="Q135" s="140">
        <v>0</v>
      </c>
      <c r="R135" s="140">
        <f>Q135*H135</f>
        <v>0</v>
      </c>
      <c r="S135" s="140">
        <v>0</v>
      </c>
      <c r="T135" s="141">
        <f>S135*H135</f>
        <v>0</v>
      </c>
      <c r="AR135" s="142" t="s">
        <v>165</v>
      </c>
      <c r="AT135" s="142" t="s">
        <v>160</v>
      </c>
      <c r="AU135" s="142" t="s">
        <v>181</v>
      </c>
      <c r="AY135" s="17" t="s">
        <v>158</v>
      </c>
      <c r="BE135" s="143">
        <f>IF(N135="základní",J135,0)</f>
        <v>0</v>
      </c>
      <c r="BF135" s="143">
        <f>IF(N135="snížená",J135,0)</f>
        <v>0</v>
      </c>
      <c r="BG135" s="143">
        <f>IF(N135="zákl. přenesená",J135,0)</f>
        <v>0</v>
      </c>
      <c r="BH135" s="143">
        <f>IF(N135="sníž. přenesená",J135,0)</f>
        <v>0</v>
      </c>
      <c r="BI135" s="143">
        <f>IF(N135="nulová",J135,0)</f>
        <v>0</v>
      </c>
      <c r="BJ135" s="17" t="s">
        <v>81</v>
      </c>
      <c r="BK135" s="143">
        <f>ROUND(I135*H135,2)</f>
        <v>0</v>
      </c>
      <c r="BL135" s="17" t="s">
        <v>165</v>
      </c>
      <c r="BM135" s="142" t="s">
        <v>2796</v>
      </c>
    </row>
    <row r="136" spans="2:65" s="1" customFormat="1" ht="11.25">
      <c r="B136" s="32"/>
      <c r="D136" s="144" t="s">
        <v>167</v>
      </c>
      <c r="F136" s="145" t="s">
        <v>2795</v>
      </c>
      <c r="I136" s="146"/>
      <c r="L136" s="32"/>
      <c r="M136" s="147"/>
      <c r="T136" s="53"/>
      <c r="AT136" s="17" t="s">
        <v>167</v>
      </c>
      <c r="AU136" s="17" t="s">
        <v>181</v>
      </c>
    </row>
    <row r="137" spans="2:65" s="1" customFormat="1" ht="37.9" customHeight="1">
      <c r="B137" s="32"/>
      <c r="C137" s="170" t="s">
        <v>349</v>
      </c>
      <c r="D137" s="170" t="s">
        <v>264</v>
      </c>
      <c r="E137" s="171" t="s">
        <v>2797</v>
      </c>
      <c r="F137" s="172" t="s">
        <v>2798</v>
      </c>
      <c r="G137" s="173" t="s">
        <v>2746</v>
      </c>
      <c r="H137" s="174">
        <v>4</v>
      </c>
      <c r="I137" s="175"/>
      <c r="J137" s="176">
        <f>ROUND(I137*H137,2)</f>
        <v>0</v>
      </c>
      <c r="K137" s="172" t="s">
        <v>21</v>
      </c>
      <c r="L137" s="177"/>
      <c r="M137" s="178" t="s">
        <v>21</v>
      </c>
      <c r="N137" s="179" t="s">
        <v>44</v>
      </c>
      <c r="P137" s="140">
        <f>O137*H137</f>
        <v>0</v>
      </c>
      <c r="Q137" s="140">
        <v>0</v>
      </c>
      <c r="R137" s="140">
        <f>Q137*H137</f>
        <v>0</v>
      </c>
      <c r="S137" s="140">
        <v>0</v>
      </c>
      <c r="T137" s="141">
        <f>S137*H137</f>
        <v>0</v>
      </c>
      <c r="AR137" s="142" t="s">
        <v>223</v>
      </c>
      <c r="AT137" s="142" t="s">
        <v>264</v>
      </c>
      <c r="AU137" s="142" t="s">
        <v>181</v>
      </c>
      <c r="AY137" s="17" t="s">
        <v>158</v>
      </c>
      <c r="BE137" s="143">
        <f>IF(N137="základní",J137,0)</f>
        <v>0</v>
      </c>
      <c r="BF137" s="143">
        <f>IF(N137="snížená",J137,0)</f>
        <v>0</v>
      </c>
      <c r="BG137" s="143">
        <f>IF(N137="zákl. přenesená",J137,0)</f>
        <v>0</v>
      </c>
      <c r="BH137" s="143">
        <f>IF(N137="sníž. přenesená",J137,0)</f>
        <v>0</v>
      </c>
      <c r="BI137" s="143">
        <f>IF(N137="nulová",J137,0)</f>
        <v>0</v>
      </c>
      <c r="BJ137" s="17" t="s">
        <v>81</v>
      </c>
      <c r="BK137" s="143">
        <f>ROUND(I137*H137,2)</f>
        <v>0</v>
      </c>
      <c r="BL137" s="17" t="s">
        <v>165</v>
      </c>
      <c r="BM137" s="142" t="s">
        <v>2799</v>
      </c>
    </row>
    <row r="138" spans="2:65" s="1" customFormat="1" ht="29.25">
      <c r="B138" s="32"/>
      <c r="D138" s="144" t="s">
        <v>167</v>
      </c>
      <c r="F138" s="145" t="s">
        <v>2798</v>
      </c>
      <c r="I138" s="146"/>
      <c r="L138" s="32"/>
      <c r="M138" s="147"/>
      <c r="T138" s="53"/>
      <c r="AT138" s="17" t="s">
        <v>167</v>
      </c>
      <c r="AU138" s="17" t="s">
        <v>181</v>
      </c>
    </row>
    <row r="139" spans="2:65" s="1" customFormat="1" ht="16.5" customHeight="1">
      <c r="B139" s="32"/>
      <c r="C139" s="131" t="s">
        <v>357</v>
      </c>
      <c r="D139" s="131" t="s">
        <v>160</v>
      </c>
      <c r="E139" s="132" t="s">
        <v>2788</v>
      </c>
      <c r="F139" s="133" t="s">
        <v>2789</v>
      </c>
      <c r="G139" s="134" t="s">
        <v>344</v>
      </c>
      <c r="H139" s="135">
        <v>1</v>
      </c>
      <c r="I139" s="136"/>
      <c r="J139" s="137">
        <f>ROUND(I139*H139,2)</f>
        <v>0</v>
      </c>
      <c r="K139" s="133" t="s">
        <v>21</v>
      </c>
      <c r="L139" s="32"/>
      <c r="M139" s="138" t="s">
        <v>21</v>
      </c>
      <c r="N139" s="139" t="s">
        <v>44</v>
      </c>
      <c r="P139" s="140">
        <f>O139*H139</f>
        <v>0</v>
      </c>
      <c r="Q139" s="140">
        <v>0</v>
      </c>
      <c r="R139" s="140">
        <f>Q139*H139</f>
        <v>0</v>
      </c>
      <c r="S139" s="140">
        <v>0</v>
      </c>
      <c r="T139" s="141">
        <f>S139*H139</f>
        <v>0</v>
      </c>
      <c r="AR139" s="142" t="s">
        <v>165</v>
      </c>
      <c r="AT139" s="142" t="s">
        <v>160</v>
      </c>
      <c r="AU139" s="142" t="s">
        <v>181</v>
      </c>
      <c r="AY139" s="17" t="s">
        <v>158</v>
      </c>
      <c r="BE139" s="143">
        <f>IF(N139="základní",J139,0)</f>
        <v>0</v>
      </c>
      <c r="BF139" s="143">
        <f>IF(N139="snížená",J139,0)</f>
        <v>0</v>
      </c>
      <c r="BG139" s="143">
        <f>IF(N139="zákl. přenesená",J139,0)</f>
        <v>0</v>
      </c>
      <c r="BH139" s="143">
        <f>IF(N139="sníž. přenesená",J139,0)</f>
        <v>0</v>
      </c>
      <c r="BI139" s="143">
        <f>IF(N139="nulová",J139,0)</f>
        <v>0</v>
      </c>
      <c r="BJ139" s="17" t="s">
        <v>81</v>
      </c>
      <c r="BK139" s="143">
        <f>ROUND(I139*H139,2)</f>
        <v>0</v>
      </c>
      <c r="BL139" s="17" t="s">
        <v>165</v>
      </c>
      <c r="BM139" s="142" t="s">
        <v>2800</v>
      </c>
    </row>
    <row r="140" spans="2:65" s="1" customFormat="1" ht="11.25">
      <c r="B140" s="32"/>
      <c r="D140" s="144" t="s">
        <v>167</v>
      </c>
      <c r="F140" s="145" t="s">
        <v>2789</v>
      </c>
      <c r="I140" s="146"/>
      <c r="L140" s="32"/>
      <c r="M140" s="147"/>
      <c r="T140" s="53"/>
      <c r="AT140" s="17" t="s">
        <v>167</v>
      </c>
      <c r="AU140" s="17" t="s">
        <v>181</v>
      </c>
    </row>
    <row r="141" spans="2:65" s="1" customFormat="1" ht="37.9" customHeight="1">
      <c r="B141" s="32"/>
      <c r="C141" s="170" t="s">
        <v>365</v>
      </c>
      <c r="D141" s="170" t="s">
        <v>264</v>
      </c>
      <c r="E141" s="171" t="s">
        <v>2801</v>
      </c>
      <c r="F141" s="172" t="s">
        <v>2802</v>
      </c>
      <c r="G141" s="173" t="s">
        <v>2746</v>
      </c>
      <c r="H141" s="174">
        <v>3</v>
      </c>
      <c r="I141" s="175"/>
      <c r="J141" s="176">
        <f>ROUND(I141*H141,2)</f>
        <v>0</v>
      </c>
      <c r="K141" s="172" t="s">
        <v>21</v>
      </c>
      <c r="L141" s="177"/>
      <c r="M141" s="178" t="s">
        <v>21</v>
      </c>
      <c r="N141" s="179" t="s">
        <v>44</v>
      </c>
      <c r="P141" s="140">
        <f>O141*H141</f>
        <v>0</v>
      </c>
      <c r="Q141" s="140">
        <v>0</v>
      </c>
      <c r="R141" s="140">
        <f>Q141*H141</f>
        <v>0</v>
      </c>
      <c r="S141" s="140">
        <v>0</v>
      </c>
      <c r="T141" s="141">
        <f>S141*H141</f>
        <v>0</v>
      </c>
      <c r="AR141" s="142" t="s">
        <v>223</v>
      </c>
      <c r="AT141" s="142" t="s">
        <v>264</v>
      </c>
      <c r="AU141" s="142" t="s">
        <v>181</v>
      </c>
      <c r="AY141" s="17" t="s">
        <v>158</v>
      </c>
      <c r="BE141" s="143">
        <f>IF(N141="základní",J141,0)</f>
        <v>0</v>
      </c>
      <c r="BF141" s="143">
        <f>IF(N141="snížená",J141,0)</f>
        <v>0</v>
      </c>
      <c r="BG141" s="143">
        <f>IF(N141="zákl. přenesená",J141,0)</f>
        <v>0</v>
      </c>
      <c r="BH141" s="143">
        <f>IF(N141="sníž. přenesená",J141,0)</f>
        <v>0</v>
      </c>
      <c r="BI141" s="143">
        <f>IF(N141="nulová",J141,0)</f>
        <v>0</v>
      </c>
      <c r="BJ141" s="17" t="s">
        <v>81</v>
      </c>
      <c r="BK141" s="143">
        <f>ROUND(I141*H141,2)</f>
        <v>0</v>
      </c>
      <c r="BL141" s="17" t="s">
        <v>165</v>
      </c>
      <c r="BM141" s="142" t="s">
        <v>2803</v>
      </c>
    </row>
    <row r="142" spans="2:65" s="1" customFormat="1" ht="19.5">
      <c r="B142" s="32"/>
      <c r="D142" s="144" t="s">
        <v>167</v>
      </c>
      <c r="F142" s="145" t="s">
        <v>2802</v>
      </c>
      <c r="I142" s="146"/>
      <c r="L142" s="32"/>
      <c r="M142" s="147"/>
      <c r="T142" s="53"/>
      <c r="AT142" s="17" t="s">
        <v>167</v>
      </c>
      <c r="AU142" s="17" t="s">
        <v>181</v>
      </c>
    </row>
    <row r="143" spans="2:65" s="1" customFormat="1" ht="21.75" customHeight="1">
      <c r="B143" s="32"/>
      <c r="C143" s="131" t="s">
        <v>372</v>
      </c>
      <c r="D143" s="131" t="s">
        <v>160</v>
      </c>
      <c r="E143" s="132" t="s">
        <v>2804</v>
      </c>
      <c r="F143" s="133" t="s">
        <v>2805</v>
      </c>
      <c r="G143" s="134" t="s">
        <v>184</v>
      </c>
      <c r="H143" s="135">
        <v>25</v>
      </c>
      <c r="I143" s="136"/>
      <c r="J143" s="137">
        <f>ROUND(I143*H143,2)</f>
        <v>0</v>
      </c>
      <c r="K143" s="133" t="s">
        <v>21</v>
      </c>
      <c r="L143" s="32"/>
      <c r="M143" s="138" t="s">
        <v>21</v>
      </c>
      <c r="N143" s="139" t="s">
        <v>44</v>
      </c>
      <c r="P143" s="140">
        <f>O143*H143</f>
        <v>0</v>
      </c>
      <c r="Q143" s="140">
        <v>1.33632E-2</v>
      </c>
      <c r="R143" s="140">
        <f>Q143*H143</f>
        <v>0.33407999999999999</v>
      </c>
      <c r="S143" s="140">
        <v>0</v>
      </c>
      <c r="T143" s="141">
        <f>S143*H143</f>
        <v>0</v>
      </c>
      <c r="AR143" s="142" t="s">
        <v>165</v>
      </c>
      <c r="AT143" s="142" t="s">
        <v>160</v>
      </c>
      <c r="AU143" s="142" t="s">
        <v>181</v>
      </c>
      <c r="AY143" s="17" t="s">
        <v>158</v>
      </c>
      <c r="BE143" s="143">
        <f>IF(N143="základní",J143,0)</f>
        <v>0</v>
      </c>
      <c r="BF143" s="143">
        <f>IF(N143="snížená",J143,0)</f>
        <v>0</v>
      </c>
      <c r="BG143" s="143">
        <f>IF(N143="zákl. přenesená",J143,0)</f>
        <v>0</v>
      </c>
      <c r="BH143" s="143">
        <f>IF(N143="sníž. přenesená",J143,0)</f>
        <v>0</v>
      </c>
      <c r="BI143" s="143">
        <f>IF(N143="nulová",J143,0)</f>
        <v>0</v>
      </c>
      <c r="BJ143" s="17" t="s">
        <v>81</v>
      </c>
      <c r="BK143" s="143">
        <f>ROUND(I143*H143,2)</f>
        <v>0</v>
      </c>
      <c r="BL143" s="17" t="s">
        <v>165</v>
      </c>
      <c r="BM143" s="142" t="s">
        <v>2806</v>
      </c>
    </row>
    <row r="144" spans="2:65" s="1" customFormat="1" ht="11.25">
      <c r="B144" s="32"/>
      <c r="D144" s="144" t="s">
        <v>167</v>
      </c>
      <c r="F144" s="145" t="s">
        <v>2805</v>
      </c>
      <c r="I144" s="146"/>
      <c r="L144" s="32"/>
      <c r="M144" s="147"/>
      <c r="T144" s="53"/>
      <c r="AT144" s="17" t="s">
        <v>167</v>
      </c>
      <c r="AU144" s="17" t="s">
        <v>181</v>
      </c>
    </row>
    <row r="145" spans="2:65" s="1" customFormat="1" ht="39">
      <c r="B145" s="32"/>
      <c r="D145" s="144" t="s">
        <v>562</v>
      </c>
      <c r="F145" s="180" t="s">
        <v>2807</v>
      </c>
      <c r="I145" s="146"/>
      <c r="L145" s="32"/>
      <c r="M145" s="147"/>
      <c r="T145" s="53"/>
      <c r="AT145" s="17" t="s">
        <v>562</v>
      </c>
      <c r="AU145" s="17" t="s">
        <v>181</v>
      </c>
    </row>
    <row r="146" spans="2:65" s="1" customFormat="1" ht="21.75" customHeight="1">
      <c r="B146" s="32"/>
      <c r="C146" s="131" t="s">
        <v>379</v>
      </c>
      <c r="D146" s="131" t="s">
        <v>160</v>
      </c>
      <c r="E146" s="132" t="s">
        <v>2808</v>
      </c>
      <c r="F146" s="133" t="s">
        <v>2809</v>
      </c>
      <c r="G146" s="134" t="s">
        <v>184</v>
      </c>
      <c r="H146" s="135">
        <v>7</v>
      </c>
      <c r="I146" s="136"/>
      <c r="J146" s="137">
        <f>ROUND(I146*H146,2)</f>
        <v>0</v>
      </c>
      <c r="K146" s="133" t="s">
        <v>21</v>
      </c>
      <c r="L146" s="32"/>
      <c r="M146" s="138" t="s">
        <v>21</v>
      </c>
      <c r="N146" s="139" t="s">
        <v>44</v>
      </c>
      <c r="P146" s="140">
        <f>O146*H146</f>
        <v>0</v>
      </c>
      <c r="Q146" s="140">
        <v>1.8423599999999998E-2</v>
      </c>
      <c r="R146" s="140">
        <f>Q146*H146</f>
        <v>0.1289652</v>
      </c>
      <c r="S146" s="140">
        <v>0</v>
      </c>
      <c r="T146" s="141">
        <f>S146*H146</f>
        <v>0</v>
      </c>
      <c r="AR146" s="142" t="s">
        <v>165</v>
      </c>
      <c r="AT146" s="142" t="s">
        <v>160</v>
      </c>
      <c r="AU146" s="142" t="s">
        <v>181</v>
      </c>
      <c r="AY146" s="17" t="s">
        <v>158</v>
      </c>
      <c r="BE146" s="143">
        <f>IF(N146="základní",J146,0)</f>
        <v>0</v>
      </c>
      <c r="BF146" s="143">
        <f>IF(N146="snížená",J146,0)</f>
        <v>0</v>
      </c>
      <c r="BG146" s="143">
        <f>IF(N146="zákl. přenesená",J146,0)</f>
        <v>0</v>
      </c>
      <c r="BH146" s="143">
        <f>IF(N146="sníž. přenesená",J146,0)</f>
        <v>0</v>
      </c>
      <c r="BI146" s="143">
        <f>IF(N146="nulová",J146,0)</f>
        <v>0</v>
      </c>
      <c r="BJ146" s="17" t="s">
        <v>81</v>
      </c>
      <c r="BK146" s="143">
        <f>ROUND(I146*H146,2)</f>
        <v>0</v>
      </c>
      <c r="BL146" s="17" t="s">
        <v>165</v>
      </c>
      <c r="BM146" s="142" t="s">
        <v>2810</v>
      </c>
    </row>
    <row r="147" spans="2:65" s="1" customFormat="1" ht="11.25">
      <c r="B147" s="32"/>
      <c r="D147" s="144" t="s">
        <v>167</v>
      </c>
      <c r="F147" s="145" t="s">
        <v>2809</v>
      </c>
      <c r="I147" s="146"/>
      <c r="L147" s="32"/>
      <c r="M147" s="147"/>
      <c r="T147" s="53"/>
      <c r="AT147" s="17" t="s">
        <v>167</v>
      </c>
      <c r="AU147" s="17" t="s">
        <v>181</v>
      </c>
    </row>
    <row r="148" spans="2:65" s="1" customFormat="1" ht="39">
      <c r="B148" s="32"/>
      <c r="D148" s="144" t="s">
        <v>562</v>
      </c>
      <c r="F148" s="180" t="s">
        <v>2807</v>
      </c>
      <c r="I148" s="146"/>
      <c r="L148" s="32"/>
      <c r="M148" s="147"/>
      <c r="T148" s="53"/>
      <c r="AT148" s="17" t="s">
        <v>562</v>
      </c>
      <c r="AU148" s="17" t="s">
        <v>181</v>
      </c>
    </row>
    <row r="149" spans="2:65" s="1" customFormat="1" ht="24.2" customHeight="1">
      <c r="B149" s="32"/>
      <c r="C149" s="131" t="s">
        <v>388</v>
      </c>
      <c r="D149" s="131" t="s">
        <v>160</v>
      </c>
      <c r="E149" s="132" t="s">
        <v>2811</v>
      </c>
      <c r="F149" s="133" t="s">
        <v>2812</v>
      </c>
      <c r="G149" s="134" t="s">
        <v>2746</v>
      </c>
      <c r="H149" s="135">
        <v>12</v>
      </c>
      <c r="I149" s="136"/>
      <c r="J149" s="137">
        <f>ROUND(I149*H149,2)</f>
        <v>0</v>
      </c>
      <c r="K149" s="133" t="s">
        <v>21</v>
      </c>
      <c r="L149" s="32"/>
      <c r="M149" s="138" t="s">
        <v>21</v>
      </c>
      <c r="N149" s="139" t="s">
        <v>44</v>
      </c>
      <c r="P149" s="140">
        <f>O149*H149</f>
        <v>0</v>
      </c>
      <c r="Q149" s="140">
        <v>1.5554E-3</v>
      </c>
      <c r="R149" s="140">
        <f>Q149*H149</f>
        <v>1.8664799999999999E-2</v>
      </c>
      <c r="S149" s="140">
        <v>0</v>
      </c>
      <c r="T149" s="141">
        <f>S149*H149</f>
        <v>0</v>
      </c>
      <c r="AR149" s="142" t="s">
        <v>165</v>
      </c>
      <c r="AT149" s="142" t="s">
        <v>160</v>
      </c>
      <c r="AU149" s="142" t="s">
        <v>181</v>
      </c>
      <c r="AY149" s="17" t="s">
        <v>158</v>
      </c>
      <c r="BE149" s="143">
        <f>IF(N149="základní",J149,0)</f>
        <v>0</v>
      </c>
      <c r="BF149" s="143">
        <f>IF(N149="snížená",J149,0)</f>
        <v>0</v>
      </c>
      <c r="BG149" s="143">
        <f>IF(N149="zákl. přenesená",J149,0)</f>
        <v>0</v>
      </c>
      <c r="BH149" s="143">
        <f>IF(N149="sníž. přenesená",J149,0)</f>
        <v>0</v>
      </c>
      <c r="BI149" s="143">
        <f>IF(N149="nulová",J149,0)</f>
        <v>0</v>
      </c>
      <c r="BJ149" s="17" t="s">
        <v>81</v>
      </c>
      <c r="BK149" s="143">
        <f>ROUND(I149*H149,2)</f>
        <v>0</v>
      </c>
      <c r="BL149" s="17" t="s">
        <v>165</v>
      </c>
      <c r="BM149" s="142" t="s">
        <v>2813</v>
      </c>
    </row>
    <row r="150" spans="2:65" s="1" customFormat="1" ht="11.25">
      <c r="B150" s="32"/>
      <c r="D150" s="144" t="s">
        <v>167</v>
      </c>
      <c r="F150" s="145" t="s">
        <v>2812</v>
      </c>
      <c r="I150" s="146"/>
      <c r="L150" s="32"/>
      <c r="M150" s="147"/>
      <c r="T150" s="53"/>
      <c r="AT150" s="17" t="s">
        <v>167</v>
      </c>
      <c r="AU150" s="17" t="s">
        <v>181</v>
      </c>
    </row>
    <row r="151" spans="2:65" s="1" customFormat="1" ht="24.2" customHeight="1">
      <c r="B151" s="32"/>
      <c r="C151" s="131" t="s">
        <v>401</v>
      </c>
      <c r="D151" s="131" t="s">
        <v>160</v>
      </c>
      <c r="E151" s="132" t="s">
        <v>2814</v>
      </c>
      <c r="F151" s="133" t="s">
        <v>2815</v>
      </c>
      <c r="G151" s="134" t="s">
        <v>2746</v>
      </c>
      <c r="H151" s="135">
        <v>6</v>
      </c>
      <c r="I151" s="136"/>
      <c r="J151" s="137">
        <f>ROUND(I151*H151,2)</f>
        <v>0</v>
      </c>
      <c r="K151" s="133" t="s">
        <v>21</v>
      </c>
      <c r="L151" s="32"/>
      <c r="M151" s="138" t="s">
        <v>21</v>
      </c>
      <c r="N151" s="139" t="s">
        <v>44</v>
      </c>
      <c r="P151" s="140">
        <f>O151*H151</f>
        <v>0</v>
      </c>
      <c r="Q151" s="140">
        <v>1.6102E-3</v>
      </c>
      <c r="R151" s="140">
        <f>Q151*H151</f>
        <v>9.6612E-3</v>
      </c>
      <c r="S151" s="140">
        <v>0</v>
      </c>
      <c r="T151" s="141">
        <f>S151*H151</f>
        <v>0</v>
      </c>
      <c r="AR151" s="142" t="s">
        <v>165</v>
      </c>
      <c r="AT151" s="142" t="s">
        <v>160</v>
      </c>
      <c r="AU151" s="142" t="s">
        <v>181</v>
      </c>
      <c r="AY151" s="17" t="s">
        <v>158</v>
      </c>
      <c r="BE151" s="143">
        <f>IF(N151="základní",J151,0)</f>
        <v>0</v>
      </c>
      <c r="BF151" s="143">
        <f>IF(N151="snížená",J151,0)</f>
        <v>0</v>
      </c>
      <c r="BG151" s="143">
        <f>IF(N151="zákl. přenesená",J151,0)</f>
        <v>0</v>
      </c>
      <c r="BH151" s="143">
        <f>IF(N151="sníž. přenesená",J151,0)</f>
        <v>0</v>
      </c>
      <c r="BI151" s="143">
        <f>IF(N151="nulová",J151,0)</f>
        <v>0</v>
      </c>
      <c r="BJ151" s="17" t="s">
        <v>81</v>
      </c>
      <c r="BK151" s="143">
        <f>ROUND(I151*H151,2)</f>
        <v>0</v>
      </c>
      <c r="BL151" s="17" t="s">
        <v>165</v>
      </c>
      <c r="BM151" s="142" t="s">
        <v>2816</v>
      </c>
    </row>
    <row r="152" spans="2:65" s="1" customFormat="1" ht="11.25">
      <c r="B152" s="32"/>
      <c r="D152" s="144" t="s">
        <v>167</v>
      </c>
      <c r="F152" s="145" t="s">
        <v>2815</v>
      </c>
      <c r="I152" s="146"/>
      <c r="L152" s="32"/>
      <c r="M152" s="147"/>
      <c r="T152" s="53"/>
      <c r="AT152" s="17" t="s">
        <v>167</v>
      </c>
      <c r="AU152" s="17" t="s">
        <v>181</v>
      </c>
    </row>
    <row r="153" spans="2:65" s="1" customFormat="1" ht="37.9" customHeight="1">
      <c r="B153" s="32"/>
      <c r="C153" s="131" t="s">
        <v>417</v>
      </c>
      <c r="D153" s="131" t="s">
        <v>160</v>
      </c>
      <c r="E153" s="132" t="s">
        <v>2817</v>
      </c>
      <c r="F153" s="133" t="s">
        <v>2818</v>
      </c>
      <c r="G153" s="134" t="s">
        <v>163</v>
      </c>
      <c r="H153" s="135">
        <v>7</v>
      </c>
      <c r="I153" s="136"/>
      <c r="J153" s="137">
        <f>ROUND(I153*H153,2)</f>
        <v>0</v>
      </c>
      <c r="K153" s="133" t="s">
        <v>21</v>
      </c>
      <c r="L153" s="32"/>
      <c r="M153" s="138" t="s">
        <v>21</v>
      </c>
      <c r="N153" s="139" t="s">
        <v>44</v>
      </c>
      <c r="P153" s="140">
        <f>O153*H153</f>
        <v>0</v>
      </c>
      <c r="Q153" s="140">
        <v>0</v>
      </c>
      <c r="R153" s="140">
        <f>Q153*H153</f>
        <v>0</v>
      </c>
      <c r="S153" s="140">
        <v>0</v>
      </c>
      <c r="T153" s="141">
        <f>S153*H153</f>
        <v>0</v>
      </c>
      <c r="AR153" s="142" t="s">
        <v>165</v>
      </c>
      <c r="AT153" s="142" t="s">
        <v>160</v>
      </c>
      <c r="AU153" s="142" t="s">
        <v>181</v>
      </c>
      <c r="AY153" s="17" t="s">
        <v>158</v>
      </c>
      <c r="BE153" s="143">
        <f>IF(N153="základní",J153,0)</f>
        <v>0</v>
      </c>
      <c r="BF153" s="143">
        <f>IF(N153="snížená",J153,0)</f>
        <v>0</v>
      </c>
      <c r="BG153" s="143">
        <f>IF(N153="zákl. přenesená",J153,0)</f>
        <v>0</v>
      </c>
      <c r="BH153" s="143">
        <f>IF(N153="sníž. přenesená",J153,0)</f>
        <v>0</v>
      </c>
      <c r="BI153" s="143">
        <f>IF(N153="nulová",J153,0)</f>
        <v>0</v>
      </c>
      <c r="BJ153" s="17" t="s">
        <v>81</v>
      </c>
      <c r="BK153" s="143">
        <f>ROUND(I153*H153,2)</f>
        <v>0</v>
      </c>
      <c r="BL153" s="17" t="s">
        <v>165</v>
      </c>
      <c r="BM153" s="142" t="s">
        <v>2819</v>
      </c>
    </row>
    <row r="154" spans="2:65" s="1" customFormat="1" ht="19.5">
      <c r="B154" s="32"/>
      <c r="D154" s="144" t="s">
        <v>167</v>
      </c>
      <c r="F154" s="145" t="s">
        <v>2820</v>
      </c>
      <c r="I154" s="146"/>
      <c r="L154" s="32"/>
      <c r="M154" s="147"/>
      <c r="T154" s="53"/>
      <c r="AT154" s="17" t="s">
        <v>167</v>
      </c>
      <c r="AU154" s="17" t="s">
        <v>181</v>
      </c>
    </row>
    <row r="155" spans="2:65" s="1" customFormat="1" ht="24.2" customHeight="1">
      <c r="B155" s="32"/>
      <c r="C155" s="131" t="s">
        <v>424</v>
      </c>
      <c r="D155" s="131" t="s">
        <v>160</v>
      </c>
      <c r="E155" s="132" t="s">
        <v>2821</v>
      </c>
      <c r="F155" s="133" t="s">
        <v>2822</v>
      </c>
      <c r="G155" s="134" t="s">
        <v>344</v>
      </c>
      <c r="H155" s="135">
        <v>4</v>
      </c>
      <c r="I155" s="136"/>
      <c r="J155" s="137">
        <f>ROUND(I155*H155,2)</f>
        <v>0</v>
      </c>
      <c r="K155" s="133" t="s">
        <v>21</v>
      </c>
      <c r="L155" s="32"/>
      <c r="M155" s="138" t="s">
        <v>21</v>
      </c>
      <c r="N155" s="139" t="s">
        <v>44</v>
      </c>
      <c r="P155" s="140">
        <f>O155*H155</f>
        <v>0</v>
      </c>
      <c r="Q155" s="140">
        <v>1.3799999999999999E-3</v>
      </c>
      <c r="R155" s="140">
        <f>Q155*H155</f>
        <v>5.5199999999999997E-3</v>
      </c>
      <c r="S155" s="140">
        <v>0</v>
      </c>
      <c r="T155" s="141">
        <f>S155*H155</f>
        <v>0</v>
      </c>
      <c r="AR155" s="142" t="s">
        <v>165</v>
      </c>
      <c r="AT155" s="142" t="s">
        <v>160</v>
      </c>
      <c r="AU155" s="142" t="s">
        <v>181</v>
      </c>
      <c r="AY155" s="17" t="s">
        <v>158</v>
      </c>
      <c r="BE155" s="143">
        <f>IF(N155="základní",J155,0)</f>
        <v>0</v>
      </c>
      <c r="BF155" s="143">
        <f>IF(N155="snížená",J155,0)</f>
        <v>0</v>
      </c>
      <c r="BG155" s="143">
        <f>IF(N155="zákl. přenesená",J155,0)</f>
        <v>0</v>
      </c>
      <c r="BH155" s="143">
        <f>IF(N155="sníž. přenesená",J155,0)</f>
        <v>0</v>
      </c>
      <c r="BI155" s="143">
        <f>IF(N155="nulová",J155,0)</f>
        <v>0</v>
      </c>
      <c r="BJ155" s="17" t="s">
        <v>81</v>
      </c>
      <c r="BK155" s="143">
        <f>ROUND(I155*H155,2)</f>
        <v>0</v>
      </c>
      <c r="BL155" s="17" t="s">
        <v>165</v>
      </c>
      <c r="BM155" s="142" t="s">
        <v>2823</v>
      </c>
    </row>
    <row r="156" spans="2:65" s="1" customFormat="1" ht="11.25">
      <c r="B156" s="32"/>
      <c r="D156" s="144" t="s">
        <v>167</v>
      </c>
      <c r="F156" s="145" t="s">
        <v>2822</v>
      </c>
      <c r="I156" s="146"/>
      <c r="L156" s="32"/>
      <c r="M156" s="147"/>
      <c r="T156" s="53"/>
      <c r="AT156" s="17" t="s">
        <v>167</v>
      </c>
      <c r="AU156" s="17" t="s">
        <v>181</v>
      </c>
    </row>
    <row r="157" spans="2:65" s="1" customFormat="1" ht="39">
      <c r="B157" s="32"/>
      <c r="D157" s="144" t="s">
        <v>562</v>
      </c>
      <c r="F157" s="180" t="s">
        <v>2824</v>
      </c>
      <c r="I157" s="146"/>
      <c r="L157" s="32"/>
      <c r="M157" s="147"/>
      <c r="T157" s="53"/>
      <c r="AT157" s="17" t="s">
        <v>562</v>
      </c>
      <c r="AU157" s="17" t="s">
        <v>181</v>
      </c>
    </row>
    <row r="158" spans="2:65" s="1" customFormat="1" ht="16.5" customHeight="1">
      <c r="B158" s="32"/>
      <c r="C158" s="170" t="s">
        <v>434</v>
      </c>
      <c r="D158" s="170" t="s">
        <v>264</v>
      </c>
      <c r="E158" s="171" t="s">
        <v>2825</v>
      </c>
      <c r="F158" s="172" t="s">
        <v>2826</v>
      </c>
      <c r="G158" s="173" t="s">
        <v>267</v>
      </c>
      <c r="H158" s="174">
        <v>10</v>
      </c>
      <c r="I158" s="175"/>
      <c r="J158" s="176">
        <f>ROUND(I158*H158,2)</f>
        <v>0</v>
      </c>
      <c r="K158" s="172" t="s">
        <v>21</v>
      </c>
      <c r="L158" s="177"/>
      <c r="M158" s="178" t="s">
        <v>21</v>
      </c>
      <c r="N158" s="179" t="s">
        <v>44</v>
      </c>
      <c r="P158" s="140">
        <f>O158*H158</f>
        <v>0</v>
      </c>
      <c r="Q158" s="140">
        <v>0</v>
      </c>
      <c r="R158" s="140">
        <f>Q158*H158</f>
        <v>0</v>
      </c>
      <c r="S158" s="140">
        <v>0</v>
      </c>
      <c r="T158" s="141">
        <f>S158*H158</f>
        <v>0</v>
      </c>
      <c r="AR158" s="142" t="s">
        <v>223</v>
      </c>
      <c r="AT158" s="142" t="s">
        <v>264</v>
      </c>
      <c r="AU158" s="142" t="s">
        <v>181</v>
      </c>
      <c r="AY158" s="17" t="s">
        <v>158</v>
      </c>
      <c r="BE158" s="143">
        <f>IF(N158="základní",J158,0)</f>
        <v>0</v>
      </c>
      <c r="BF158" s="143">
        <f>IF(N158="snížená",J158,0)</f>
        <v>0</v>
      </c>
      <c r="BG158" s="143">
        <f>IF(N158="zákl. přenesená",J158,0)</f>
        <v>0</v>
      </c>
      <c r="BH158" s="143">
        <f>IF(N158="sníž. přenesená",J158,0)</f>
        <v>0</v>
      </c>
      <c r="BI158" s="143">
        <f>IF(N158="nulová",J158,0)</f>
        <v>0</v>
      </c>
      <c r="BJ158" s="17" t="s">
        <v>81</v>
      </c>
      <c r="BK158" s="143">
        <f>ROUND(I158*H158,2)</f>
        <v>0</v>
      </c>
      <c r="BL158" s="17" t="s">
        <v>165</v>
      </c>
      <c r="BM158" s="142" t="s">
        <v>2827</v>
      </c>
    </row>
    <row r="159" spans="2:65" s="1" customFormat="1" ht="11.25">
      <c r="B159" s="32"/>
      <c r="D159" s="144" t="s">
        <v>167</v>
      </c>
      <c r="F159" s="145" t="s">
        <v>2826</v>
      </c>
      <c r="I159" s="146"/>
      <c r="L159" s="32"/>
      <c r="M159" s="147"/>
      <c r="T159" s="53"/>
      <c r="AT159" s="17" t="s">
        <v>167</v>
      </c>
      <c r="AU159" s="17" t="s">
        <v>181</v>
      </c>
    </row>
    <row r="160" spans="2:65" s="1" customFormat="1" ht="16.5" customHeight="1">
      <c r="B160" s="32"/>
      <c r="C160" s="170" t="s">
        <v>442</v>
      </c>
      <c r="D160" s="170" t="s">
        <v>264</v>
      </c>
      <c r="E160" s="171" t="s">
        <v>2828</v>
      </c>
      <c r="F160" s="172" t="s">
        <v>2829</v>
      </c>
      <c r="G160" s="173" t="s">
        <v>267</v>
      </c>
      <c r="H160" s="174">
        <v>10</v>
      </c>
      <c r="I160" s="175"/>
      <c r="J160" s="176">
        <f>ROUND(I160*H160,2)</f>
        <v>0</v>
      </c>
      <c r="K160" s="172" t="s">
        <v>21</v>
      </c>
      <c r="L160" s="177"/>
      <c r="M160" s="178" t="s">
        <v>21</v>
      </c>
      <c r="N160" s="179" t="s">
        <v>44</v>
      </c>
      <c r="P160" s="140">
        <f>O160*H160</f>
        <v>0</v>
      </c>
      <c r="Q160" s="140">
        <v>0</v>
      </c>
      <c r="R160" s="140">
        <f>Q160*H160</f>
        <v>0</v>
      </c>
      <c r="S160" s="140">
        <v>0</v>
      </c>
      <c r="T160" s="141">
        <f>S160*H160</f>
        <v>0</v>
      </c>
      <c r="AR160" s="142" t="s">
        <v>223</v>
      </c>
      <c r="AT160" s="142" t="s">
        <v>264</v>
      </c>
      <c r="AU160" s="142" t="s">
        <v>181</v>
      </c>
      <c r="AY160" s="17" t="s">
        <v>158</v>
      </c>
      <c r="BE160" s="143">
        <f>IF(N160="základní",J160,0)</f>
        <v>0</v>
      </c>
      <c r="BF160" s="143">
        <f>IF(N160="snížená",J160,0)</f>
        <v>0</v>
      </c>
      <c r="BG160" s="143">
        <f>IF(N160="zákl. přenesená",J160,0)</f>
        <v>0</v>
      </c>
      <c r="BH160" s="143">
        <f>IF(N160="sníž. přenesená",J160,0)</f>
        <v>0</v>
      </c>
      <c r="BI160" s="143">
        <f>IF(N160="nulová",J160,0)</f>
        <v>0</v>
      </c>
      <c r="BJ160" s="17" t="s">
        <v>81</v>
      </c>
      <c r="BK160" s="143">
        <f>ROUND(I160*H160,2)</f>
        <v>0</v>
      </c>
      <c r="BL160" s="17" t="s">
        <v>165</v>
      </c>
      <c r="BM160" s="142" t="s">
        <v>2830</v>
      </c>
    </row>
    <row r="161" spans="2:65" s="1" customFormat="1" ht="11.25">
      <c r="B161" s="32"/>
      <c r="D161" s="144" t="s">
        <v>167</v>
      </c>
      <c r="F161" s="145" t="s">
        <v>2829</v>
      </c>
      <c r="I161" s="146"/>
      <c r="L161" s="32"/>
      <c r="M161" s="147"/>
      <c r="T161" s="53"/>
      <c r="AT161" s="17" t="s">
        <v>167</v>
      </c>
      <c r="AU161" s="17" t="s">
        <v>181</v>
      </c>
    </row>
    <row r="162" spans="2:65" s="1" customFormat="1" ht="21.75" customHeight="1">
      <c r="B162" s="32"/>
      <c r="C162" s="131" t="s">
        <v>449</v>
      </c>
      <c r="D162" s="131" t="s">
        <v>160</v>
      </c>
      <c r="E162" s="132" t="s">
        <v>2831</v>
      </c>
      <c r="F162" s="133" t="s">
        <v>2832</v>
      </c>
      <c r="G162" s="134" t="s">
        <v>1311</v>
      </c>
      <c r="H162" s="135">
        <v>4</v>
      </c>
      <c r="I162" s="136"/>
      <c r="J162" s="137">
        <f>ROUND(I162*H162,2)</f>
        <v>0</v>
      </c>
      <c r="K162" s="133" t="s">
        <v>21</v>
      </c>
      <c r="L162" s="32"/>
      <c r="M162" s="138" t="s">
        <v>21</v>
      </c>
      <c r="N162" s="139" t="s">
        <v>44</v>
      </c>
      <c r="P162" s="140">
        <f>O162*H162</f>
        <v>0</v>
      </c>
      <c r="Q162" s="140">
        <v>0</v>
      </c>
      <c r="R162" s="140">
        <f>Q162*H162</f>
        <v>0</v>
      </c>
      <c r="S162" s="140">
        <v>0</v>
      </c>
      <c r="T162" s="141">
        <f>S162*H162</f>
        <v>0</v>
      </c>
      <c r="AR162" s="142" t="s">
        <v>165</v>
      </c>
      <c r="AT162" s="142" t="s">
        <v>160</v>
      </c>
      <c r="AU162" s="142" t="s">
        <v>181</v>
      </c>
      <c r="AY162" s="17" t="s">
        <v>158</v>
      </c>
      <c r="BE162" s="143">
        <f>IF(N162="základní",J162,0)</f>
        <v>0</v>
      </c>
      <c r="BF162" s="143">
        <f>IF(N162="snížená",J162,0)</f>
        <v>0</v>
      </c>
      <c r="BG162" s="143">
        <f>IF(N162="zákl. přenesená",J162,0)</f>
        <v>0</v>
      </c>
      <c r="BH162" s="143">
        <f>IF(N162="sníž. přenesená",J162,0)</f>
        <v>0</v>
      </c>
      <c r="BI162" s="143">
        <f>IF(N162="nulová",J162,0)</f>
        <v>0</v>
      </c>
      <c r="BJ162" s="17" t="s">
        <v>81</v>
      </c>
      <c r="BK162" s="143">
        <f>ROUND(I162*H162,2)</f>
        <v>0</v>
      </c>
      <c r="BL162" s="17" t="s">
        <v>165</v>
      </c>
      <c r="BM162" s="142" t="s">
        <v>2833</v>
      </c>
    </row>
    <row r="163" spans="2:65" s="1" customFormat="1" ht="11.25">
      <c r="B163" s="32"/>
      <c r="D163" s="144" t="s">
        <v>167</v>
      </c>
      <c r="F163" s="145" t="s">
        <v>2834</v>
      </c>
      <c r="I163" s="146"/>
      <c r="L163" s="32"/>
      <c r="M163" s="147"/>
      <c r="T163" s="53"/>
      <c r="AT163" s="17" t="s">
        <v>167</v>
      </c>
      <c r="AU163" s="17" t="s">
        <v>181</v>
      </c>
    </row>
    <row r="164" spans="2:65" s="1" customFormat="1" ht="24.2" customHeight="1">
      <c r="B164" s="32"/>
      <c r="C164" s="131" t="s">
        <v>457</v>
      </c>
      <c r="D164" s="131" t="s">
        <v>160</v>
      </c>
      <c r="E164" s="132" t="s">
        <v>2835</v>
      </c>
      <c r="F164" s="133" t="s">
        <v>2836</v>
      </c>
      <c r="G164" s="134" t="s">
        <v>1311</v>
      </c>
      <c r="H164" s="135">
        <v>5</v>
      </c>
      <c r="I164" s="136"/>
      <c r="J164" s="137">
        <f>ROUND(I164*H164,2)</f>
        <v>0</v>
      </c>
      <c r="K164" s="133" t="s">
        <v>21</v>
      </c>
      <c r="L164" s="32"/>
      <c r="M164" s="138" t="s">
        <v>21</v>
      </c>
      <c r="N164" s="139" t="s">
        <v>44</v>
      </c>
      <c r="P164" s="140">
        <f>O164*H164</f>
        <v>0</v>
      </c>
      <c r="Q164" s="140">
        <v>0</v>
      </c>
      <c r="R164" s="140">
        <f>Q164*H164</f>
        <v>0</v>
      </c>
      <c r="S164" s="140">
        <v>0</v>
      </c>
      <c r="T164" s="141">
        <f>S164*H164</f>
        <v>0</v>
      </c>
      <c r="AR164" s="142" t="s">
        <v>165</v>
      </c>
      <c r="AT164" s="142" t="s">
        <v>160</v>
      </c>
      <c r="AU164" s="142" t="s">
        <v>181</v>
      </c>
      <c r="AY164" s="17" t="s">
        <v>158</v>
      </c>
      <c r="BE164" s="143">
        <f>IF(N164="základní",J164,0)</f>
        <v>0</v>
      </c>
      <c r="BF164" s="143">
        <f>IF(N164="snížená",J164,0)</f>
        <v>0</v>
      </c>
      <c r="BG164" s="143">
        <f>IF(N164="zákl. přenesená",J164,0)</f>
        <v>0</v>
      </c>
      <c r="BH164" s="143">
        <f>IF(N164="sníž. přenesená",J164,0)</f>
        <v>0</v>
      </c>
      <c r="BI164" s="143">
        <f>IF(N164="nulová",J164,0)</f>
        <v>0</v>
      </c>
      <c r="BJ164" s="17" t="s">
        <v>81</v>
      </c>
      <c r="BK164" s="143">
        <f>ROUND(I164*H164,2)</f>
        <v>0</v>
      </c>
      <c r="BL164" s="17" t="s">
        <v>165</v>
      </c>
      <c r="BM164" s="142" t="s">
        <v>2837</v>
      </c>
    </row>
    <row r="165" spans="2:65" s="1" customFormat="1" ht="11.25">
      <c r="B165" s="32"/>
      <c r="D165" s="144" t="s">
        <v>167</v>
      </c>
      <c r="F165" s="145" t="s">
        <v>2838</v>
      </c>
      <c r="I165" s="146"/>
      <c r="L165" s="32"/>
      <c r="M165" s="147"/>
      <c r="T165" s="53"/>
      <c r="AT165" s="17" t="s">
        <v>167</v>
      </c>
      <c r="AU165" s="17" t="s">
        <v>181</v>
      </c>
    </row>
    <row r="166" spans="2:65" s="1" customFormat="1" ht="19.5">
      <c r="B166" s="32"/>
      <c r="D166" s="144" t="s">
        <v>562</v>
      </c>
      <c r="F166" s="180" t="s">
        <v>2839</v>
      </c>
      <c r="I166" s="146"/>
      <c r="L166" s="32"/>
      <c r="M166" s="147"/>
      <c r="T166" s="53"/>
      <c r="AT166" s="17" t="s">
        <v>562</v>
      </c>
      <c r="AU166" s="17" t="s">
        <v>181</v>
      </c>
    </row>
    <row r="167" spans="2:65" s="1" customFormat="1" ht="24.2" customHeight="1">
      <c r="B167" s="32"/>
      <c r="C167" s="131" t="s">
        <v>464</v>
      </c>
      <c r="D167" s="131" t="s">
        <v>160</v>
      </c>
      <c r="E167" s="132" t="s">
        <v>2840</v>
      </c>
      <c r="F167" s="133" t="s">
        <v>2841</v>
      </c>
      <c r="G167" s="134" t="s">
        <v>322</v>
      </c>
      <c r="H167" s="135">
        <v>1.3240000000000001</v>
      </c>
      <c r="I167" s="136"/>
      <c r="J167" s="137">
        <f>ROUND(I167*H167,2)</f>
        <v>0</v>
      </c>
      <c r="K167" s="133" t="s">
        <v>21</v>
      </c>
      <c r="L167" s="32"/>
      <c r="M167" s="138" t="s">
        <v>21</v>
      </c>
      <c r="N167" s="139" t="s">
        <v>44</v>
      </c>
      <c r="P167" s="140">
        <f>O167*H167</f>
        <v>0</v>
      </c>
      <c r="Q167" s="140">
        <v>0</v>
      </c>
      <c r="R167" s="140">
        <f>Q167*H167</f>
        <v>0</v>
      </c>
      <c r="S167" s="140">
        <v>0</v>
      </c>
      <c r="T167" s="141">
        <f>S167*H167</f>
        <v>0</v>
      </c>
      <c r="AR167" s="142" t="s">
        <v>165</v>
      </c>
      <c r="AT167" s="142" t="s">
        <v>160</v>
      </c>
      <c r="AU167" s="142" t="s">
        <v>181</v>
      </c>
      <c r="AY167" s="17" t="s">
        <v>158</v>
      </c>
      <c r="BE167" s="143">
        <f>IF(N167="základní",J167,0)</f>
        <v>0</v>
      </c>
      <c r="BF167" s="143">
        <f>IF(N167="snížená",J167,0)</f>
        <v>0</v>
      </c>
      <c r="BG167" s="143">
        <f>IF(N167="zákl. přenesená",J167,0)</f>
        <v>0</v>
      </c>
      <c r="BH167" s="143">
        <f>IF(N167="sníž. přenesená",J167,0)</f>
        <v>0</v>
      </c>
      <c r="BI167" s="143">
        <f>IF(N167="nulová",J167,0)</f>
        <v>0</v>
      </c>
      <c r="BJ167" s="17" t="s">
        <v>81</v>
      </c>
      <c r="BK167" s="143">
        <f>ROUND(I167*H167,2)</f>
        <v>0</v>
      </c>
      <c r="BL167" s="17" t="s">
        <v>165</v>
      </c>
      <c r="BM167" s="142" t="s">
        <v>2842</v>
      </c>
    </row>
    <row r="168" spans="2:65" s="1" customFormat="1" ht="19.5">
      <c r="B168" s="32"/>
      <c r="D168" s="144" t="s">
        <v>167</v>
      </c>
      <c r="F168" s="145" t="s">
        <v>2841</v>
      </c>
      <c r="I168" s="146"/>
      <c r="L168" s="32"/>
      <c r="M168" s="147"/>
      <c r="T168" s="53"/>
      <c r="AT168" s="17" t="s">
        <v>167</v>
      </c>
      <c r="AU168" s="17" t="s">
        <v>181</v>
      </c>
    </row>
    <row r="169" spans="2:65" s="1" customFormat="1" ht="68.25">
      <c r="B169" s="32"/>
      <c r="D169" s="144" t="s">
        <v>562</v>
      </c>
      <c r="F169" s="180" t="s">
        <v>2843</v>
      </c>
      <c r="I169" s="146"/>
      <c r="L169" s="32"/>
      <c r="M169" s="147"/>
      <c r="T169" s="53"/>
      <c r="AT169" s="17" t="s">
        <v>562</v>
      </c>
      <c r="AU169" s="17" t="s">
        <v>181</v>
      </c>
    </row>
    <row r="170" spans="2:65" s="11" customFormat="1" ht="20.85" customHeight="1">
      <c r="B170" s="119"/>
      <c r="D170" s="120" t="s">
        <v>72</v>
      </c>
      <c r="E170" s="129" t="s">
        <v>2844</v>
      </c>
      <c r="F170" s="129" t="s">
        <v>2845</v>
      </c>
      <c r="I170" s="122"/>
      <c r="J170" s="130">
        <f>BK170</f>
        <v>0</v>
      </c>
      <c r="L170" s="119"/>
      <c r="M170" s="124"/>
      <c r="P170" s="125">
        <f>SUM(P171:P240)</f>
        <v>0</v>
      </c>
      <c r="R170" s="125">
        <f>SUM(R171:R240)</f>
        <v>6.0314400000000004E-2</v>
      </c>
      <c r="T170" s="126">
        <f>SUM(T171:T240)</f>
        <v>0</v>
      </c>
      <c r="AR170" s="120" t="s">
        <v>81</v>
      </c>
      <c r="AT170" s="127" t="s">
        <v>72</v>
      </c>
      <c r="AU170" s="127" t="s">
        <v>83</v>
      </c>
      <c r="AY170" s="120" t="s">
        <v>158</v>
      </c>
      <c r="BK170" s="128">
        <f>SUM(BK171:BK240)</f>
        <v>0</v>
      </c>
    </row>
    <row r="171" spans="2:65" s="1" customFormat="1" ht="21.75" customHeight="1">
      <c r="B171" s="32"/>
      <c r="C171" s="131" t="s">
        <v>471</v>
      </c>
      <c r="D171" s="131" t="s">
        <v>160</v>
      </c>
      <c r="E171" s="132" t="s">
        <v>2846</v>
      </c>
      <c r="F171" s="133" t="s">
        <v>2847</v>
      </c>
      <c r="G171" s="134" t="s">
        <v>344</v>
      </c>
      <c r="H171" s="135">
        <v>1</v>
      </c>
      <c r="I171" s="136"/>
      <c r="J171" s="137">
        <f>ROUND(I171*H171,2)</f>
        <v>0</v>
      </c>
      <c r="K171" s="133" t="s">
        <v>21</v>
      </c>
      <c r="L171" s="32"/>
      <c r="M171" s="138" t="s">
        <v>21</v>
      </c>
      <c r="N171" s="139" t="s">
        <v>44</v>
      </c>
      <c r="P171" s="140">
        <f>O171*H171</f>
        <v>0</v>
      </c>
      <c r="Q171" s="140">
        <v>0</v>
      </c>
      <c r="R171" s="140">
        <f>Q171*H171</f>
        <v>0</v>
      </c>
      <c r="S171" s="140">
        <v>0</v>
      </c>
      <c r="T171" s="141">
        <f>S171*H171</f>
        <v>0</v>
      </c>
      <c r="AR171" s="142" t="s">
        <v>165</v>
      </c>
      <c r="AT171" s="142" t="s">
        <v>160</v>
      </c>
      <c r="AU171" s="142" t="s">
        <v>181</v>
      </c>
      <c r="AY171" s="17" t="s">
        <v>158</v>
      </c>
      <c r="BE171" s="143">
        <f>IF(N171="základní",J171,0)</f>
        <v>0</v>
      </c>
      <c r="BF171" s="143">
        <f>IF(N171="snížená",J171,0)</f>
        <v>0</v>
      </c>
      <c r="BG171" s="143">
        <f>IF(N171="zákl. přenesená",J171,0)</f>
        <v>0</v>
      </c>
      <c r="BH171" s="143">
        <f>IF(N171="sníž. přenesená",J171,0)</f>
        <v>0</v>
      </c>
      <c r="BI171" s="143">
        <f>IF(N171="nulová",J171,0)</f>
        <v>0</v>
      </c>
      <c r="BJ171" s="17" t="s">
        <v>81</v>
      </c>
      <c r="BK171" s="143">
        <f>ROUND(I171*H171,2)</f>
        <v>0</v>
      </c>
      <c r="BL171" s="17" t="s">
        <v>165</v>
      </c>
      <c r="BM171" s="142" t="s">
        <v>2848</v>
      </c>
    </row>
    <row r="172" spans="2:65" s="1" customFormat="1" ht="11.25">
      <c r="B172" s="32"/>
      <c r="D172" s="144" t="s">
        <v>167</v>
      </c>
      <c r="F172" s="145" t="s">
        <v>2847</v>
      </c>
      <c r="I172" s="146"/>
      <c r="L172" s="32"/>
      <c r="M172" s="147"/>
      <c r="T172" s="53"/>
      <c r="AT172" s="17" t="s">
        <v>167</v>
      </c>
      <c r="AU172" s="17" t="s">
        <v>181</v>
      </c>
    </row>
    <row r="173" spans="2:65" s="1" customFormat="1" ht="29.25">
      <c r="B173" s="32"/>
      <c r="D173" s="144" t="s">
        <v>562</v>
      </c>
      <c r="F173" s="180" t="s">
        <v>2725</v>
      </c>
      <c r="I173" s="146"/>
      <c r="L173" s="32"/>
      <c r="M173" s="147"/>
      <c r="T173" s="53"/>
      <c r="AT173" s="17" t="s">
        <v>562</v>
      </c>
      <c r="AU173" s="17" t="s">
        <v>181</v>
      </c>
    </row>
    <row r="174" spans="2:65" s="1" customFormat="1" ht="37.9" customHeight="1">
      <c r="B174" s="32"/>
      <c r="C174" s="170" t="s">
        <v>478</v>
      </c>
      <c r="D174" s="170" t="s">
        <v>264</v>
      </c>
      <c r="E174" s="171" t="s">
        <v>2849</v>
      </c>
      <c r="F174" s="172" t="s">
        <v>2850</v>
      </c>
      <c r="G174" s="173" t="s">
        <v>2289</v>
      </c>
      <c r="H174" s="174">
        <v>1</v>
      </c>
      <c r="I174" s="175"/>
      <c r="J174" s="176">
        <f>ROUND(I174*H174,2)</f>
        <v>0</v>
      </c>
      <c r="K174" s="172" t="s">
        <v>21</v>
      </c>
      <c r="L174" s="177"/>
      <c r="M174" s="178" t="s">
        <v>21</v>
      </c>
      <c r="N174" s="179" t="s">
        <v>44</v>
      </c>
      <c r="P174" s="140">
        <f>O174*H174</f>
        <v>0</v>
      </c>
      <c r="Q174" s="140">
        <v>0</v>
      </c>
      <c r="R174" s="140">
        <f>Q174*H174</f>
        <v>0</v>
      </c>
      <c r="S174" s="140">
        <v>0</v>
      </c>
      <c r="T174" s="141">
        <f>S174*H174</f>
        <v>0</v>
      </c>
      <c r="AR174" s="142" t="s">
        <v>223</v>
      </c>
      <c r="AT174" s="142" t="s">
        <v>264</v>
      </c>
      <c r="AU174" s="142" t="s">
        <v>181</v>
      </c>
      <c r="AY174" s="17" t="s">
        <v>158</v>
      </c>
      <c r="BE174" s="143">
        <f>IF(N174="základní",J174,0)</f>
        <v>0</v>
      </c>
      <c r="BF174" s="143">
        <f>IF(N174="snížená",J174,0)</f>
        <v>0</v>
      </c>
      <c r="BG174" s="143">
        <f>IF(N174="zákl. přenesená",J174,0)</f>
        <v>0</v>
      </c>
      <c r="BH174" s="143">
        <f>IF(N174="sníž. přenesená",J174,0)</f>
        <v>0</v>
      </c>
      <c r="BI174" s="143">
        <f>IF(N174="nulová",J174,0)</f>
        <v>0</v>
      </c>
      <c r="BJ174" s="17" t="s">
        <v>81</v>
      </c>
      <c r="BK174" s="143">
        <f>ROUND(I174*H174,2)</f>
        <v>0</v>
      </c>
      <c r="BL174" s="17" t="s">
        <v>165</v>
      </c>
      <c r="BM174" s="142" t="s">
        <v>2851</v>
      </c>
    </row>
    <row r="175" spans="2:65" s="1" customFormat="1" ht="19.5">
      <c r="B175" s="32"/>
      <c r="D175" s="144" t="s">
        <v>167</v>
      </c>
      <c r="F175" s="145" t="s">
        <v>2850</v>
      </c>
      <c r="I175" s="146"/>
      <c r="L175" s="32"/>
      <c r="M175" s="147"/>
      <c r="T175" s="53"/>
      <c r="AT175" s="17" t="s">
        <v>167</v>
      </c>
      <c r="AU175" s="17" t="s">
        <v>181</v>
      </c>
    </row>
    <row r="176" spans="2:65" s="1" customFormat="1" ht="37.9" customHeight="1">
      <c r="B176" s="32"/>
      <c r="C176" s="131" t="s">
        <v>494</v>
      </c>
      <c r="D176" s="131" t="s">
        <v>160</v>
      </c>
      <c r="E176" s="132" t="s">
        <v>2852</v>
      </c>
      <c r="F176" s="133" t="s">
        <v>2853</v>
      </c>
      <c r="G176" s="134" t="s">
        <v>2289</v>
      </c>
      <c r="H176" s="135">
        <v>1</v>
      </c>
      <c r="I176" s="136"/>
      <c r="J176" s="137">
        <f>ROUND(I176*H176,2)</f>
        <v>0</v>
      </c>
      <c r="K176" s="133" t="s">
        <v>21</v>
      </c>
      <c r="L176" s="32"/>
      <c r="M176" s="138" t="s">
        <v>21</v>
      </c>
      <c r="N176" s="139" t="s">
        <v>44</v>
      </c>
      <c r="P176" s="140">
        <f>O176*H176</f>
        <v>0</v>
      </c>
      <c r="Q176" s="140">
        <v>0</v>
      </c>
      <c r="R176" s="140">
        <f>Q176*H176</f>
        <v>0</v>
      </c>
      <c r="S176" s="140">
        <v>0</v>
      </c>
      <c r="T176" s="141">
        <f>S176*H176</f>
        <v>0</v>
      </c>
      <c r="AR176" s="142" t="s">
        <v>165</v>
      </c>
      <c r="AT176" s="142" t="s">
        <v>160</v>
      </c>
      <c r="AU176" s="142" t="s">
        <v>181</v>
      </c>
      <c r="AY176" s="17" t="s">
        <v>158</v>
      </c>
      <c r="BE176" s="143">
        <f>IF(N176="základní",J176,0)</f>
        <v>0</v>
      </c>
      <c r="BF176" s="143">
        <f>IF(N176="snížená",J176,0)</f>
        <v>0</v>
      </c>
      <c r="BG176" s="143">
        <f>IF(N176="zákl. přenesená",J176,0)</f>
        <v>0</v>
      </c>
      <c r="BH176" s="143">
        <f>IF(N176="sníž. přenesená",J176,0)</f>
        <v>0</v>
      </c>
      <c r="BI176" s="143">
        <f>IF(N176="nulová",J176,0)</f>
        <v>0</v>
      </c>
      <c r="BJ176" s="17" t="s">
        <v>81</v>
      </c>
      <c r="BK176" s="143">
        <f>ROUND(I176*H176,2)</f>
        <v>0</v>
      </c>
      <c r="BL176" s="17" t="s">
        <v>165</v>
      </c>
      <c r="BM176" s="142" t="s">
        <v>2854</v>
      </c>
    </row>
    <row r="177" spans="2:65" s="1" customFormat="1" ht="19.5">
      <c r="B177" s="32"/>
      <c r="D177" s="144" t="s">
        <v>167</v>
      </c>
      <c r="F177" s="145" t="s">
        <v>2855</v>
      </c>
      <c r="I177" s="146"/>
      <c r="L177" s="32"/>
      <c r="M177" s="147"/>
      <c r="T177" s="53"/>
      <c r="AT177" s="17" t="s">
        <v>167</v>
      </c>
      <c r="AU177" s="17" t="s">
        <v>181</v>
      </c>
    </row>
    <row r="178" spans="2:65" s="1" customFormat="1" ht="16.5" customHeight="1">
      <c r="B178" s="32"/>
      <c r="C178" s="131" t="s">
        <v>511</v>
      </c>
      <c r="D178" s="131" t="s">
        <v>160</v>
      </c>
      <c r="E178" s="132" t="s">
        <v>2856</v>
      </c>
      <c r="F178" s="133" t="s">
        <v>2857</v>
      </c>
      <c r="G178" s="134" t="s">
        <v>344</v>
      </c>
      <c r="H178" s="135">
        <v>1</v>
      </c>
      <c r="I178" s="136"/>
      <c r="J178" s="137">
        <f>ROUND(I178*H178,2)</f>
        <v>0</v>
      </c>
      <c r="K178" s="133" t="s">
        <v>21</v>
      </c>
      <c r="L178" s="32"/>
      <c r="M178" s="138" t="s">
        <v>21</v>
      </c>
      <c r="N178" s="139" t="s">
        <v>44</v>
      </c>
      <c r="P178" s="140">
        <f>O178*H178</f>
        <v>0</v>
      </c>
      <c r="Q178" s="140">
        <v>0</v>
      </c>
      <c r="R178" s="140">
        <f>Q178*H178</f>
        <v>0</v>
      </c>
      <c r="S178" s="140">
        <v>0</v>
      </c>
      <c r="T178" s="141">
        <f>S178*H178</f>
        <v>0</v>
      </c>
      <c r="AR178" s="142" t="s">
        <v>165</v>
      </c>
      <c r="AT178" s="142" t="s">
        <v>160</v>
      </c>
      <c r="AU178" s="142" t="s">
        <v>181</v>
      </c>
      <c r="AY178" s="17" t="s">
        <v>158</v>
      </c>
      <c r="BE178" s="143">
        <f>IF(N178="základní",J178,0)</f>
        <v>0</v>
      </c>
      <c r="BF178" s="143">
        <f>IF(N178="snížená",J178,0)</f>
        <v>0</v>
      </c>
      <c r="BG178" s="143">
        <f>IF(N178="zákl. přenesená",J178,0)</f>
        <v>0</v>
      </c>
      <c r="BH178" s="143">
        <f>IF(N178="sníž. přenesená",J178,0)</f>
        <v>0</v>
      </c>
      <c r="BI178" s="143">
        <f>IF(N178="nulová",J178,0)</f>
        <v>0</v>
      </c>
      <c r="BJ178" s="17" t="s">
        <v>81</v>
      </c>
      <c r="BK178" s="143">
        <f>ROUND(I178*H178,2)</f>
        <v>0</v>
      </c>
      <c r="BL178" s="17" t="s">
        <v>165</v>
      </c>
      <c r="BM178" s="142" t="s">
        <v>2858</v>
      </c>
    </row>
    <row r="179" spans="2:65" s="1" customFormat="1" ht="11.25">
      <c r="B179" s="32"/>
      <c r="D179" s="144" t="s">
        <v>167</v>
      </c>
      <c r="F179" s="145" t="s">
        <v>2857</v>
      </c>
      <c r="I179" s="146"/>
      <c r="L179" s="32"/>
      <c r="M179" s="147"/>
      <c r="T179" s="53"/>
      <c r="AT179" s="17" t="s">
        <v>167</v>
      </c>
      <c r="AU179" s="17" t="s">
        <v>181</v>
      </c>
    </row>
    <row r="180" spans="2:65" s="1" customFormat="1" ht="37.9" customHeight="1">
      <c r="B180" s="32"/>
      <c r="C180" s="170" t="s">
        <v>523</v>
      </c>
      <c r="D180" s="170" t="s">
        <v>264</v>
      </c>
      <c r="E180" s="171" t="s">
        <v>2859</v>
      </c>
      <c r="F180" s="172" t="s">
        <v>2860</v>
      </c>
      <c r="G180" s="173" t="s">
        <v>2746</v>
      </c>
      <c r="H180" s="174">
        <v>1</v>
      </c>
      <c r="I180" s="175"/>
      <c r="J180" s="176">
        <f>ROUND(I180*H180,2)</f>
        <v>0</v>
      </c>
      <c r="K180" s="172" t="s">
        <v>21</v>
      </c>
      <c r="L180" s="177"/>
      <c r="M180" s="178" t="s">
        <v>21</v>
      </c>
      <c r="N180" s="179" t="s">
        <v>44</v>
      </c>
      <c r="P180" s="140">
        <f>O180*H180</f>
        <v>0</v>
      </c>
      <c r="Q180" s="140">
        <v>0</v>
      </c>
      <c r="R180" s="140">
        <f>Q180*H180</f>
        <v>0</v>
      </c>
      <c r="S180" s="140">
        <v>0</v>
      </c>
      <c r="T180" s="141">
        <f>S180*H180</f>
        <v>0</v>
      </c>
      <c r="AR180" s="142" t="s">
        <v>223</v>
      </c>
      <c r="AT180" s="142" t="s">
        <v>264</v>
      </c>
      <c r="AU180" s="142" t="s">
        <v>181</v>
      </c>
      <c r="AY180" s="17" t="s">
        <v>158</v>
      </c>
      <c r="BE180" s="143">
        <f>IF(N180="základní",J180,0)</f>
        <v>0</v>
      </c>
      <c r="BF180" s="143">
        <f>IF(N180="snížená",J180,0)</f>
        <v>0</v>
      </c>
      <c r="BG180" s="143">
        <f>IF(N180="zákl. přenesená",J180,0)</f>
        <v>0</v>
      </c>
      <c r="BH180" s="143">
        <f>IF(N180="sníž. přenesená",J180,0)</f>
        <v>0</v>
      </c>
      <c r="BI180" s="143">
        <f>IF(N180="nulová",J180,0)</f>
        <v>0</v>
      </c>
      <c r="BJ180" s="17" t="s">
        <v>81</v>
      </c>
      <c r="BK180" s="143">
        <f>ROUND(I180*H180,2)</f>
        <v>0</v>
      </c>
      <c r="BL180" s="17" t="s">
        <v>165</v>
      </c>
      <c r="BM180" s="142" t="s">
        <v>2861</v>
      </c>
    </row>
    <row r="181" spans="2:65" s="1" customFormat="1" ht="19.5">
      <c r="B181" s="32"/>
      <c r="D181" s="144" t="s">
        <v>167</v>
      </c>
      <c r="F181" s="145" t="s">
        <v>2860</v>
      </c>
      <c r="I181" s="146"/>
      <c r="L181" s="32"/>
      <c r="M181" s="147"/>
      <c r="T181" s="53"/>
      <c r="AT181" s="17" t="s">
        <v>167</v>
      </c>
      <c r="AU181" s="17" t="s">
        <v>181</v>
      </c>
    </row>
    <row r="182" spans="2:65" s="1" customFormat="1" ht="16.5" customHeight="1">
      <c r="B182" s="32"/>
      <c r="C182" s="170" t="s">
        <v>529</v>
      </c>
      <c r="D182" s="170" t="s">
        <v>264</v>
      </c>
      <c r="E182" s="171" t="s">
        <v>2862</v>
      </c>
      <c r="F182" s="172" t="s">
        <v>2863</v>
      </c>
      <c r="G182" s="173" t="s">
        <v>2746</v>
      </c>
      <c r="H182" s="174">
        <v>1</v>
      </c>
      <c r="I182" s="175"/>
      <c r="J182" s="176">
        <f>ROUND(I182*H182,2)</f>
        <v>0</v>
      </c>
      <c r="K182" s="172" t="s">
        <v>21</v>
      </c>
      <c r="L182" s="177"/>
      <c r="M182" s="178" t="s">
        <v>21</v>
      </c>
      <c r="N182" s="179" t="s">
        <v>44</v>
      </c>
      <c r="P182" s="140">
        <f>O182*H182</f>
        <v>0</v>
      </c>
      <c r="Q182" s="140">
        <v>0</v>
      </c>
      <c r="R182" s="140">
        <f>Q182*H182</f>
        <v>0</v>
      </c>
      <c r="S182" s="140">
        <v>0</v>
      </c>
      <c r="T182" s="141">
        <f>S182*H182</f>
        <v>0</v>
      </c>
      <c r="AR182" s="142" t="s">
        <v>223</v>
      </c>
      <c r="AT182" s="142" t="s">
        <v>264</v>
      </c>
      <c r="AU182" s="142" t="s">
        <v>181</v>
      </c>
      <c r="AY182" s="17" t="s">
        <v>158</v>
      </c>
      <c r="BE182" s="143">
        <f>IF(N182="základní",J182,0)</f>
        <v>0</v>
      </c>
      <c r="BF182" s="143">
        <f>IF(N182="snížená",J182,0)</f>
        <v>0</v>
      </c>
      <c r="BG182" s="143">
        <f>IF(N182="zákl. přenesená",J182,0)</f>
        <v>0</v>
      </c>
      <c r="BH182" s="143">
        <f>IF(N182="sníž. přenesená",J182,0)</f>
        <v>0</v>
      </c>
      <c r="BI182" s="143">
        <f>IF(N182="nulová",J182,0)</f>
        <v>0</v>
      </c>
      <c r="BJ182" s="17" t="s">
        <v>81</v>
      </c>
      <c r="BK182" s="143">
        <f>ROUND(I182*H182,2)</f>
        <v>0</v>
      </c>
      <c r="BL182" s="17" t="s">
        <v>165</v>
      </c>
      <c r="BM182" s="142" t="s">
        <v>2864</v>
      </c>
    </row>
    <row r="183" spans="2:65" s="1" customFormat="1" ht="11.25">
      <c r="B183" s="32"/>
      <c r="D183" s="144" t="s">
        <v>167</v>
      </c>
      <c r="F183" s="145" t="s">
        <v>2863</v>
      </c>
      <c r="I183" s="146"/>
      <c r="L183" s="32"/>
      <c r="M183" s="147"/>
      <c r="T183" s="53"/>
      <c r="AT183" s="17" t="s">
        <v>167</v>
      </c>
      <c r="AU183" s="17" t="s">
        <v>181</v>
      </c>
    </row>
    <row r="184" spans="2:65" s="1" customFormat="1" ht="16.5" customHeight="1">
      <c r="B184" s="32"/>
      <c r="C184" s="131" t="s">
        <v>536</v>
      </c>
      <c r="D184" s="131" t="s">
        <v>160</v>
      </c>
      <c r="E184" s="132" t="s">
        <v>2865</v>
      </c>
      <c r="F184" s="133" t="s">
        <v>2866</v>
      </c>
      <c r="G184" s="134" t="s">
        <v>344</v>
      </c>
      <c r="H184" s="135">
        <v>2</v>
      </c>
      <c r="I184" s="136"/>
      <c r="J184" s="137">
        <f>ROUND(I184*H184,2)</f>
        <v>0</v>
      </c>
      <c r="K184" s="133" t="s">
        <v>21</v>
      </c>
      <c r="L184" s="32"/>
      <c r="M184" s="138" t="s">
        <v>21</v>
      </c>
      <c r="N184" s="139" t="s">
        <v>44</v>
      </c>
      <c r="P184" s="140">
        <f>O184*H184</f>
        <v>0</v>
      </c>
      <c r="Q184" s="140">
        <v>0</v>
      </c>
      <c r="R184" s="140">
        <f>Q184*H184</f>
        <v>0</v>
      </c>
      <c r="S184" s="140">
        <v>0</v>
      </c>
      <c r="T184" s="141">
        <f>S184*H184</f>
        <v>0</v>
      </c>
      <c r="AR184" s="142" t="s">
        <v>165</v>
      </c>
      <c r="AT184" s="142" t="s">
        <v>160</v>
      </c>
      <c r="AU184" s="142" t="s">
        <v>181</v>
      </c>
      <c r="AY184" s="17" t="s">
        <v>158</v>
      </c>
      <c r="BE184" s="143">
        <f>IF(N184="základní",J184,0)</f>
        <v>0</v>
      </c>
      <c r="BF184" s="143">
        <f>IF(N184="snížená",J184,0)</f>
        <v>0</v>
      </c>
      <c r="BG184" s="143">
        <f>IF(N184="zákl. přenesená",J184,0)</f>
        <v>0</v>
      </c>
      <c r="BH184" s="143">
        <f>IF(N184="sníž. přenesená",J184,0)</f>
        <v>0</v>
      </c>
      <c r="BI184" s="143">
        <f>IF(N184="nulová",J184,0)</f>
        <v>0</v>
      </c>
      <c r="BJ184" s="17" t="s">
        <v>81</v>
      </c>
      <c r="BK184" s="143">
        <f>ROUND(I184*H184,2)</f>
        <v>0</v>
      </c>
      <c r="BL184" s="17" t="s">
        <v>165</v>
      </c>
      <c r="BM184" s="142" t="s">
        <v>2867</v>
      </c>
    </row>
    <row r="185" spans="2:65" s="1" customFormat="1" ht="11.25">
      <c r="B185" s="32"/>
      <c r="D185" s="144" t="s">
        <v>167</v>
      </c>
      <c r="F185" s="145" t="s">
        <v>2866</v>
      </c>
      <c r="I185" s="146"/>
      <c r="L185" s="32"/>
      <c r="M185" s="147"/>
      <c r="T185" s="53"/>
      <c r="AT185" s="17" t="s">
        <v>167</v>
      </c>
      <c r="AU185" s="17" t="s">
        <v>181</v>
      </c>
    </row>
    <row r="186" spans="2:65" s="1" customFormat="1" ht="37.9" customHeight="1">
      <c r="B186" s="32"/>
      <c r="C186" s="170" t="s">
        <v>558</v>
      </c>
      <c r="D186" s="170" t="s">
        <v>264</v>
      </c>
      <c r="E186" s="171" t="s">
        <v>2868</v>
      </c>
      <c r="F186" s="172" t="s">
        <v>2869</v>
      </c>
      <c r="G186" s="173" t="s">
        <v>2746</v>
      </c>
      <c r="H186" s="174">
        <v>2</v>
      </c>
      <c r="I186" s="175"/>
      <c r="J186" s="176">
        <f>ROUND(I186*H186,2)</f>
        <v>0</v>
      </c>
      <c r="K186" s="172" t="s">
        <v>21</v>
      </c>
      <c r="L186" s="177"/>
      <c r="M186" s="178" t="s">
        <v>21</v>
      </c>
      <c r="N186" s="179" t="s">
        <v>44</v>
      </c>
      <c r="P186" s="140">
        <f>O186*H186</f>
        <v>0</v>
      </c>
      <c r="Q186" s="140">
        <v>0</v>
      </c>
      <c r="R186" s="140">
        <f>Q186*H186</f>
        <v>0</v>
      </c>
      <c r="S186" s="140">
        <v>0</v>
      </c>
      <c r="T186" s="141">
        <f>S186*H186</f>
        <v>0</v>
      </c>
      <c r="AR186" s="142" t="s">
        <v>223</v>
      </c>
      <c r="AT186" s="142" t="s">
        <v>264</v>
      </c>
      <c r="AU186" s="142" t="s">
        <v>181</v>
      </c>
      <c r="AY186" s="17" t="s">
        <v>158</v>
      </c>
      <c r="BE186" s="143">
        <f>IF(N186="základní",J186,0)</f>
        <v>0</v>
      </c>
      <c r="BF186" s="143">
        <f>IF(N186="snížená",J186,0)</f>
        <v>0</v>
      </c>
      <c r="BG186" s="143">
        <f>IF(N186="zákl. přenesená",J186,0)</f>
        <v>0</v>
      </c>
      <c r="BH186" s="143">
        <f>IF(N186="sníž. přenesená",J186,0)</f>
        <v>0</v>
      </c>
      <c r="BI186" s="143">
        <f>IF(N186="nulová",J186,0)</f>
        <v>0</v>
      </c>
      <c r="BJ186" s="17" t="s">
        <v>81</v>
      </c>
      <c r="BK186" s="143">
        <f>ROUND(I186*H186,2)</f>
        <v>0</v>
      </c>
      <c r="BL186" s="17" t="s">
        <v>165</v>
      </c>
      <c r="BM186" s="142" t="s">
        <v>2870</v>
      </c>
    </row>
    <row r="187" spans="2:65" s="1" customFormat="1" ht="19.5">
      <c r="B187" s="32"/>
      <c r="D187" s="144" t="s">
        <v>167</v>
      </c>
      <c r="F187" s="145" t="s">
        <v>2869</v>
      </c>
      <c r="I187" s="146"/>
      <c r="L187" s="32"/>
      <c r="M187" s="147"/>
      <c r="T187" s="53"/>
      <c r="AT187" s="17" t="s">
        <v>167</v>
      </c>
      <c r="AU187" s="17" t="s">
        <v>181</v>
      </c>
    </row>
    <row r="188" spans="2:65" s="1" customFormat="1" ht="16.5" customHeight="1">
      <c r="B188" s="32"/>
      <c r="C188" s="131" t="s">
        <v>565</v>
      </c>
      <c r="D188" s="131" t="s">
        <v>160</v>
      </c>
      <c r="E188" s="132" t="s">
        <v>2871</v>
      </c>
      <c r="F188" s="133" t="s">
        <v>2872</v>
      </c>
      <c r="G188" s="134" t="s">
        <v>344</v>
      </c>
      <c r="H188" s="135">
        <v>3</v>
      </c>
      <c r="I188" s="136"/>
      <c r="J188" s="137">
        <f>ROUND(I188*H188,2)</f>
        <v>0</v>
      </c>
      <c r="K188" s="133" t="s">
        <v>21</v>
      </c>
      <c r="L188" s="32"/>
      <c r="M188" s="138" t="s">
        <v>21</v>
      </c>
      <c r="N188" s="139" t="s">
        <v>44</v>
      </c>
      <c r="P188" s="140">
        <f>O188*H188</f>
        <v>0</v>
      </c>
      <c r="Q188" s="140">
        <v>0</v>
      </c>
      <c r="R188" s="140">
        <f>Q188*H188</f>
        <v>0</v>
      </c>
      <c r="S188" s="140">
        <v>0</v>
      </c>
      <c r="T188" s="141">
        <f>S188*H188</f>
        <v>0</v>
      </c>
      <c r="AR188" s="142" t="s">
        <v>165</v>
      </c>
      <c r="AT188" s="142" t="s">
        <v>160</v>
      </c>
      <c r="AU188" s="142" t="s">
        <v>181</v>
      </c>
      <c r="AY188" s="17" t="s">
        <v>158</v>
      </c>
      <c r="BE188" s="143">
        <f>IF(N188="základní",J188,0)</f>
        <v>0</v>
      </c>
      <c r="BF188" s="143">
        <f>IF(N188="snížená",J188,0)</f>
        <v>0</v>
      </c>
      <c r="BG188" s="143">
        <f>IF(N188="zákl. přenesená",J188,0)</f>
        <v>0</v>
      </c>
      <c r="BH188" s="143">
        <f>IF(N188="sníž. přenesená",J188,0)</f>
        <v>0</v>
      </c>
      <c r="BI188" s="143">
        <f>IF(N188="nulová",J188,0)</f>
        <v>0</v>
      </c>
      <c r="BJ188" s="17" t="s">
        <v>81</v>
      </c>
      <c r="BK188" s="143">
        <f>ROUND(I188*H188,2)</f>
        <v>0</v>
      </c>
      <c r="BL188" s="17" t="s">
        <v>165</v>
      </c>
      <c r="BM188" s="142" t="s">
        <v>2873</v>
      </c>
    </row>
    <row r="189" spans="2:65" s="1" customFormat="1" ht="11.25">
      <c r="B189" s="32"/>
      <c r="D189" s="144" t="s">
        <v>167</v>
      </c>
      <c r="F189" s="145" t="s">
        <v>2872</v>
      </c>
      <c r="I189" s="146"/>
      <c r="L189" s="32"/>
      <c r="M189" s="147"/>
      <c r="T189" s="53"/>
      <c r="AT189" s="17" t="s">
        <v>167</v>
      </c>
      <c r="AU189" s="17" t="s">
        <v>181</v>
      </c>
    </row>
    <row r="190" spans="2:65" s="1" customFormat="1" ht="21.75" customHeight="1">
      <c r="B190" s="32"/>
      <c r="C190" s="131" t="s">
        <v>570</v>
      </c>
      <c r="D190" s="131" t="s">
        <v>160</v>
      </c>
      <c r="E190" s="132" t="s">
        <v>2874</v>
      </c>
      <c r="F190" s="133" t="s">
        <v>2875</v>
      </c>
      <c r="G190" s="134" t="s">
        <v>344</v>
      </c>
      <c r="H190" s="135">
        <v>2</v>
      </c>
      <c r="I190" s="136"/>
      <c r="J190" s="137">
        <f>ROUND(I190*H190,2)</f>
        <v>0</v>
      </c>
      <c r="K190" s="133" t="s">
        <v>21</v>
      </c>
      <c r="L190" s="32"/>
      <c r="M190" s="138" t="s">
        <v>21</v>
      </c>
      <c r="N190" s="139" t="s">
        <v>44</v>
      </c>
      <c r="P190" s="140">
        <f>O190*H190</f>
        <v>0</v>
      </c>
      <c r="Q190" s="140">
        <v>0</v>
      </c>
      <c r="R190" s="140">
        <f>Q190*H190</f>
        <v>0</v>
      </c>
      <c r="S190" s="140">
        <v>0</v>
      </c>
      <c r="T190" s="141">
        <f>S190*H190</f>
        <v>0</v>
      </c>
      <c r="AR190" s="142" t="s">
        <v>165</v>
      </c>
      <c r="AT190" s="142" t="s">
        <v>160</v>
      </c>
      <c r="AU190" s="142" t="s">
        <v>181</v>
      </c>
      <c r="AY190" s="17" t="s">
        <v>158</v>
      </c>
      <c r="BE190" s="143">
        <f>IF(N190="základní",J190,0)</f>
        <v>0</v>
      </c>
      <c r="BF190" s="143">
        <f>IF(N190="snížená",J190,0)</f>
        <v>0</v>
      </c>
      <c r="BG190" s="143">
        <f>IF(N190="zákl. přenesená",J190,0)</f>
        <v>0</v>
      </c>
      <c r="BH190" s="143">
        <f>IF(N190="sníž. přenesená",J190,0)</f>
        <v>0</v>
      </c>
      <c r="BI190" s="143">
        <f>IF(N190="nulová",J190,0)</f>
        <v>0</v>
      </c>
      <c r="BJ190" s="17" t="s">
        <v>81</v>
      </c>
      <c r="BK190" s="143">
        <f>ROUND(I190*H190,2)</f>
        <v>0</v>
      </c>
      <c r="BL190" s="17" t="s">
        <v>165</v>
      </c>
      <c r="BM190" s="142" t="s">
        <v>2876</v>
      </c>
    </row>
    <row r="191" spans="2:65" s="1" customFormat="1" ht="11.25">
      <c r="B191" s="32"/>
      <c r="D191" s="144" t="s">
        <v>167</v>
      </c>
      <c r="F191" s="145" t="s">
        <v>2875</v>
      </c>
      <c r="I191" s="146"/>
      <c r="L191" s="32"/>
      <c r="M191" s="147"/>
      <c r="T191" s="53"/>
      <c r="AT191" s="17" t="s">
        <v>167</v>
      </c>
      <c r="AU191" s="17" t="s">
        <v>181</v>
      </c>
    </row>
    <row r="192" spans="2:65" s="1" customFormat="1" ht="16.5" customHeight="1">
      <c r="B192" s="32"/>
      <c r="C192" s="170" t="s">
        <v>576</v>
      </c>
      <c r="D192" s="170" t="s">
        <v>264</v>
      </c>
      <c r="E192" s="171" t="s">
        <v>2877</v>
      </c>
      <c r="F192" s="172" t="s">
        <v>2878</v>
      </c>
      <c r="G192" s="173" t="s">
        <v>2746</v>
      </c>
      <c r="H192" s="174">
        <v>1</v>
      </c>
      <c r="I192" s="175"/>
      <c r="J192" s="176">
        <f>ROUND(I192*H192,2)</f>
        <v>0</v>
      </c>
      <c r="K192" s="172" t="s">
        <v>21</v>
      </c>
      <c r="L192" s="177"/>
      <c r="M192" s="178" t="s">
        <v>21</v>
      </c>
      <c r="N192" s="179" t="s">
        <v>44</v>
      </c>
      <c r="P192" s="140">
        <f>O192*H192</f>
        <v>0</v>
      </c>
      <c r="Q192" s="140">
        <v>0</v>
      </c>
      <c r="R192" s="140">
        <f>Q192*H192</f>
        <v>0</v>
      </c>
      <c r="S192" s="140">
        <v>0</v>
      </c>
      <c r="T192" s="141">
        <f>S192*H192</f>
        <v>0</v>
      </c>
      <c r="AR192" s="142" t="s">
        <v>223</v>
      </c>
      <c r="AT192" s="142" t="s">
        <v>264</v>
      </c>
      <c r="AU192" s="142" t="s">
        <v>181</v>
      </c>
      <c r="AY192" s="17" t="s">
        <v>158</v>
      </c>
      <c r="BE192" s="143">
        <f>IF(N192="základní",J192,0)</f>
        <v>0</v>
      </c>
      <c r="BF192" s="143">
        <f>IF(N192="snížená",J192,0)</f>
        <v>0</v>
      </c>
      <c r="BG192" s="143">
        <f>IF(N192="zákl. přenesená",J192,0)</f>
        <v>0</v>
      </c>
      <c r="BH192" s="143">
        <f>IF(N192="sníž. přenesená",J192,0)</f>
        <v>0</v>
      </c>
      <c r="BI192" s="143">
        <f>IF(N192="nulová",J192,0)</f>
        <v>0</v>
      </c>
      <c r="BJ192" s="17" t="s">
        <v>81</v>
      </c>
      <c r="BK192" s="143">
        <f>ROUND(I192*H192,2)</f>
        <v>0</v>
      </c>
      <c r="BL192" s="17" t="s">
        <v>165</v>
      </c>
      <c r="BM192" s="142" t="s">
        <v>2879</v>
      </c>
    </row>
    <row r="193" spans="2:65" s="1" customFormat="1" ht="11.25">
      <c r="B193" s="32"/>
      <c r="D193" s="144" t="s">
        <v>167</v>
      </c>
      <c r="F193" s="145" t="s">
        <v>2878</v>
      </c>
      <c r="I193" s="146"/>
      <c r="L193" s="32"/>
      <c r="M193" s="147"/>
      <c r="T193" s="53"/>
      <c r="AT193" s="17" t="s">
        <v>167</v>
      </c>
      <c r="AU193" s="17" t="s">
        <v>181</v>
      </c>
    </row>
    <row r="194" spans="2:65" s="1" customFormat="1" ht="16.5" customHeight="1">
      <c r="B194" s="32"/>
      <c r="C194" s="170" t="s">
        <v>582</v>
      </c>
      <c r="D194" s="170" t="s">
        <v>264</v>
      </c>
      <c r="E194" s="171" t="s">
        <v>2880</v>
      </c>
      <c r="F194" s="172" t="s">
        <v>2881</v>
      </c>
      <c r="G194" s="173" t="s">
        <v>2746</v>
      </c>
      <c r="H194" s="174">
        <v>1</v>
      </c>
      <c r="I194" s="175"/>
      <c r="J194" s="176">
        <f>ROUND(I194*H194,2)</f>
        <v>0</v>
      </c>
      <c r="K194" s="172" t="s">
        <v>21</v>
      </c>
      <c r="L194" s="177"/>
      <c r="M194" s="178" t="s">
        <v>21</v>
      </c>
      <c r="N194" s="179" t="s">
        <v>44</v>
      </c>
      <c r="P194" s="140">
        <f>O194*H194</f>
        <v>0</v>
      </c>
      <c r="Q194" s="140">
        <v>0</v>
      </c>
      <c r="R194" s="140">
        <f>Q194*H194</f>
        <v>0</v>
      </c>
      <c r="S194" s="140">
        <v>0</v>
      </c>
      <c r="T194" s="141">
        <f>S194*H194</f>
        <v>0</v>
      </c>
      <c r="AR194" s="142" t="s">
        <v>223</v>
      </c>
      <c r="AT194" s="142" t="s">
        <v>264</v>
      </c>
      <c r="AU194" s="142" t="s">
        <v>181</v>
      </c>
      <c r="AY194" s="17" t="s">
        <v>158</v>
      </c>
      <c r="BE194" s="143">
        <f>IF(N194="základní",J194,0)</f>
        <v>0</v>
      </c>
      <c r="BF194" s="143">
        <f>IF(N194="snížená",J194,0)</f>
        <v>0</v>
      </c>
      <c r="BG194" s="143">
        <f>IF(N194="zákl. přenesená",J194,0)</f>
        <v>0</v>
      </c>
      <c r="BH194" s="143">
        <f>IF(N194="sníž. přenesená",J194,0)</f>
        <v>0</v>
      </c>
      <c r="BI194" s="143">
        <f>IF(N194="nulová",J194,0)</f>
        <v>0</v>
      </c>
      <c r="BJ194" s="17" t="s">
        <v>81</v>
      </c>
      <c r="BK194" s="143">
        <f>ROUND(I194*H194,2)</f>
        <v>0</v>
      </c>
      <c r="BL194" s="17" t="s">
        <v>165</v>
      </c>
      <c r="BM194" s="142" t="s">
        <v>2882</v>
      </c>
    </row>
    <row r="195" spans="2:65" s="1" customFormat="1" ht="11.25">
      <c r="B195" s="32"/>
      <c r="D195" s="144" t="s">
        <v>167</v>
      </c>
      <c r="F195" s="145" t="s">
        <v>2881</v>
      </c>
      <c r="I195" s="146"/>
      <c r="L195" s="32"/>
      <c r="M195" s="147"/>
      <c r="T195" s="53"/>
      <c r="AT195" s="17" t="s">
        <v>167</v>
      </c>
      <c r="AU195" s="17" t="s">
        <v>181</v>
      </c>
    </row>
    <row r="196" spans="2:65" s="1" customFormat="1" ht="16.5" customHeight="1">
      <c r="B196" s="32"/>
      <c r="C196" s="131" t="s">
        <v>587</v>
      </c>
      <c r="D196" s="131" t="s">
        <v>160</v>
      </c>
      <c r="E196" s="132" t="s">
        <v>2883</v>
      </c>
      <c r="F196" s="133" t="s">
        <v>2884</v>
      </c>
      <c r="G196" s="134" t="s">
        <v>344</v>
      </c>
      <c r="H196" s="135">
        <v>1</v>
      </c>
      <c r="I196" s="136"/>
      <c r="J196" s="137">
        <f>ROUND(I196*H196,2)</f>
        <v>0</v>
      </c>
      <c r="K196" s="133" t="s">
        <v>21</v>
      </c>
      <c r="L196" s="32"/>
      <c r="M196" s="138" t="s">
        <v>21</v>
      </c>
      <c r="N196" s="139" t="s">
        <v>44</v>
      </c>
      <c r="P196" s="140">
        <f>O196*H196</f>
        <v>0</v>
      </c>
      <c r="Q196" s="140">
        <v>0</v>
      </c>
      <c r="R196" s="140">
        <f>Q196*H196</f>
        <v>0</v>
      </c>
      <c r="S196" s="140">
        <v>0</v>
      </c>
      <c r="T196" s="141">
        <f>S196*H196</f>
        <v>0</v>
      </c>
      <c r="AR196" s="142" t="s">
        <v>165</v>
      </c>
      <c r="AT196" s="142" t="s">
        <v>160</v>
      </c>
      <c r="AU196" s="142" t="s">
        <v>181</v>
      </c>
      <c r="AY196" s="17" t="s">
        <v>158</v>
      </c>
      <c r="BE196" s="143">
        <f>IF(N196="základní",J196,0)</f>
        <v>0</v>
      </c>
      <c r="BF196" s="143">
        <f>IF(N196="snížená",J196,0)</f>
        <v>0</v>
      </c>
      <c r="BG196" s="143">
        <f>IF(N196="zákl. přenesená",J196,0)</f>
        <v>0</v>
      </c>
      <c r="BH196" s="143">
        <f>IF(N196="sníž. přenesená",J196,0)</f>
        <v>0</v>
      </c>
      <c r="BI196" s="143">
        <f>IF(N196="nulová",J196,0)</f>
        <v>0</v>
      </c>
      <c r="BJ196" s="17" t="s">
        <v>81</v>
      </c>
      <c r="BK196" s="143">
        <f>ROUND(I196*H196,2)</f>
        <v>0</v>
      </c>
      <c r="BL196" s="17" t="s">
        <v>165</v>
      </c>
      <c r="BM196" s="142" t="s">
        <v>2885</v>
      </c>
    </row>
    <row r="197" spans="2:65" s="1" customFormat="1" ht="11.25">
      <c r="B197" s="32"/>
      <c r="D197" s="144" t="s">
        <v>167</v>
      </c>
      <c r="F197" s="145" t="s">
        <v>2884</v>
      </c>
      <c r="I197" s="146"/>
      <c r="L197" s="32"/>
      <c r="M197" s="147"/>
      <c r="T197" s="53"/>
      <c r="AT197" s="17" t="s">
        <v>167</v>
      </c>
      <c r="AU197" s="17" t="s">
        <v>181</v>
      </c>
    </row>
    <row r="198" spans="2:65" s="1" customFormat="1" ht="24.2" customHeight="1">
      <c r="B198" s="32"/>
      <c r="C198" s="170" t="s">
        <v>594</v>
      </c>
      <c r="D198" s="170" t="s">
        <v>264</v>
      </c>
      <c r="E198" s="171" t="s">
        <v>2886</v>
      </c>
      <c r="F198" s="172" t="s">
        <v>2887</v>
      </c>
      <c r="G198" s="173" t="s">
        <v>2746</v>
      </c>
      <c r="H198" s="174">
        <v>1</v>
      </c>
      <c r="I198" s="175"/>
      <c r="J198" s="176">
        <f>ROUND(I198*H198,2)</f>
        <v>0</v>
      </c>
      <c r="K198" s="172" t="s">
        <v>21</v>
      </c>
      <c r="L198" s="177"/>
      <c r="M198" s="178" t="s">
        <v>21</v>
      </c>
      <c r="N198" s="179" t="s">
        <v>44</v>
      </c>
      <c r="P198" s="140">
        <f>O198*H198</f>
        <v>0</v>
      </c>
      <c r="Q198" s="140">
        <v>0</v>
      </c>
      <c r="R198" s="140">
        <f>Q198*H198</f>
        <v>0</v>
      </c>
      <c r="S198" s="140">
        <v>0</v>
      </c>
      <c r="T198" s="141">
        <f>S198*H198</f>
        <v>0</v>
      </c>
      <c r="AR198" s="142" t="s">
        <v>223</v>
      </c>
      <c r="AT198" s="142" t="s">
        <v>264</v>
      </c>
      <c r="AU198" s="142" t="s">
        <v>181</v>
      </c>
      <c r="AY198" s="17" t="s">
        <v>158</v>
      </c>
      <c r="BE198" s="143">
        <f>IF(N198="základní",J198,0)</f>
        <v>0</v>
      </c>
      <c r="BF198" s="143">
        <f>IF(N198="snížená",J198,0)</f>
        <v>0</v>
      </c>
      <c r="BG198" s="143">
        <f>IF(N198="zákl. přenesená",J198,0)</f>
        <v>0</v>
      </c>
      <c r="BH198" s="143">
        <f>IF(N198="sníž. přenesená",J198,0)</f>
        <v>0</v>
      </c>
      <c r="BI198" s="143">
        <f>IF(N198="nulová",J198,0)</f>
        <v>0</v>
      </c>
      <c r="BJ198" s="17" t="s">
        <v>81</v>
      </c>
      <c r="BK198" s="143">
        <f>ROUND(I198*H198,2)</f>
        <v>0</v>
      </c>
      <c r="BL198" s="17" t="s">
        <v>165</v>
      </c>
      <c r="BM198" s="142" t="s">
        <v>2888</v>
      </c>
    </row>
    <row r="199" spans="2:65" s="1" customFormat="1" ht="11.25">
      <c r="B199" s="32"/>
      <c r="D199" s="144" t="s">
        <v>167</v>
      </c>
      <c r="F199" s="145" t="s">
        <v>2887</v>
      </c>
      <c r="I199" s="146"/>
      <c r="L199" s="32"/>
      <c r="M199" s="147"/>
      <c r="T199" s="53"/>
      <c r="AT199" s="17" t="s">
        <v>167</v>
      </c>
      <c r="AU199" s="17" t="s">
        <v>181</v>
      </c>
    </row>
    <row r="200" spans="2:65" s="1" customFormat="1" ht="16.5" customHeight="1">
      <c r="B200" s="32"/>
      <c r="C200" s="131" t="s">
        <v>601</v>
      </c>
      <c r="D200" s="131" t="s">
        <v>160</v>
      </c>
      <c r="E200" s="132" t="s">
        <v>2889</v>
      </c>
      <c r="F200" s="133" t="s">
        <v>2890</v>
      </c>
      <c r="G200" s="134" t="s">
        <v>344</v>
      </c>
      <c r="H200" s="135">
        <v>2</v>
      </c>
      <c r="I200" s="136"/>
      <c r="J200" s="137">
        <f>ROUND(I200*H200,2)</f>
        <v>0</v>
      </c>
      <c r="K200" s="133" t="s">
        <v>21</v>
      </c>
      <c r="L200" s="32"/>
      <c r="M200" s="138" t="s">
        <v>21</v>
      </c>
      <c r="N200" s="139" t="s">
        <v>44</v>
      </c>
      <c r="P200" s="140">
        <f>O200*H200</f>
        <v>0</v>
      </c>
      <c r="Q200" s="140">
        <v>0</v>
      </c>
      <c r="R200" s="140">
        <f>Q200*H200</f>
        <v>0</v>
      </c>
      <c r="S200" s="140">
        <v>0</v>
      </c>
      <c r="T200" s="141">
        <f>S200*H200</f>
        <v>0</v>
      </c>
      <c r="AR200" s="142" t="s">
        <v>165</v>
      </c>
      <c r="AT200" s="142" t="s">
        <v>160</v>
      </c>
      <c r="AU200" s="142" t="s">
        <v>181</v>
      </c>
      <c r="AY200" s="17" t="s">
        <v>158</v>
      </c>
      <c r="BE200" s="143">
        <f>IF(N200="základní",J200,0)</f>
        <v>0</v>
      </c>
      <c r="BF200" s="143">
        <f>IF(N200="snížená",J200,0)</f>
        <v>0</v>
      </c>
      <c r="BG200" s="143">
        <f>IF(N200="zákl. přenesená",J200,0)</f>
        <v>0</v>
      </c>
      <c r="BH200" s="143">
        <f>IF(N200="sníž. přenesená",J200,0)</f>
        <v>0</v>
      </c>
      <c r="BI200" s="143">
        <f>IF(N200="nulová",J200,0)</f>
        <v>0</v>
      </c>
      <c r="BJ200" s="17" t="s">
        <v>81</v>
      </c>
      <c r="BK200" s="143">
        <f>ROUND(I200*H200,2)</f>
        <v>0</v>
      </c>
      <c r="BL200" s="17" t="s">
        <v>165</v>
      </c>
      <c r="BM200" s="142" t="s">
        <v>2891</v>
      </c>
    </row>
    <row r="201" spans="2:65" s="1" customFormat="1" ht="11.25">
      <c r="B201" s="32"/>
      <c r="D201" s="144" t="s">
        <v>167</v>
      </c>
      <c r="F201" s="145" t="s">
        <v>2890</v>
      </c>
      <c r="I201" s="146"/>
      <c r="L201" s="32"/>
      <c r="M201" s="147"/>
      <c r="T201" s="53"/>
      <c r="AT201" s="17" t="s">
        <v>167</v>
      </c>
      <c r="AU201" s="17" t="s">
        <v>181</v>
      </c>
    </row>
    <row r="202" spans="2:65" s="1" customFormat="1" ht="37.9" customHeight="1">
      <c r="B202" s="32"/>
      <c r="C202" s="170" t="s">
        <v>618</v>
      </c>
      <c r="D202" s="170" t="s">
        <v>264</v>
      </c>
      <c r="E202" s="171" t="s">
        <v>2892</v>
      </c>
      <c r="F202" s="172" t="s">
        <v>2893</v>
      </c>
      <c r="G202" s="173" t="s">
        <v>2746</v>
      </c>
      <c r="H202" s="174">
        <v>2</v>
      </c>
      <c r="I202" s="175"/>
      <c r="J202" s="176">
        <f>ROUND(I202*H202,2)</f>
        <v>0</v>
      </c>
      <c r="K202" s="172" t="s">
        <v>21</v>
      </c>
      <c r="L202" s="177"/>
      <c r="M202" s="178" t="s">
        <v>21</v>
      </c>
      <c r="N202" s="179" t="s">
        <v>44</v>
      </c>
      <c r="P202" s="140">
        <f>O202*H202</f>
        <v>0</v>
      </c>
      <c r="Q202" s="140">
        <v>0</v>
      </c>
      <c r="R202" s="140">
        <f>Q202*H202</f>
        <v>0</v>
      </c>
      <c r="S202" s="140">
        <v>0</v>
      </c>
      <c r="T202" s="141">
        <f>S202*H202</f>
        <v>0</v>
      </c>
      <c r="AR202" s="142" t="s">
        <v>223</v>
      </c>
      <c r="AT202" s="142" t="s">
        <v>264</v>
      </c>
      <c r="AU202" s="142" t="s">
        <v>181</v>
      </c>
      <c r="AY202" s="17" t="s">
        <v>158</v>
      </c>
      <c r="BE202" s="143">
        <f>IF(N202="základní",J202,0)</f>
        <v>0</v>
      </c>
      <c r="BF202" s="143">
        <f>IF(N202="snížená",J202,0)</f>
        <v>0</v>
      </c>
      <c r="BG202" s="143">
        <f>IF(N202="zákl. přenesená",J202,0)</f>
        <v>0</v>
      </c>
      <c r="BH202" s="143">
        <f>IF(N202="sníž. přenesená",J202,0)</f>
        <v>0</v>
      </c>
      <c r="BI202" s="143">
        <f>IF(N202="nulová",J202,0)</f>
        <v>0</v>
      </c>
      <c r="BJ202" s="17" t="s">
        <v>81</v>
      </c>
      <c r="BK202" s="143">
        <f>ROUND(I202*H202,2)</f>
        <v>0</v>
      </c>
      <c r="BL202" s="17" t="s">
        <v>165</v>
      </c>
      <c r="BM202" s="142" t="s">
        <v>2894</v>
      </c>
    </row>
    <row r="203" spans="2:65" s="1" customFormat="1" ht="19.5">
      <c r="B203" s="32"/>
      <c r="D203" s="144" t="s">
        <v>167</v>
      </c>
      <c r="F203" s="145" t="s">
        <v>2893</v>
      </c>
      <c r="I203" s="146"/>
      <c r="L203" s="32"/>
      <c r="M203" s="147"/>
      <c r="T203" s="53"/>
      <c r="AT203" s="17" t="s">
        <v>167</v>
      </c>
      <c r="AU203" s="17" t="s">
        <v>181</v>
      </c>
    </row>
    <row r="204" spans="2:65" s="1" customFormat="1" ht="21.75" customHeight="1">
      <c r="B204" s="32"/>
      <c r="C204" s="131" t="s">
        <v>623</v>
      </c>
      <c r="D204" s="131" t="s">
        <v>160</v>
      </c>
      <c r="E204" s="132" t="s">
        <v>2895</v>
      </c>
      <c r="F204" s="133" t="s">
        <v>2896</v>
      </c>
      <c r="G204" s="134" t="s">
        <v>184</v>
      </c>
      <c r="H204" s="135">
        <v>2</v>
      </c>
      <c r="I204" s="136"/>
      <c r="J204" s="137">
        <f>ROUND(I204*H204,2)</f>
        <v>0</v>
      </c>
      <c r="K204" s="133" t="s">
        <v>21</v>
      </c>
      <c r="L204" s="32"/>
      <c r="M204" s="138" t="s">
        <v>21</v>
      </c>
      <c r="N204" s="139" t="s">
        <v>44</v>
      </c>
      <c r="P204" s="140">
        <f>O204*H204</f>
        <v>0</v>
      </c>
      <c r="Q204" s="140">
        <v>0</v>
      </c>
      <c r="R204" s="140">
        <f>Q204*H204</f>
        <v>0</v>
      </c>
      <c r="S204" s="140">
        <v>0</v>
      </c>
      <c r="T204" s="141">
        <f>S204*H204</f>
        <v>0</v>
      </c>
      <c r="AR204" s="142" t="s">
        <v>165</v>
      </c>
      <c r="AT204" s="142" t="s">
        <v>160</v>
      </c>
      <c r="AU204" s="142" t="s">
        <v>181</v>
      </c>
      <c r="AY204" s="17" t="s">
        <v>158</v>
      </c>
      <c r="BE204" s="143">
        <f>IF(N204="základní",J204,0)</f>
        <v>0</v>
      </c>
      <c r="BF204" s="143">
        <f>IF(N204="snížená",J204,0)</f>
        <v>0</v>
      </c>
      <c r="BG204" s="143">
        <f>IF(N204="zákl. přenesená",J204,0)</f>
        <v>0</v>
      </c>
      <c r="BH204" s="143">
        <f>IF(N204="sníž. přenesená",J204,0)</f>
        <v>0</v>
      </c>
      <c r="BI204" s="143">
        <f>IF(N204="nulová",J204,0)</f>
        <v>0</v>
      </c>
      <c r="BJ204" s="17" t="s">
        <v>81</v>
      </c>
      <c r="BK204" s="143">
        <f>ROUND(I204*H204,2)</f>
        <v>0</v>
      </c>
      <c r="BL204" s="17" t="s">
        <v>165</v>
      </c>
      <c r="BM204" s="142" t="s">
        <v>2897</v>
      </c>
    </row>
    <row r="205" spans="2:65" s="1" customFormat="1" ht="11.25">
      <c r="B205" s="32"/>
      <c r="D205" s="144" t="s">
        <v>167</v>
      </c>
      <c r="F205" s="145" t="s">
        <v>2896</v>
      </c>
      <c r="I205" s="146"/>
      <c r="L205" s="32"/>
      <c r="M205" s="147"/>
      <c r="T205" s="53"/>
      <c r="AT205" s="17" t="s">
        <v>167</v>
      </c>
      <c r="AU205" s="17" t="s">
        <v>181</v>
      </c>
    </row>
    <row r="206" spans="2:65" s="1" customFormat="1" ht="37.9" customHeight="1">
      <c r="B206" s="32"/>
      <c r="C206" s="170" t="s">
        <v>628</v>
      </c>
      <c r="D206" s="170" t="s">
        <v>264</v>
      </c>
      <c r="E206" s="171" t="s">
        <v>2898</v>
      </c>
      <c r="F206" s="172" t="s">
        <v>2899</v>
      </c>
      <c r="G206" s="173" t="s">
        <v>2900</v>
      </c>
      <c r="H206" s="174">
        <v>2</v>
      </c>
      <c r="I206" s="175"/>
      <c r="J206" s="176">
        <f>ROUND(I206*H206,2)</f>
        <v>0</v>
      </c>
      <c r="K206" s="172" t="s">
        <v>21</v>
      </c>
      <c r="L206" s="177"/>
      <c r="M206" s="178" t="s">
        <v>21</v>
      </c>
      <c r="N206" s="179" t="s">
        <v>44</v>
      </c>
      <c r="P206" s="140">
        <f>O206*H206</f>
        <v>0</v>
      </c>
      <c r="Q206" s="140">
        <v>0</v>
      </c>
      <c r="R206" s="140">
        <f>Q206*H206</f>
        <v>0</v>
      </c>
      <c r="S206" s="140">
        <v>0</v>
      </c>
      <c r="T206" s="141">
        <f>S206*H206</f>
        <v>0</v>
      </c>
      <c r="AR206" s="142" t="s">
        <v>223</v>
      </c>
      <c r="AT206" s="142" t="s">
        <v>264</v>
      </c>
      <c r="AU206" s="142" t="s">
        <v>181</v>
      </c>
      <c r="AY206" s="17" t="s">
        <v>158</v>
      </c>
      <c r="BE206" s="143">
        <f>IF(N206="základní",J206,0)</f>
        <v>0</v>
      </c>
      <c r="BF206" s="143">
        <f>IF(N206="snížená",J206,0)</f>
        <v>0</v>
      </c>
      <c r="BG206" s="143">
        <f>IF(N206="zákl. přenesená",J206,0)</f>
        <v>0</v>
      </c>
      <c r="BH206" s="143">
        <f>IF(N206="sníž. přenesená",J206,0)</f>
        <v>0</v>
      </c>
      <c r="BI206" s="143">
        <f>IF(N206="nulová",J206,0)</f>
        <v>0</v>
      </c>
      <c r="BJ206" s="17" t="s">
        <v>81</v>
      </c>
      <c r="BK206" s="143">
        <f>ROUND(I206*H206,2)</f>
        <v>0</v>
      </c>
      <c r="BL206" s="17" t="s">
        <v>165</v>
      </c>
      <c r="BM206" s="142" t="s">
        <v>2901</v>
      </c>
    </row>
    <row r="207" spans="2:65" s="1" customFormat="1" ht="19.5">
      <c r="B207" s="32"/>
      <c r="D207" s="144" t="s">
        <v>167</v>
      </c>
      <c r="F207" s="145" t="s">
        <v>2899</v>
      </c>
      <c r="I207" s="146"/>
      <c r="L207" s="32"/>
      <c r="M207" s="147"/>
      <c r="T207" s="53"/>
      <c r="AT207" s="17" t="s">
        <v>167</v>
      </c>
      <c r="AU207" s="17" t="s">
        <v>181</v>
      </c>
    </row>
    <row r="208" spans="2:65" s="1" customFormat="1" ht="24.2" customHeight="1">
      <c r="B208" s="32"/>
      <c r="C208" s="131" t="s">
        <v>634</v>
      </c>
      <c r="D208" s="131" t="s">
        <v>160</v>
      </c>
      <c r="E208" s="132" t="s">
        <v>2902</v>
      </c>
      <c r="F208" s="133" t="s">
        <v>2903</v>
      </c>
      <c r="G208" s="134" t="s">
        <v>344</v>
      </c>
      <c r="H208" s="135">
        <v>1</v>
      </c>
      <c r="I208" s="136"/>
      <c r="J208" s="137">
        <f>ROUND(I208*H208,2)</f>
        <v>0</v>
      </c>
      <c r="K208" s="133" t="s">
        <v>21</v>
      </c>
      <c r="L208" s="32"/>
      <c r="M208" s="138" t="s">
        <v>21</v>
      </c>
      <c r="N208" s="139" t="s">
        <v>44</v>
      </c>
      <c r="P208" s="140">
        <f>O208*H208</f>
        <v>0</v>
      </c>
      <c r="Q208" s="140">
        <v>0</v>
      </c>
      <c r="R208" s="140">
        <f>Q208*H208</f>
        <v>0</v>
      </c>
      <c r="S208" s="140">
        <v>0</v>
      </c>
      <c r="T208" s="141">
        <f>S208*H208</f>
        <v>0</v>
      </c>
      <c r="AR208" s="142" t="s">
        <v>165</v>
      </c>
      <c r="AT208" s="142" t="s">
        <v>160</v>
      </c>
      <c r="AU208" s="142" t="s">
        <v>181</v>
      </c>
      <c r="AY208" s="17" t="s">
        <v>158</v>
      </c>
      <c r="BE208" s="143">
        <f>IF(N208="základní",J208,0)</f>
        <v>0</v>
      </c>
      <c r="BF208" s="143">
        <f>IF(N208="snížená",J208,0)</f>
        <v>0</v>
      </c>
      <c r="BG208" s="143">
        <f>IF(N208="zákl. přenesená",J208,0)</f>
        <v>0</v>
      </c>
      <c r="BH208" s="143">
        <f>IF(N208="sníž. přenesená",J208,0)</f>
        <v>0</v>
      </c>
      <c r="BI208" s="143">
        <f>IF(N208="nulová",J208,0)</f>
        <v>0</v>
      </c>
      <c r="BJ208" s="17" t="s">
        <v>81</v>
      </c>
      <c r="BK208" s="143">
        <f>ROUND(I208*H208,2)</f>
        <v>0</v>
      </c>
      <c r="BL208" s="17" t="s">
        <v>165</v>
      </c>
      <c r="BM208" s="142" t="s">
        <v>2904</v>
      </c>
    </row>
    <row r="209" spans="2:65" s="1" customFormat="1" ht="11.25">
      <c r="B209" s="32"/>
      <c r="D209" s="144" t="s">
        <v>167</v>
      </c>
      <c r="F209" s="145" t="s">
        <v>2903</v>
      </c>
      <c r="I209" s="146"/>
      <c r="L209" s="32"/>
      <c r="M209" s="147"/>
      <c r="T209" s="53"/>
      <c r="AT209" s="17" t="s">
        <v>167</v>
      </c>
      <c r="AU209" s="17" t="s">
        <v>181</v>
      </c>
    </row>
    <row r="210" spans="2:65" s="1" customFormat="1" ht="33" customHeight="1">
      <c r="B210" s="32"/>
      <c r="C210" s="170" t="s">
        <v>640</v>
      </c>
      <c r="D210" s="170" t="s">
        <v>264</v>
      </c>
      <c r="E210" s="171" t="s">
        <v>2905</v>
      </c>
      <c r="F210" s="172" t="s">
        <v>2906</v>
      </c>
      <c r="G210" s="173" t="s">
        <v>344</v>
      </c>
      <c r="H210" s="174">
        <v>1</v>
      </c>
      <c r="I210" s="175"/>
      <c r="J210" s="176">
        <f>ROUND(I210*H210,2)</f>
        <v>0</v>
      </c>
      <c r="K210" s="172" t="s">
        <v>21</v>
      </c>
      <c r="L210" s="177"/>
      <c r="M210" s="178" t="s">
        <v>21</v>
      </c>
      <c r="N210" s="179" t="s">
        <v>44</v>
      </c>
      <c r="P210" s="140">
        <f>O210*H210</f>
        <v>0</v>
      </c>
      <c r="Q210" s="140">
        <v>0</v>
      </c>
      <c r="R210" s="140">
        <f>Q210*H210</f>
        <v>0</v>
      </c>
      <c r="S210" s="140">
        <v>0</v>
      </c>
      <c r="T210" s="141">
        <f>S210*H210</f>
        <v>0</v>
      </c>
      <c r="AR210" s="142" t="s">
        <v>223</v>
      </c>
      <c r="AT210" s="142" t="s">
        <v>264</v>
      </c>
      <c r="AU210" s="142" t="s">
        <v>181</v>
      </c>
      <c r="AY210" s="17" t="s">
        <v>158</v>
      </c>
      <c r="BE210" s="143">
        <f>IF(N210="základní",J210,0)</f>
        <v>0</v>
      </c>
      <c r="BF210" s="143">
        <f>IF(N210="snížená",J210,0)</f>
        <v>0</v>
      </c>
      <c r="BG210" s="143">
        <f>IF(N210="zákl. přenesená",J210,0)</f>
        <v>0</v>
      </c>
      <c r="BH210" s="143">
        <f>IF(N210="sníž. přenesená",J210,0)</f>
        <v>0</v>
      </c>
      <c r="BI210" s="143">
        <f>IF(N210="nulová",J210,0)</f>
        <v>0</v>
      </c>
      <c r="BJ210" s="17" t="s">
        <v>81</v>
      </c>
      <c r="BK210" s="143">
        <f>ROUND(I210*H210,2)</f>
        <v>0</v>
      </c>
      <c r="BL210" s="17" t="s">
        <v>165</v>
      </c>
      <c r="BM210" s="142" t="s">
        <v>2907</v>
      </c>
    </row>
    <row r="211" spans="2:65" s="1" customFormat="1" ht="19.5">
      <c r="B211" s="32"/>
      <c r="D211" s="144" t="s">
        <v>167</v>
      </c>
      <c r="F211" s="145" t="s">
        <v>2906</v>
      </c>
      <c r="I211" s="146"/>
      <c r="L211" s="32"/>
      <c r="M211" s="147"/>
      <c r="T211" s="53"/>
      <c r="AT211" s="17" t="s">
        <v>167</v>
      </c>
      <c r="AU211" s="17" t="s">
        <v>181</v>
      </c>
    </row>
    <row r="212" spans="2:65" s="1" customFormat="1" ht="21.75" customHeight="1">
      <c r="B212" s="32"/>
      <c r="C212" s="131" t="s">
        <v>646</v>
      </c>
      <c r="D212" s="131" t="s">
        <v>160</v>
      </c>
      <c r="E212" s="132" t="s">
        <v>2908</v>
      </c>
      <c r="F212" s="133" t="s">
        <v>2909</v>
      </c>
      <c r="G212" s="134" t="s">
        <v>184</v>
      </c>
      <c r="H212" s="135">
        <v>1.5</v>
      </c>
      <c r="I212" s="136"/>
      <c r="J212" s="137">
        <f>ROUND(I212*H212,2)</f>
        <v>0</v>
      </c>
      <c r="K212" s="133" t="s">
        <v>21</v>
      </c>
      <c r="L212" s="32"/>
      <c r="M212" s="138" t="s">
        <v>21</v>
      </c>
      <c r="N212" s="139" t="s">
        <v>44</v>
      </c>
      <c r="P212" s="140">
        <f>O212*H212</f>
        <v>0</v>
      </c>
      <c r="Q212" s="140">
        <v>8.3955999999999996E-3</v>
      </c>
      <c r="R212" s="140">
        <f>Q212*H212</f>
        <v>1.2593399999999999E-2</v>
      </c>
      <c r="S212" s="140">
        <v>0</v>
      </c>
      <c r="T212" s="141">
        <f>S212*H212</f>
        <v>0</v>
      </c>
      <c r="AR212" s="142" t="s">
        <v>165</v>
      </c>
      <c r="AT212" s="142" t="s">
        <v>160</v>
      </c>
      <c r="AU212" s="142" t="s">
        <v>181</v>
      </c>
      <c r="AY212" s="17" t="s">
        <v>158</v>
      </c>
      <c r="BE212" s="143">
        <f>IF(N212="základní",J212,0)</f>
        <v>0</v>
      </c>
      <c r="BF212" s="143">
        <f>IF(N212="snížená",J212,0)</f>
        <v>0</v>
      </c>
      <c r="BG212" s="143">
        <f>IF(N212="zákl. přenesená",J212,0)</f>
        <v>0</v>
      </c>
      <c r="BH212" s="143">
        <f>IF(N212="sníž. přenesená",J212,0)</f>
        <v>0</v>
      </c>
      <c r="BI212" s="143">
        <f>IF(N212="nulová",J212,0)</f>
        <v>0</v>
      </c>
      <c r="BJ212" s="17" t="s">
        <v>81</v>
      </c>
      <c r="BK212" s="143">
        <f>ROUND(I212*H212,2)</f>
        <v>0</v>
      </c>
      <c r="BL212" s="17" t="s">
        <v>165</v>
      </c>
      <c r="BM212" s="142" t="s">
        <v>2910</v>
      </c>
    </row>
    <row r="213" spans="2:65" s="1" customFormat="1" ht="11.25">
      <c r="B213" s="32"/>
      <c r="D213" s="144" t="s">
        <v>167</v>
      </c>
      <c r="F213" s="145" t="s">
        <v>2909</v>
      </c>
      <c r="I213" s="146"/>
      <c r="L213" s="32"/>
      <c r="M213" s="147"/>
      <c r="T213" s="53"/>
      <c r="AT213" s="17" t="s">
        <v>167</v>
      </c>
      <c r="AU213" s="17" t="s">
        <v>181</v>
      </c>
    </row>
    <row r="214" spans="2:65" s="1" customFormat="1" ht="39">
      <c r="B214" s="32"/>
      <c r="D214" s="144" t="s">
        <v>562</v>
      </c>
      <c r="F214" s="180" t="s">
        <v>2807</v>
      </c>
      <c r="I214" s="146"/>
      <c r="L214" s="32"/>
      <c r="M214" s="147"/>
      <c r="T214" s="53"/>
      <c r="AT214" s="17" t="s">
        <v>562</v>
      </c>
      <c r="AU214" s="17" t="s">
        <v>181</v>
      </c>
    </row>
    <row r="215" spans="2:65" s="1" customFormat="1" ht="24.2" customHeight="1">
      <c r="B215" s="32"/>
      <c r="C215" s="131" t="s">
        <v>654</v>
      </c>
      <c r="D215" s="131" t="s">
        <v>160</v>
      </c>
      <c r="E215" s="132" t="s">
        <v>2911</v>
      </c>
      <c r="F215" s="133" t="s">
        <v>2912</v>
      </c>
      <c r="G215" s="134" t="s">
        <v>184</v>
      </c>
      <c r="H215" s="135">
        <v>7</v>
      </c>
      <c r="I215" s="136"/>
      <c r="J215" s="137">
        <f>ROUND(I215*H215,2)</f>
        <v>0</v>
      </c>
      <c r="K215" s="133" t="s">
        <v>21</v>
      </c>
      <c r="L215" s="32"/>
      <c r="M215" s="138" t="s">
        <v>21</v>
      </c>
      <c r="N215" s="139" t="s">
        <v>44</v>
      </c>
      <c r="P215" s="140">
        <f>O215*H215</f>
        <v>0</v>
      </c>
      <c r="Q215" s="140">
        <v>1.665E-3</v>
      </c>
      <c r="R215" s="140">
        <f>Q215*H215</f>
        <v>1.1655E-2</v>
      </c>
      <c r="S215" s="140">
        <v>0</v>
      </c>
      <c r="T215" s="141">
        <f>S215*H215</f>
        <v>0</v>
      </c>
      <c r="AR215" s="142" t="s">
        <v>165</v>
      </c>
      <c r="AT215" s="142" t="s">
        <v>160</v>
      </c>
      <c r="AU215" s="142" t="s">
        <v>181</v>
      </c>
      <c r="AY215" s="17" t="s">
        <v>158</v>
      </c>
      <c r="BE215" s="143">
        <f>IF(N215="základní",J215,0)</f>
        <v>0</v>
      </c>
      <c r="BF215" s="143">
        <f>IF(N215="snížená",J215,0)</f>
        <v>0</v>
      </c>
      <c r="BG215" s="143">
        <f>IF(N215="zákl. přenesená",J215,0)</f>
        <v>0</v>
      </c>
      <c r="BH215" s="143">
        <f>IF(N215="sníž. přenesená",J215,0)</f>
        <v>0</v>
      </c>
      <c r="BI215" s="143">
        <f>IF(N215="nulová",J215,0)</f>
        <v>0</v>
      </c>
      <c r="BJ215" s="17" t="s">
        <v>81</v>
      </c>
      <c r="BK215" s="143">
        <f>ROUND(I215*H215,2)</f>
        <v>0</v>
      </c>
      <c r="BL215" s="17" t="s">
        <v>165</v>
      </c>
      <c r="BM215" s="142" t="s">
        <v>2913</v>
      </c>
    </row>
    <row r="216" spans="2:65" s="1" customFormat="1" ht="11.25">
      <c r="B216" s="32"/>
      <c r="D216" s="144" t="s">
        <v>167</v>
      </c>
      <c r="F216" s="145" t="s">
        <v>2912</v>
      </c>
      <c r="I216" s="146"/>
      <c r="L216" s="32"/>
      <c r="M216" s="147"/>
      <c r="T216" s="53"/>
      <c r="AT216" s="17" t="s">
        <v>167</v>
      </c>
      <c r="AU216" s="17" t="s">
        <v>181</v>
      </c>
    </row>
    <row r="217" spans="2:65" s="1" customFormat="1" ht="39">
      <c r="B217" s="32"/>
      <c r="D217" s="144" t="s">
        <v>562</v>
      </c>
      <c r="F217" s="180" t="s">
        <v>2807</v>
      </c>
      <c r="I217" s="146"/>
      <c r="L217" s="32"/>
      <c r="M217" s="147"/>
      <c r="T217" s="53"/>
      <c r="AT217" s="17" t="s">
        <v>562</v>
      </c>
      <c r="AU217" s="17" t="s">
        <v>181</v>
      </c>
    </row>
    <row r="218" spans="2:65" s="1" customFormat="1" ht="24.2" customHeight="1">
      <c r="B218" s="32"/>
      <c r="C218" s="131" t="s">
        <v>664</v>
      </c>
      <c r="D218" s="131" t="s">
        <v>160</v>
      </c>
      <c r="E218" s="132" t="s">
        <v>2914</v>
      </c>
      <c r="F218" s="133" t="s">
        <v>2915</v>
      </c>
      <c r="G218" s="134" t="s">
        <v>184</v>
      </c>
      <c r="H218" s="135">
        <v>10</v>
      </c>
      <c r="I218" s="136"/>
      <c r="J218" s="137">
        <f>ROUND(I218*H218,2)</f>
        <v>0</v>
      </c>
      <c r="K218" s="133" t="s">
        <v>21</v>
      </c>
      <c r="L218" s="32"/>
      <c r="M218" s="138" t="s">
        <v>21</v>
      </c>
      <c r="N218" s="139" t="s">
        <v>44</v>
      </c>
      <c r="P218" s="140">
        <f>O218*H218</f>
        <v>0</v>
      </c>
      <c r="Q218" s="140">
        <v>3.4429999999999999E-3</v>
      </c>
      <c r="R218" s="140">
        <f>Q218*H218</f>
        <v>3.4430000000000002E-2</v>
      </c>
      <c r="S218" s="140">
        <v>0</v>
      </c>
      <c r="T218" s="141">
        <f>S218*H218</f>
        <v>0</v>
      </c>
      <c r="AR218" s="142" t="s">
        <v>165</v>
      </c>
      <c r="AT218" s="142" t="s">
        <v>160</v>
      </c>
      <c r="AU218" s="142" t="s">
        <v>181</v>
      </c>
      <c r="AY218" s="17" t="s">
        <v>158</v>
      </c>
      <c r="BE218" s="143">
        <f>IF(N218="základní",J218,0)</f>
        <v>0</v>
      </c>
      <c r="BF218" s="143">
        <f>IF(N218="snížená",J218,0)</f>
        <v>0</v>
      </c>
      <c r="BG218" s="143">
        <f>IF(N218="zákl. přenesená",J218,0)</f>
        <v>0</v>
      </c>
      <c r="BH218" s="143">
        <f>IF(N218="sníž. přenesená",J218,0)</f>
        <v>0</v>
      </c>
      <c r="BI218" s="143">
        <f>IF(N218="nulová",J218,0)</f>
        <v>0</v>
      </c>
      <c r="BJ218" s="17" t="s">
        <v>81</v>
      </c>
      <c r="BK218" s="143">
        <f>ROUND(I218*H218,2)</f>
        <v>0</v>
      </c>
      <c r="BL218" s="17" t="s">
        <v>165</v>
      </c>
      <c r="BM218" s="142" t="s">
        <v>2916</v>
      </c>
    </row>
    <row r="219" spans="2:65" s="1" customFormat="1" ht="11.25">
      <c r="B219" s="32"/>
      <c r="D219" s="144" t="s">
        <v>167</v>
      </c>
      <c r="F219" s="145" t="s">
        <v>2915</v>
      </c>
      <c r="I219" s="146"/>
      <c r="L219" s="32"/>
      <c r="M219" s="147"/>
      <c r="T219" s="53"/>
      <c r="AT219" s="17" t="s">
        <v>167</v>
      </c>
      <c r="AU219" s="17" t="s">
        <v>181</v>
      </c>
    </row>
    <row r="220" spans="2:65" s="1" customFormat="1" ht="39">
      <c r="B220" s="32"/>
      <c r="D220" s="144" t="s">
        <v>562</v>
      </c>
      <c r="F220" s="180" t="s">
        <v>2807</v>
      </c>
      <c r="I220" s="146"/>
      <c r="L220" s="32"/>
      <c r="M220" s="147"/>
      <c r="T220" s="53"/>
      <c r="AT220" s="17" t="s">
        <v>562</v>
      </c>
      <c r="AU220" s="17" t="s">
        <v>181</v>
      </c>
    </row>
    <row r="221" spans="2:65" s="1" customFormat="1" ht="16.5" customHeight="1">
      <c r="B221" s="32"/>
      <c r="C221" s="131" t="s">
        <v>672</v>
      </c>
      <c r="D221" s="131" t="s">
        <v>160</v>
      </c>
      <c r="E221" s="132" t="s">
        <v>2917</v>
      </c>
      <c r="F221" s="133" t="s">
        <v>2918</v>
      </c>
      <c r="G221" s="134" t="s">
        <v>2746</v>
      </c>
      <c r="H221" s="135">
        <v>3</v>
      </c>
      <c r="I221" s="136"/>
      <c r="J221" s="137">
        <f>ROUND(I221*H221,2)</f>
        <v>0</v>
      </c>
      <c r="K221" s="133" t="s">
        <v>21</v>
      </c>
      <c r="L221" s="32"/>
      <c r="M221" s="138" t="s">
        <v>21</v>
      </c>
      <c r="N221" s="139" t="s">
        <v>44</v>
      </c>
      <c r="P221" s="140">
        <f>O221*H221</f>
        <v>0</v>
      </c>
      <c r="Q221" s="140">
        <v>1.7149999999999999E-4</v>
      </c>
      <c r="R221" s="140">
        <f>Q221*H221</f>
        <v>5.1449999999999998E-4</v>
      </c>
      <c r="S221" s="140">
        <v>0</v>
      </c>
      <c r="T221" s="141">
        <f>S221*H221</f>
        <v>0</v>
      </c>
      <c r="AR221" s="142" t="s">
        <v>165</v>
      </c>
      <c r="AT221" s="142" t="s">
        <v>160</v>
      </c>
      <c r="AU221" s="142" t="s">
        <v>181</v>
      </c>
      <c r="AY221" s="17" t="s">
        <v>158</v>
      </c>
      <c r="BE221" s="143">
        <f>IF(N221="základní",J221,0)</f>
        <v>0</v>
      </c>
      <c r="BF221" s="143">
        <f>IF(N221="snížená",J221,0)</f>
        <v>0</v>
      </c>
      <c r="BG221" s="143">
        <f>IF(N221="zákl. přenesená",J221,0)</f>
        <v>0</v>
      </c>
      <c r="BH221" s="143">
        <f>IF(N221="sníž. přenesená",J221,0)</f>
        <v>0</v>
      </c>
      <c r="BI221" s="143">
        <f>IF(N221="nulová",J221,0)</f>
        <v>0</v>
      </c>
      <c r="BJ221" s="17" t="s">
        <v>81</v>
      </c>
      <c r="BK221" s="143">
        <f>ROUND(I221*H221,2)</f>
        <v>0</v>
      </c>
      <c r="BL221" s="17" t="s">
        <v>165</v>
      </c>
      <c r="BM221" s="142" t="s">
        <v>2919</v>
      </c>
    </row>
    <row r="222" spans="2:65" s="1" customFormat="1" ht="11.25">
      <c r="B222" s="32"/>
      <c r="D222" s="144" t="s">
        <v>167</v>
      </c>
      <c r="F222" s="145" t="s">
        <v>2918</v>
      </c>
      <c r="I222" s="146"/>
      <c r="L222" s="32"/>
      <c r="M222" s="147"/>
      <c r="T222" s="53"/>
      <c r="AT222" s="17" t="s">
        <v>167</v>
      </c>
      <c r="AU222" s="17" t="s">
        <v>181</v>
      </c>
    </row>
    <row r="223" spans="2:65" s="1" customFormat="1" ht="21.75" customHeight="1">
      <c r="B223" s="32"/>
      <c r="C223" s="131" t="s">
        <v>678</v>
      </c>
      <c r="D223" s="131" t="s">
        <v>160</v>
      </c>
      <c r="E223" s="132" t="s">
        <v>2920</v>
      </c>
      <c r="F223" s="133" t="s">
        <v>2921</v>
      </c>
      <c r="G223" s="134" t="s">
        <v>2746</v>
      </c>
      <c r="H223" s="135">
        <v>5</v>
      </c>
      <c r="I223" s="136"/>
      <c r="J223" s="137">
        <f>ROUND(I223*H223,2)</f>
        <v>0</v>
      </c>
      <c r="K223" s="133" t="s">
        <v>21</v>
      </c>
      <c r="L223" s="32"/>
      <c r="M223" s="138" t="s">
        <v>21</v>
      </c>
      <c r="N223" s="139" t="s">
        <v>44</v>
      </c>
      <c r="P223" s="140">
        <f>O223*H223</f>
        <v>0</v>
      </c>
      <c r="Q223" s="140">
        <v>2.243E-4</v>
      </c>
      <c r="R223" s="140">
        <f>Q223*H223</f>
        <v>1.1215000000000001E-3</v>
      </c>
      <c r="S223" s="140">
        <v>0</v>
      </c>
      <c r="T223" s="141">
        <f>S223*H223</f>
        <v>0</v>
      </c>
      <c r="AR223" s="142" t="s">
        <v>165</v>
      </c>
      <c r="AT223" s="142" t="s">
        <v>160</v>
      </c>
      <c r="AU223" s="142" t="s">
        <v>181</v>
      </c>
      <c r="AY223" s="17" t="s">
        <v>158</v>
      </c>
      <c r="BE223" s="143">
        <f>IF(N223="základní",J223,0)</f>
        <v>0</v>
      </c>
      <c r="BF223" s="143">
        <f>IF(N223="snížená",J223,0)</f>
        <v>0</v>
      </c>
      <c r="BG223" s="143">
        <f>IF(N223="zákl. přenesená",J223,0)</f>
        <v>0</v>
      </c>
      <c r="BH223" s="143">
        <f>IF(N223="sníž. přenesená",J223,0)</f>
        <v>0</v>
      </c>
      <c r="BI223" s="143">
        <f>IF(N223="nulová",J223,0)</f>
        <v>0</v>
      </c>
      <c r="BJ223" s="17" t="s">
        <v>81</v>
      </c>
      <c r="BK223" s="143">
        <f>ROUND(I223*H223,2)</f>
        <v>0</v>
      </c>
      <c r="BL223" s="17" t="s">
        <v>165</v>
      </c>
      <c r="BM223" s="142" t="s">
        <v>2922</v>
      </c>
    </row>
    <row r="224" spans="2:65" s="1" customFormat="1" ht="11.25">
      <c r="B224" s="32"/>
      <c r="D224" s="144" t="s">
        <v>167</v>
      </c>
      <c r="F224" s="145" t="s">
        <v>2921</v>
      </c>
      <c r="I224" s="146"/>
      <c r="L224" s="32"/>
      <c r="M224" s="147"/>
      <c r="T224" s="53"/>
      <c r="AT224" s="17" t="s">
        <v>167</v>
      </c>
      <c r="AU224" s="17" t="s">
        <v>181</v>
      </c>
    </row>
    <row r="225" spans="2:65" s="1" customFormat="1" ht="16.5" customHeight="1">
      <c r="B225" s="32"/>
      <c r="C225" s="131" t="s">
        <v>686</v>
      </c>
      <c r="D225" s="131" t="s">
        <v>160</v>
      </c>
      <c r="E225" s="132" t="s">
        <v>2923</v>
      </c>
      <c r="F225" s="133" t="s">
        <v>2924</v>
      </c>
      <c r="G225" s="134" t="s">
        <v>2900</v>
      </c>
      <c r="H225" s="135">
        <v>3</v>
      </c>
      <c r="I225" s="136"/>
      <c r="J225" s="137">
        <f>ROUND(I225*H225,2)</f>
        <v>0</v>
      </c>
      <c r="K225" s="133" t="s">
        <v>21</v>
      </c>
      <c r="L225" s="32"/>
      <c r="M225" s="138" t="s">
        <v>21</v>
      </c>
      <c r="N225" s="139" t="s">
        <v>44</v>
      </c>
      <c r="P225" s="140">
        <f>O225*H225</f>
        <v>0</v>
      </c>
      <c r="Q225" s="140">
        <v>0</v>
      </c>
      <c r="R225" s="140">
        <f>Q225*H225</f>
        <v>0</v>
      </c>
      <c r="S225" s="140">
        <v>0</v>
      </c>
      <c r="T225" s="141">
        <f>S225*H225</f>
        <v>0</v>
      </c>
      <c r="AR225" s="142" t="s">
        <v>165</v>
      </c>
      <c r="AT225" s="142" t="s">
        <v>160</v>
      </c>
      <c r="AU225" s="142" t="s">
        <v>181</v>
      </c>
      <c r="AY225" s="17" t="s">
        <v>158</v>
      </c>
      <c r="BE225" s="143">
        <f>IF(N225="základní",J225,0)</f>
        <v>0</v>
      </c>
      <c r="BF225" s="143">
        <f>IF(N225="snížená",J225,0)</f>
        <v>0</v>
      </c>
      <c r="BG225" s="143">
        <f>IF(N225="zákl. přenesená",J225,0)</f>
        <v>0</v>
      </c>
      <c r="BH225" s="143">
        <f>IF(N225="sníž. přenesená",J225,0)</f>
        <v>0</v>
      </c>
      <c r="BI225" s="143">
        <f>IF(N225="nulová",J225,0)</f>
        <v>0</v>
      </c>
      <c r="BJ225" s="17" t="s">
        <v>81</v>
      </c>
      <c r="BK225" s="143">
        <f>ROUND(I225*H225,2)</f>
        <v>0</v>
      </c>
      <c r="BL225" s="17" t="s">
        <v>165</v>
      </c>
      <c r="BM225" s="142" t="s">
        <v>2925</v>
      </c>
    </row>
    <row r="226" spans="2:65" s="1" customFormat="1" ht="11.25">
      <c r="B226" s="32"/>
      <c r="D226" s="144" t="s">
        <v>167</v>
      </c>
      <c r="F226" s="145" t="s">
        <v>2924</v>
      </c>
      <c r="I226" s="146"/>
      <c r="L226" s="32"/>
      <c r="M226" s="147"/>
      <c r="T226" s="53"/>
      <c r="AT226" s="17" t="s">
        <v>167</v>
      </c>
      <c r="AU226" s="17" t="s">
        <v>181</v>
      </c>
    </row>
    <row r="227" spans="2:65" s="1" customFormat="1" ht="24.2" customHeight="1">
      <c r="B227" s="32"/>
      <c r="C227" s="170" t="s">
        <v>699</v>
      </c>
      <c r="D227" s="170" t="s">
        <v>264</v>
      </c>
      <c r="E227" s="171" t="s">
        <v>2926</v>
      </c>
      <c r="F227" s="172" t="s">
        <v>2927</v>
      </c>
      <c r="G227" s="173" t="s">
        <v>2900</v>
      </c>
      <c r="H227" s="174">
        <v>3</v>
      </c>
      <c r="I227" s="175"/>
      <c r="J227" s="176">
        <f>ROUND(I227*H227,2)</f>
        <v>0</v>
      </c>
      <c r="K227" s="172" t="s">
        <v>21</v>
      </c>
      <c r="L227" s="177"/>
      <c r="M227" s="178" t="s">
        <v>21</v>
      </c>
      <c r="N227" s="179" t="s">
        <v>44</v>
      </c>
      <c r="P227" s="140">
        <f>O227*H227</f>
        <v>0</v>
      </c>
      <c r="Q227" s="140">
        <v>0</v>
      </c>
      <c r="R227" s="140">
        <f>Q227*H227</f>
        <v>0</v>
      </c>
      <c r="S227" s="140">
        <v>0</v>
      </c>
      <c r="T227" s="141">
        <f>S227*H227</f>
        <v>0</v>
      </c>
      <c r="AR227" s="142" t="s">
        <v>223</v>
      </c>
      <c r="AT227" s="142" t="s">
        <v>264</v>
      </c>
      <c r="AU227" s="142" t="s">
        <v>181</v>
      </c>
      <c r="AY227" s="17" t="s">
        <v>158</v>
      </c>
      <c r="BE227" s="143">
        <f>IF(N227="základní",J227,0)</f>
        <v>0</v>
      </c>
      <c r="BF227" s="143">
        <f>IF(N227="snížená",J227,0)</f>
        <v>0</v>
      </c>
      <c r="BG227" s="143">
        <f>IF(N227="zákl. přenesená",J227,0)</f>
        <v>0</v>
      </c>
      <c r="BH227" s="143">
        <f>IF(N227="sníž. přenesená",J227,0)</f>
        <v>0</v>
      </c>
      <c r="BI227" s="143">
        <f>IF(N227="nulová",J227,0)</f>
        <v>0</v>
      </c>
      <c r="BJ227" s="17" t="s">
        <v>81</v>
      </c>
      <c r="BK227" s="143">
        <f>ROUND(I227*H227,2)</f>
        <v>0</v>
      </c>
      <c r="BL227" s="17" t="s">
        <v>165</v>
      </c>
      <c r="BM227" s="142" t="s">
        <v>2928</v>
      </c>
    </row>
    <row r="228" spans="2:65" s="1" customFormat="1" ht="19.5">
      <c r="B228" s="32"/>
      <c r="D228" s="144" t="s">
        <v>167</v>
      </c>
      <c r="F228" s="145" t="s">
        <v>2927</v>
      </c>
      <c r="I228" s="146"/>
      <c r="L228" s="32"/>
      <c r="M228" s="147"/>
      <c r="T228" s="53"/>
      <c r="AT228" s="17" t="s">
        <v>167</v>
      </c>
      <c r="AU228" s="17" t="s">
        <v>181</v>
      </c>
    </row>
    <row r="229" spans="2:65" s="1" customFormat="1" ht="16.5" customHeight="1">
      <c r="B229" s="32"/>
      <c r="C229" s="170" t="s">
        <v>706</v>
      </c>
      <c r="D229" s="170" t="s">
        <v>264</v>
      </c>
      <c r="E229" s="171" t="s">
        <v>2828</v>
      </c>
      <c r="F229" s="172" t="s">
        <v>2829</v>
      </c>
      <c r="G229" s="173" t="s">
        <v>267</v>
      </c>
      <c r="H229" s="174">
        <v>2</v>
      </c>
      <c r="I229" s="175"/>
      <c r="J229" s="176">
        <f>ROUND(I229*H229,2)</f>
        <v>0</v>
      </c>
      <c r="K229" s="172" t="s">
        <v>21</v>
      </c>
      <c r="L229" s="177"/>
      <c r="M229" s="178" t="s">
        <v>21</v>
      </c>
      <c r="N229" s="179" t="s">
        <v>44</v>
      </c>
      <c r="P229" s="140">
        <f>O229*H229</f>
        <v>0</v>
      </c>
      <c r="Q229" s="140">
        <v>0</v>
      </c>
      <c r="R229" s="140">
        <f>Q229*H229</f>
        <v>0</v>
      </c>
      <c r="S229" s="140">
        <v>0</v>
      </c>
      <c r="T229" s="141">
        <f>S229*H229</f>
        <v>0</v>
      </c>
      <c r="AR229" s="142" t="s">
        <v>223</v>
      </c>
      <c r="AT229" s="142" t="s">
        <v>264</v>
      </c>
      <c r="AU229" s="142" t="s">
        <v>181</v>
      </c>
      <c r="AY229" s="17" t="s">
        <v>158</v>
      </c>
      <c r="BE229" s="143">
        <f>IF(N229="základní",J229,0)</f>
        <v>0</v>
      </c>
      <c r="BF229" s="143">
        <f>IF(N229="snížená",J229,0)</f>
        <v>0</v>
      </c>
      <c r="BG229" s="143">
        <f>IF(N229="zákl. přenesená",J229,0)</f>
        <v>0</v>
      </c>
      <c r="BH229" s="143">
        <f>IF(N229="sníž. přenesená",J229,0)</f>
        <v>0</v>
      </c>
      <c r="BI229" s="143">
        <f>IF(N229="nulová",J229,0)</f>
        <v>0</v>
      </c>
      <c r="BJ229" s="17" t="s">
        <v>81</v>
      </c>
      <c r="BK229" s="143">
        <f>ROUND(I229*H229,2)</f>
        <v>0</v>
      </c>
      <c r="BL229" s="17" t="s">
        <v>165</v>
      </c>
      <c r="BM229" s="142" t="s">
        <v>2929</v>
      </c>
    </row>
    <row r="230" spans="2:65" s="1" customFormat="1" ht="11.25">
      <c r="B230" s="32"/>
      <c r="D230" s="144" t="s">
        <v>167</v>
      </c>
      <c r="F230" s="145" t="s">
        <v>2829</v>
      </c>
      <c r="I230" s="146"/>
      <c r="L230" s="32"/>
      <c r="M230" s="147"/>
      <c r="T230" s="53"/>
      <c r="AT230" s="17" t="s">
        <v>167</v>
      </c>
      <c r="AU230" s="17" t="s">
        <v>181</v>
      </c>
    </row>
    <row r="231" spans="2:65" s="1" customFormat="1" ht="24.2" customHeight="1">
      <c r="B231" s="32"/>
      <c r="C231" s="170" t="s">
        <v>713</v>
      </c>
      <c r="D231" s="170" t="s">
        <v>264</v>
      </c>
      <c r="E231" s="171" t="s">
        <v>2930</v>
      </c>
      <c r="F231" s="172" t="s">
        <v>2931</v>
      </c>
      <c r="G231" s="173" t="s">
        <v>2746</v>
      </c>
      <c r="H231" s="174">
        <v>4</v>
      </c>
      <c r="I231" s="175"/>
      <c r="J231" s="176">
        <f>ROUND(I231*H231,2)</f>
        <v>0</v>
      </c>
      <c r="K231" s="172" t="s">
        <v>21</v>
      </c>
      <c r="L231" s="177"/>
      <c r="M231" s="178" t="s">
        <v>21</v>
      </c>
      <c r="N231" s="179" t="s">
        <v>44</v>
      </c>
      <c r="P231" s="140">
        <f>O231*H231</f>
        <v>0</v>
      </c>
      <c r="Q231" s="140">
        <v>0</v>
      </c>
      <c r="R231" s="140">
        <f>Q231*H231</f>
        <v>0</v>
      </c>
      <c r="S231" s="140">
        <v>0</v>
      </c>
      <c r="T231" s="141">
        <f>S231*H231</f>
        <v>0</v>
      </c>
      <c r="AR231" s="142" t="s">
        <v>223</v>
      </c>
      <c r="AT231" s="142" t="s">
        <v>264</v>
      </c>
      <c r="AU231" s="142" t="s">
        <v>181</v>
      </c>
      <c r="AY231" s="17" t="s">
        <v>158</v>
      </c>
      <c r="BE231" s="143">
        <f>IF(N231="základní",J231,0)</f>
        <v>0</v>
      </c>
      <c r="BF231" s="143">
        <f>IF(N231="snížená",J231,0)</f>
        <v>0</v>
      </c>
      <c r="BG231" s="143">
        <f>IF(N231="zákl. přenesená",J231,0)</f>
        <v>0</v>
      </c>
      <c r="BH231" s="143">
        <f>IF(N231="sníž. přenesená",J231,0)</f>
        <v>0</v>
      </c>
      <c r="BI231" s="143">
        <f>IF(N231="nulová",J231,0)</f>
        <v>0</v>
      </c>
      <c r="BJ231" s="17" t="s">
        <v>81</v>
      </c>
      <c r="BK231" s="143">
        <f>ROUND(I231*H231,2)</f>
        <v>0</v>
      </c>
      <c r="BL231" s="17" t="s">
        <v>165</v>
      </c>
      <c r="BM231" s="142" t="s">
        <v>2932</v>
      </c>
    </row>
    <row r="232" spans="2:65" s="1" customFormat="1" ht="11.25">
      <c r="B232" s="32"/>
      <c r="D232" s="144" t="s">
        <v>167</v>
      </c>
      <c r="F232" s="145" t="s">
        <v>2931</v>
      </c>
      <c r="I232" s="146"/>
      <c r="L232" s="32"/>
      <c r="M232" s="147"/>
      <c r="T232" s="53"/>
      <c r="AT232" s="17" t="s">
        <v>167</v>
      </c>
      <c r="AU232" s="17" t="s">
        <v>181</v>
      </c>
    </row>
    <row r="233" spans="2:65" s="1" customFormat="1" ht="21.75" customHeight="1">
      <c r="B233" s="32"/>
      <c r="C233" s="131" t="s">
        <v>721</v>
      </c>
      <c r="D233" s="131" t="s">
        <v>160</v>
      </c>
      <c r="E233" s="132" t="s">
        <v>2831</v>
      </c>
      <c r="F233" s="133" t="s">
        <v>2832</v>
      </c>
      <c r="G233" s="134" t="s">
        <v>1311</v>
      </c>
      <c r="H233" s="135">
        <v>2</v>
      </c>
      <c r="I233" s="136"/>
      <c r="J233" s="137">
        <f>ROUND(I233*H233,2)</f>
        <v>0</v>
      </c>
      <c r="K233" s="133" t="s">
        <v>21</v>
      </c>
      <c r="L233" s="32"/>
      <c r="M233" s="138" t="s">
        <v>21</v>
      </c>
      <c r="N233" s="139" t="s">
        <v>44</v>
      </c>
      <c r="P233" s="140">
        <f>O233*H233</f>
        <v>0</v>
      </c>
      <c r="Q233" s="140">
        <v>0</v>
      </c>
      <c r="R233" s="140">
        <f>Q233*H233</f>
        <v>0</v>
      </c>
      <c r="S233" s="140">
        <v>0</v>
      </c>
      <c r="T233" s="141">
        <f>S233*H233</f>
        <v>0</v>
      </c>
      <c r="AR233" s="142" t="s">
        <v>165</v>
      </c>
      <c r="AT233" s="142" t="s">
        <v>160</v>
      </c>
      <c r="AU233" s="142" t="s">
        <v>181</v>
      </c>
      <c r="AY233" s="17" t="s">
        <v>158</v>
      </c>
      <c r="BE233" s="143">
        <f>IF(N233="základní",J233,0)</f>
        <v>0</v>
      </c>
      <c r="BF233" s="143">
        <f>IF(N233="snížená",J233,0)</f>
        <v>0</v>
      </c>
      <c r="BG233" s="143">
        <f>IF(N233="zákl. přenesená",J233,0)</f>
        <v>0</v>
      </c>
      <c r="BH233" s="143">
        <f>IF(N233="sníž. přenesená",J233,0)</f>
        <v>0</v>
      </c>
      <c r="BI233" s="143">
        <f>IF(N233="nulová",J233,0)</f>
        <v>0</v>
      </c>
      <c r="BJ233" s="17" t="s">
        <v>81</v>
      </c>
      <c r="BK233" s="143">
        <f>ROUND(I233*H233,2)</f>
        <v>0</v>
      </c>
      <c r="BL233" s="17" t="s">
        <v>165</v>
      </c>
      <c r="BM233" s="142" t="s">
        <v>2933</v>
      </c>
    </row>
    <row r="234" spans="2:65" s="1" customFormat="1" ht="11.25">
      <c r="B234" s="32"/>
      <c r="D234" s="144" t="s">
        <v>167</v>
      </c>
      <c r="F234" s="145" t="s">
        <v>2834</v>
      </c>
      <c r="I234" s="146"/>
      <c r="L234" s="32"/>
      <c r="M234" s="147"/>
      <c r="T234" s="53"/>
      <c r="AT234" s="17" t="s">
        <v>167</v>
      </c>
      <c r="AU234" s="17" t="s">
        <v>181</v>
      </c>
    </row>
    <row r="235" spans="2:65" s="1" customFormat="1" ht="24.2" customHeight="1">
      <c r="B235" s="32"/>
      <c r="C235" s="131" t="s">
        <v>727</v>
      </c>
      <c r="D235" s="131" t="s">
        <v>160</v>
      </c>
      <c r="E235" s="132" t="s">
        <v>2835</v>
      </c>
      <c r="F235" s="133" t="s">
        <v>2836</v>
      </c>
      <c r="G235" s="134" t="s">
        <v>1311</v>
      </c>
      <c r="H235" s="135">
        <v>3</v>
      </c>
      <c r="I235" s="136"/>
      <c r="J235" s="137">
        <f>ROUND(I235*H235,2)</f>
        <v>0</v>
      </c>
      <c r="K235" s="133" t="s">
        <v>21</v>
      </c>
      <c r="L235" s="32"/>
      <c r="M235" s="138" t="s">
        <v>21</v>
      </c>
      <c r="N235" s="139" t="s">
        <v>44</v>
      </c>
      <c r="P235" s="140">
        <f>O235*H235</f>
        <v>0</v>
      </c>
      <c r="Q235" s="140">
        <v>0</v>
      </c>
      <c r="R235" s="140">
        <f>Q235*H235</f>
        <v>0</v>
      </c>
      <c r="S235" s="140">
        <v>0</v>
      </c>
      <c r="T235" s="141">
        <f>S235*H235</f>
        <v>0</v>
      </c>
      <c r="AR235" s="142" t="s">
        <v>165</v>
      </c>
      <c r="AT235" s="142" t="s">
        <v>160</v>
      </c>
      <c r="AU235" s="142" t="s">
        <v>181</v>
      </c>
      <c r="AY235" s="17" t="s">
        <v>158</v>
      </c>
      <c r="BE235" s="143">
        <f>IF(N235="základní",J235,0)</f>
        <v>0</v>
      </c>
      <c r="BF235" s="143">
        <f>IF(N235="snížená",J235,0)</f>
        <v>0</v>
      </c>
      <c r="BG235" s="143">
        <f>IF(N235="zákl. přenesená",J235,0)</f>
        <v>0</v>
      </c>
      <c r="BH235" s="143">
        <f>IF(N235="sníž. přenesená",J235,0)</f>
        <v>0</v>
      </c>
      <c r="BI235" s="143">
        <f>IF(N235="nulová",J235,0)</f>
        <v>0</v>
      </c>
      <c r="BJ235" s="17" t="s">
        <v>81</v>
      </c>
      <c r="BK235" s="143">
        <f>ROUND(I235*H235,2)</f>
        <v>0</v>
      </c>
      <c r="BL235" s="17" t="s">
        <v>165</v>
      </c>
      <c r="BM235" s="142" t="s">
        <v>2934</v>
      </c>
    </row>
    <row r="236" spans="2:65" s="1" customFormat="1" ht="11.25">
      <c r="B236" s="32"/>
      <c r="D236" s="144" t="s">
        <v>167</v>
      </c>
      <c r="F236" s="145" t="s">
        <v>2838</v>
      </c>
      <c r="I236" s="146"/>
      <c r="L236" s="32"/>
      <c r="M236" s="147"/>
      <c r="T236" s="53"/>
      <c r="AT236" s="17" t="s">
        <v>167</v>
      </c>
      <c r="AU236" s="17" t="s">
        <v>181</v>
      </c>
    </row>
    <row r="237" spans="2:65" s="1" customFormat="1" ht="19.5">
      <c r="B237" s="32"/>
      <c r="D237" s="144" t="s">
        <v>562</v>
      </c>
      <c r="F237" s="180" t="s">
        <v>2839</v>
      </c>
      <c r="I237" s="146"/>
      <c r="L237" s="32"/>
      <c r="M237" s="147"/>
      <c r="T237" s="53"/>
      <c r="AT237" s="17" t="s">
        <v>562</v>
      </c>
      <c r="AU237" s="17" t="s">
        <v>181</v>
      </c>
    </row>
    <row r="238" spans="2:65" s="1" customFormat="1" ht="24.2" customHeight="1">
      <c r="B238" s="32"/>
      <c r="C238" s="131" t="s">
        <v>737</v>
      </c>
      <c r="D238" s="131" t="s">
        <v>160</v>
      </c>
      <c r="E238" s="132" t="s">
        <v>2840</v>
      </c>
      <c r="F238" s="133" t="s">
        <v>2841</v>
      </c>
      <c r="G238" s="134" t="s">
        <v>322</v>
      </c>
      <c r="H238" s="135">
        <v>0.17899999999999999</v>
      </c>
      <c r="I238" s="136"/>
      <c r="J238" s="137">
        <f>ROUND(I238*H238,2)</f>
        <v>0</v>
      </c>
      <c r="K238" s="133" t="s">
        <v>21</v>
      </c>
      <c r="L238" s="32"/>
      <c r="M238" s="138" t="s">
        <v>21</v>
      </c>
      <c r="N238" s="139" t="s">
        <v>44</v>
      </c>
      <c r="P238" s="140">
        <f>O238*H238</f>
        <v>0</v>
      </c>
      <c r="Q238" s="140">
        <v>0</v>
      </c>
      <c r="R238" s="140">
        <f>Q238*H238</f>
        <v>0</v>
      </c>
      <c r="S238" s="140">
        <v>0</v>
      </c>
      <c r="T238" s="141">
        <f>S238*H238</f>
        <v>0</v>
      </c>
      <c r="AR238" s="142" t="s">
        <v>165</v>
      </c>
      <c r="AT238" s="142" t="s">
        <v>160</v>
      </c>
      <c r="AU238" s="142" t="s">
        <v>181</v>
      </c>
      <c r="AY238" s="17" t="s">
        <v>158</v>
      </c>
      <c r="BE238" s="143">
        <f>IF(N238="základní",J238,0)</f>
        <v>0</v>
      </c>
      <c r="BF238" s="143">
        <f>IF(N238="snížená",J238,0)</f>
        <v>0</v>
      </c>
      <c r="BG238" s="143">
        <f>IF(N238="zákl. přenesená",J238,0)</f>
        <v>0</v>
      </c>
      <c r="BH238" s="143">
        <f>IF(N238="sníž. přenesená",J238,0)</f>
        <v>0</v>
      </c>
      <c r="BI238" s="143">
        <f>IF(N238="nulová",J238,0)</f>
        <v>0</v>
      </c>
      <c r="BJ238" s="17" t="s">
        <v>81</v>
      </c>
      <c r="BK238" s="143">
        <f>ROUND(I238*H238,2)</f>
        <v>0</v>
      </c>
      <c r="BL238" s="17" t="s">
        <v>165</v>
      </c>
      <c r="BM238" s="142" t="s">
        <v>2935</v>
      </c>
    </row>
    <row r="239" spans="2:65" s="1" customFormat="1" ht="19.5">
      <c r="B239" s="32"/>
      <c r="D239" s="144" t="s">
        <v>167</v>
      </c>
      <c r="F239" s="145" t="s">
        <v>2841</v>
      </c>
      <c r="I239" s="146"/>
      <c r="L239" s="32"/>
      <c r="M239" s="147"/>
      <c r="T239" s="53"/>
      <c r="AT239" s="17" t="s">
        <v>167</v>
      </c>
      <c r="AU239" s="17" t="s">
        <v>181</v>
      </c>
    </row>
    <row r="240" spans="2:65" s="1" customFormat="1" ht="68.25">
      <c r="B240" s="32"/>
      <c r="D240" s="144" t="s">
        <v>562</v>
      </c>
      <c r="F240" s="180" t="s">
        <v>2843</v>
      </c>
      <c r="I240" s="146"/>
      <c r="L240" s="32"/>
      <c r="M240" s="147"/>
      <c r="T240" s="53"/>
      <c r="AT240" s="17" t="s">
        <v>562</v>
      </c>
      <c r="AU240" s="17" t="s">
        <v>181</v>
      </c>
    </row>
    <row r="241" spans="2:65" s="11" customFormat="1" ht="20.85" customHeight="1">
      <c r="B241" s="119"/>
      <c r="D241" s="120" t="s">
        <v>72</v>
      </c>
      <c r="E241" s="129" t="s">
        <v>2936</v>
      </c>
      <c r="F241" s="129" t="s">
        <v>2937</v>
      </c>
      <c r="I241" s="122"/>
      <c r="J241" s="130">
        <f>BK241</f>
        <v>0</v>
      </c>
      <c r="L241" s="119"/>
      <c r="M241" s="124"/>
      <c r="P241" s="125">
        <f>SUM(P242:P278)</f>
        <v>0</v>
      </c>
      <c r="R241" s="125">
        <f>SUM(R242:R278)</f>
        <v>3.5775800000000003E-2</v>
      </c>
      <c r="T241" s="126">
        <f>SUM(T242:T278)</f>
        <v>0</v>
      </c>
      <c r="AR241" s="120" t="s">
        <v>81</v>
      </c>
      <c r="AT241" s="127" t="s">
        <v>72</v>
      </c>
      <c r="AU241" s="127" t="s">
        <v>83</v>
      </c>
      <c r="AY241" s="120" t="s">
        <v>158</v>
      </c>
      <c r="BK241" s="128">
        <f>SUM(BK242:BK278)</f>
        <v>0</v>
      </c>
    </row>
    <row r="242" spans="2:65" s="1" customFormat="1" ht="16.5" customHeight="1">
      <c r="B242" s="32"/>
      <c r="C242" s="131" t="s">
        <v>745</v>
      </c>
      <c r="D242" s="131" t="s">
        <v>160</v>
      </c>
      <c r="E242" s="132" t="s">
        <v>2938</v>
      </c>
      <c r="F242" s="133" t="s">
        <v>2939</v>
      </c>
      <c r="G242" s="134" t="s">
        <v>344</v>
      </c>
      <c r="H242" s="135">
        <v>1</v>
      </c>
      <c r="I242" s="136"/>
      <c r="J242" s="137">
        <f>ROUND(I242*H242,2)</f>
        <v>0</v>
      </c>
      <c r="K242" s="133" t="s">
        <v>21</v>
      </c>
      <c r="L242" s="32"/>
      <c r="M242" s="138" t="s">
        <v>21</v>
      </c>
      <c r="N242" s="139" t="s">
        <v>44</v>
      </c>
      <c r="P242" s="140">
        <f>O242*H242</f>
        <v>0</v>
      </c>
      <c r="Q242" s="140">
        <v>0</v>
      </c>
      <c r="R242" s="140">
        <f>Q242*H242</f>
        <v>0</v>
      </c>
      <c r="S242" s="140">
        <v>0</v>
      </c>
      <c r="T242" s="141">
        <f>S242*H242</f>
        <v>0</v>
      </c>
      <c r="AR242" s="142" t="s">
        <v>165</v>
      </c>
      <c r="AT242" s="142" t="s">
        <v>160</v>
      </c>
      <c r="AU242" s="142" t="s">
        <v>181</v>
      </c>
      <c r="AY242" s="17" t="s">
        <v>158</v>
      </c>
      <c r="BE242" s="143">
        <f>IF(N242="základní",J242,0)</f>
        <v>0</v>
      </c>
      <c r="BF242" s="143">
        <f>IF(N242="snížená",J242,0)</f>
        <v>0</v>
      </c>
      <c r="BG242" s="143">
        <f>IF(N242="zákl. přenesená",J242,0)</f>
        <v>0</v>
      </c>
      <c r="BH242" s="143">
        <f>IF(N242="sníž. přenesená",J242,0)</f>
        <v>0</v>
      </c>
      <c r="BI242" s="143">
        <f>IF(N242="nulová",J242,0)</f>
        <v>0</v>
      </c>
      <c r="BJ242" s="17" t="s">
        <v>81</v>
      </c>
      <c r="BK242" s="143">
        <f>ROUND(I242*H242,2)</f>
        <v>0</v>
      </c>
      <c r="BL242" s="17" t="s">
        <v>165</v>
      </c>
      <c r="BM242" s="142" t="s">
        <v>2940</v>
      </c>
    </row>
    <row r="243" spans="2:65" s="1" customFormat="1" ht="11.25">
      <c r="B243" s="32"/>
      <c r="D243" s="144" t="s">
        <v>167</v>
      </c>
      <c r="F243" s="145" t="s">
        <v>2939</v>
      </c>
      <c r="I243" s="146"/>
      <c r="L243" s="32"/>
      <c r="M243" s="147"/>
      <c r="T243" s="53"/>
      <c r="AT243" s="17" t="s">
        <v>167</v>
      </c>
      <c r="AU243" s="17" t="s">
        <v>181</v>
      </c>
    </row>
    <row r="244" spans="2:65" s="1" customFormat="1" ht="37.9" customHeight="1">
      <c r="B244" s="32"/>
      <c r="C244" s="170" t="s">
        <v>753</v>
      </c>
      <c r="D244" s="170" t="s">
        <v>264</v>
      </c>
      <c r="E244" s="171" t="s">
        <v>2941</v>
      </c>
      <c r="F244" s="172" t="s">
        <v>2942</v>
      </c>
      <c r="G244" s="173" t="s">
        <v>2746</v>
      </c>
      <c r="H244" s="174">
        <v>1</v>
      </c>
      <c r="I244" s="175"/>
      <c r="J244" s="176">
        <f>ROUND(I244*H244,2)</f>
        <v>0</v>
      </c>
      <c r="K244" s="172" t="s">
        <v>21</v>
      </c>
      <c r="L244" s="177"/>
      <c r="M244" s="178" t="s">
        <v>21</v>
      </c>
      <c r="N244" s="179" t="s">
        <v>44</v>
      </c>
      <c r="P244" s="140">
        <f>O244*H244</f>
        <v>0</v>
      </c>
      <c r="Q244" s="140">
        <v>0</v>
      </c>
      <c r="R244" s="140">
        <f>Q244*H244</f>
        <v>0</v>
      </c>
      <c r="S244" s="140">
        <v>0</v>
      </c>
      <c r="T244" s="141">
        <f>S244*H244</f>
        <v>0</v>
      </c>
      <c r="AR244" s="142" t="s">
        <v>223</v>
      </c>
      <c r="AT244" s="142" t="s">
        <v>264</v>
      </c>
      <c r="AU244" s="142" t="s">
        <v>181</v>
      </c>
      <c r="AY244" s="17" t="s">
        <v>158</v>
      </c>
      <c r="BE244" s="143">
        <f>IF(N244="základní",J244,0)</f>
        <v>0</v>
      </c>
      <c r="BF244" s="143">
        <f>IF(N244="snížená",J244,0)</f>
        <v>0</v>
      </c>
      <c r="BG244" s="143">
        <f>IF(N244="zákl. přenesená",J244,0)</f>
        <v>0</v>
      </c>
      <c r="BH244" s="143">
        <f>IF(N244="sníž. přenesená",J244,0)</f>
        <v>0</v>
      </c>
      <c r="BI244" s="143">
        <f>IF(N244="nulová",J244,0)</f>
        <v>0</v>
      </c>
      <c r="BJ244" s="17" t="s">
        <v>81</v>
      </c>
      <c r="BK244" s="143">
        <f>ROUND(I244*H244,2)</f>
        <v>0</v>
      </c>
      <c r="BL244" s="17" t="s">
        <v>165</v>
      </c>
      <c r="BM244" s="142" t="s">
        <v>2943</v>
      </c>
    </row>
    <row r="245" spans="2:65" s="1" customFormat="1" ht="19.5">
      <c r="B245" s="32"/>
      <c r="D245" s="144" t="s">
        <v>167</v>
      </c>
      <c r="F245" s="145" t="s">
        <v>2942</v>
      </c>
      <c r="I245" s="146"/>
      <c r="L245" s="32"/>
      <c r="M245" s="147"/>
      <c r="T245" s="53"/>
      <c r="AT245" s="17" t="s">
        <v>167</v>
      </c>
      <c r="AU245" s="17" t="s">
        <v>181</v>
      </c>
    </row>
    <row r="246" spans="2:65" s="1" customFormat="1" ht="16.5" customHeight="1">
      <c r="B246" s="32"/>
      <c r="C246" s="131" t="s">
        <v>761</v>
      </c>
      <c r="D246" s="131" t="s">
        <v>160</v>
      </c>
      <c r="E246" s="132" t="s">
        <v>2856</v>
      </c>
      <c r="F246" s="133" t="s">
        <v>2857</v>
      </c>
      <c r="G246" s="134" t="s">
        <v>344</v>
      </c>
      <c r="H246" s="135">
        <v>1</v>
      </c>
      <c r="I246" s="136"/>
      <c r="J246" s="137">
        <f>ROUND(I246*H246,2)</f>
        <v>0</v>
      </c>
      <c r="K246" s="133" t="s">
        <v>21</v>
      </c>
      <c r="L246" s="32"/>
      <c r="M246" s="138" t="s">
        <v>21</v>
      </c>
      <c r="N246" s="139" t="s">
        <v>44</v>
      </c>
      <c r="P246" s="140">
        <f>O246*H246</f>
        <v>0</v>
      </c>
      <c r="Q246" s="140">
        <v>0</v>
      </c>
      <c r="R246" s="140">
        <f>Q246*H246</f>
        <v>0</v>
      </c>
      <c r="S246" s="140">
        <v>0</v>
      </c>
      <c r="T246" s="141">
        <f>S246*H246</f>
        <v>0</v>
      </c>
      <c r="AR246" s="142" t="s">
        <v>165</v>
      </c>
      <c r="AT246" s="142" t="s">
        <v>160</v>
      </c>
      <c r="AU246" s="142" t="s">
        <v>181</v>
      </c>
      <c r="AY246" s="17" t="s">
        <v>158</v>
      </c>
      <c r="BE246" s="143">
        <f>IF(N246="základní",J246,0)</f>
        <v>0</v>
      </c>
      <c r="BF246" s="143">
        <f>IF(N246="snížená",J246,0)</f>
        <v>0</v>
      </c>
      <c r="BG246" s="143">
        <f>IF(N246="zákl. přenesená",J246,0)</f>
        <v>0</v>
      </c>
      <c r="BH246" s="143">
        <f>IF(N246="sníž. přenesená",J246,0)</f>
        <v>0</v>
      </c>
      <c r="BI246" s="143">
        <f>IF(N246="nulová",J246,0)</f>
        <v>0</v>
      </c>
      <c r="BJ246" s="17" t="s">
        <v>81</v>
      </c>
      <c r="BK246" s="143">
        <f>ROUND(I246*H246,2)</f>
        <v>0</v>
      </c>
      <c r="BL246" s="17" t="s">
        <v>165</v>
      </c>
      <c r="BM246" s="142" t="s">
        <v>2944</v>
      </c>
    </row>
    <row r="247" spans="2:65" s="1" customFormat="1" ht="11.25">
      <c r="B247" s="32"/>
      <c r="D247" s="144" t="s">
        <v>167</v>
      </c>
      <c r="F247" s="145" t="s">
        <v>2857</v>
      </c>
      <c r="I247" s="146"/>
      <c r="L247" s="32"/>
      <c r="M247" s="147"/>
      <c r="T247" s="53"/>
      <c r="AT247" s="17" t="s">
        <v>167</v>
      </c>
      <c r="AU247" s="17" t="s">
        <v>181</v>
      </c>
    </row>
    <row r="248" spans="2:65" s="1" customFormat="1" ht="16.5" customHeight="1">
      <c r="B248" s="32"/>
      <c r="C248" s="170" t="s">
        <v>773</v>
      </c>
      <c r="D248" s="170" t="s">
        <v>264</v>
      </c>
      <c r="E248" s="171" t="s">
        <v>2945</v>
      </c>
      <c r="F248" s="172" t="s">
        <v>2946</v>
      </c>
      <c r="G248" s="173" t="s">
        <v>2746</v>
      </c>
      <c r="H248" s="174">
        <v>1</v>
      </c>
      <c r="I248" s="175"/>
      <c r="J248" s="176">
        <f>ROUND(I248*H248,2)</f>
        <v>0</v>
      </c>
      <c r="K248" s="172" t="s">
        <v>21</v>
      </c>
      <c r="L248" s="177"/>
      <c r="M248" s="178" t="s">
        <v>21</v>
      </c>
      <c r="N248" s="179" t="s">
        <v>44</v>
      </c>
      <c r="P248" s="140">
        <f>O248*H248</f>
        <v>0</v>
      </c>
      <c r="Q248" s="140">
        <v>0</v>
      </c>
      <c r="R248" s="140">
        <f>Q248*H248</f>
        <v>0</v>
      </c>
      <c r="S248" s="140">
        <v>0</v>
      </c>
      <c r="T248" s="141">
        <f>S248*H248</f>
        <v>0</v>
      </c>
      <c r="AR248" s="142" t="s">
        <v>223</v>
      </c>
      <c r="AT248" s="142" t="s">
        <v>264</v>
      </c>
      <c r="AU248" s="142" t="s">
        <v>181</v>
      </c>
      <c r="AY248" s="17" t="s">
        <v>158</v>
      </c>
      <c r="BE248" s="143">
        <f>IF(N248="základní",J248,0)</f>
        <v>0</v>
      </c>
      <c r="BF248" s="143">
        <f>IF(N248="snížená",J248,0)</f>
        <v>0</v>
      </c>
      <c r="BG248" s="143">
        <f>IF(N248="zákl. přenesená",J248,0)</f>
        <v>0</v>
      </c>
      <c r="BH248" s="143">
        <f>IF(N248="sníž. přenesená",J248,0)</f>
        <v>0</v>
      </c>
      <c r="BI248" s="143">
        <f>IF(N248="nulová",J248,0)</f>
        <v>0</v>
      </c>
      <c r="BJ248" s="17" t="s">
        <v>81</v>
      </c>
      <c r="BK248" s="143">
        <f>ROUND(I248*H248,2)</f>
        <v>0</v>
      </c>
      <c r="BL248" s="17" t="s">
        <v>165</v>
      </c>
      <c r="BM248" s="142" t="s">
        <v>2947</v>
      </c>
    </row>
    <row r="249" spans="2:65" s="1" customFormat="1" ht="11.25">
      <c r="B249" s="32"/>
      <c r="D249" s="144" t="s">
        <v>167</v>
      </c>
      <c r="F249" s="145" t="s">
        <v>2946</v>
      </c>
      <c r="I249" s="146"/>
      <c r="L249" s="32"/>
      <c r="M249" s="147"/>
      <c r="T249" s="53"/>
      <c r="AT249" s="17" t="s">
        <v>167</v>
      </c>
      <c r="AU249" s="17" t="s">
        <v>181</v>
      </c>
    </row>
    <row r="250" spans="2:65" s="1" customFormat="1" ht="16.5" customHeight="1">
      <c r="B250" s="32"/>
      <c r="C250" s="131" t="s">
        <v>779</v>
      </c>
      <c r="D250" s="131" t="s">
        <v>160</v>
      </c>
      <c r="E250" s="132" t="s">
        <v>2948</v>
      </c>
      <c r="F250" s="133" t="s">
        <v>2949</v>
      </c>
      <c r="G250" s="134" t="s">
        <v>344</v>
      </c>
      <c r="H250" s="135">
        <v>2</v>
      </c>
      <c r="I250" s="136"/>
      <c r="J250" s="137">
        <f>ROUND(I250*H250,2)</f>
        <v>0</v>
      </c>
      <c r="K250" s="133" t="s">
        <v>21</v>
      </c>
      <c r="L250" s="32"/>
      <c r="M250" s="138" t="s">
        <v>21</v>
      </c>
      <c r="N250" s="139" t="s">
        <v>44</v>
      </c>
      <c r="P250" s="140">
        <f>O250*H250</f>
        <v>0</v>
      </c>
      <c r="Q250" s="140">
        <v>0</v>
      </c>
      <c r="R250" s="140">
        <f>Q250*H250</f>
        <v>0</v>
      </c>
      <c r="S250" s="140">
        <v>0</v>
      </c>
      <c r="T250" s="141">
        <f>S250*H250</f>
        <v>0</v>
      </c>
      <c r="AR250" s="142" t="s">
        <v>165</v>
      </c>
      <c r="AT250" s="142" t="s">
        <v>160</v>
      </c>
      <c r="AU250" s="142" t="s">
        <v>181</v>
      </c>
      <c r="AY250" s="17" t="s">
        <v>158</v>
      </c>
      <c r="BE250" s="143">
        <f>IF(N250="základní",J250,0)</f>
        <v>0</v>
      </c>
      <c r="BF250" s="143">
        <f>IF(N250="snížená",J250,0)</f>
        <v>0</v>
      </c>
      <c r="BG250" s="143">
        <f>IF(N250="zákl. přenesená",J250,0)</f>
        <v>0</v>
      </c>
      <c r="BH250" s="143">
        <f>IF(N250="sníž. přenesená",J250,0)</f>
        <v>0</v>
      </c>
      <c r="BI250" s="143">
        <f>IF(N250="nulová",J250,0)</f>
        <v>0</v>
      </c>
      <c r="BJ250" s="17" t="s">
        <v>81</v>
      </c>
      <c r="BK250" s="143">
        <f>ROUND(I250*H250,2)</f>
        <v>0</v>
      </c>
      <c r="BL250" s="17" t="s">
        <v>165</v>
      </c>
      <c r="BM250" s="142" t="s">
        <v>2950</v>
      </c>
    </row>
    <row r="251" spans="2:65" s="1" customFormat="1" ht="11.25">
      <c r="B251" s="32"/>
      <c r="D251" s="144" t="s">
        <v>167</v>
      </c>
      <c r="F251" s="145" t="s">
        <v>2949</v>
      </c>
      <c r="I251" s="146"/>
      <c r="L251" s="32"/>
      <c r="M251" s="147"/>
      <c r="T251" s="53"/>
      <c r="AT251" s="17" t="s">
        <v>167</v>
      </c>
      <c r="AU251" s="17" t="s">
        <v>181</v>
      </c>
    </row>
    <row r="252" spans="2:65" s="1" customFormat="1" ht="16.5" customHeight="1">
      <c r="B252" s="32"/>
      <c r="C252" s="170" t="s">
        <v>787</v>
      </c>
      <c r="D252" s="170" t="s">
        <v>264</v>
      </c>
      <c r="E252" s="171" t="s">
        <v>2951</v>
      </c>
      <c r="F252" s="172" t="s">
        <v>2952</v>
      </c>
      <c r="G252" s="173" t="s">
        <v>2746</v>
      </c>
      <c r="H252" s="174">
        <v>2</v>
      </c>
      <c r="I252" s="175"/>
      <c r="J252" s="176">
        <f>ROUND(I252*H252,2)</f>
        <v>0</v>
      </c>
      <c r="K252" s="172" t="s">
        <v>21</v>
      </c>
      <c r="L252" s="177"/>
      <c r="M252" s="178" t="s">
        <v>21</v>
      </c>
      <c r="N252" s="179" t="s">
        <v>44</v>
      </c>
      <c r="P252" s="140">
        <f>O252*H252</f>
        <v>0</v>
      </c>
      <c r="Q252" s="140">
        <v>0</v>
      </c>
      <c r="R252" s="140">
        <f>Q252*H252</f>
        <v>0</v>
      </c>
      <c r="S252" s="140">
        <v>0</v>
      </c>
      <c r="T252" s="141">
        <f>S252*H252</f>
        <v>0</v>
      </c>
      <c r="AR252" s="142" t="s">
        <v>223</v>
      </c>
      <c r="AT252" s="142" t="s">
        <v>264</v>
      </c>
      <c r="AU252" s="142" t="s">
        <v>181</v>
      </c>
      <c r="AY252" s="17" t="s">
        <v>158</v>
      </c>
      <c r="BE252" s="143">
        <f>IF(N252="základní",J252,0)</f>
        <v>0</v>
      </c>
      <c r="BF252" s="143">
        <f>IF(N252="snížená",J252,0)</f>
        <v>0</v>
      </c>
      <c r="BG252" s="143">
        <f>IF(N252="zákl. přenesená",J252,0)</f>
        <v>0</v>
      </c>
      <c r="BH252" s="143">
        <f>IF(N252="sníž. přenesená",J252,0)</f>
        <v>0</v>
      </c>
      <c r="BI252" s="143">
        <f>IF(N252="nulová",J252,0)</f>
        <v>0</v>
      </c>
      <c r="BJ252" s="17" t="s">
        <v>81</v>
      </c>
      <c r="BK252" s="143">
        <f>ROUND(I252*H252,2)</f>
        <v>0</v>
      </c>
      <c r="BL252" s="17" t="s">
        <v>165</v>
      </c>
      <c r="BM252" s="142" t="s">
        <v>2953</v>
      </c>
    </row>
    <row r="253" spans="2:65" s="1" customFormat="1" ht="11.25">
      <c r="B253" s="32"/>
      <c r="D253" s="144" t="s">
        <v>167</v>
      </c>
      <c r="F253" s="145" t="s">
        <v>2952</v>
      </c>
      <c r="I253" s="146"/>
      <c r="L253" s="32"/>
      <c r="M253" s="147"/>
      <c r="T253" s="53"/>
      <c r="AT253" s="17" t="s">
        <v>167</v>
      </c>
      <c r="AU253" s="17" t="s">
        <v>181</v>
      </c>
    </row>
    <row r="254" spans="2:65" s="1" customFormat="1" ht="16.5" customHeight="1">
      <c r="B254" s="32"/>
      <c r="C254" s="131" t="s">
        <v>793</v>
      </c>
      <c r="D254" s="131" t="s">
        <v>160</v>
      </c>
      <c r="E254" s="132" t="s">
        <v>2871</v>
      </c>
      <c r="F254" s="133" t="s">
        <v>2872</v>
      </c>
      <c r="G254" s="134" t="s">
        <v>344</v>
      </c>
      <c r="H254" s="135">
        <v>3</v>
      </c>
      <c r="I254" s="136"/>
      <c r="J254" s="137">
        <f>ROUND(I254*H254,2)</f>
        <v>0</v>
      </c>
      <c r="K254" s="133" t="s">
        <v>21</v>
      </c>
      <c r="L254" s="32"/>
      <c r="M254" s="138" t="s">
        <v>21</v>
      </c>
      <c r="N254" s="139" t="s">
        <v>44</v>
      </c>
      <c r="P254" s="140">
        <f>O254*H254</f>
        <v>0</v>
      </c>
      <c r="Q254" s="140">
        <v>0</v>
      </c>
      <c r="R254" s="140">
        <f>Q254*H254</f>
        <v>0</v>
      </c>
      <c r="S254" s="140">
        <v>0</v>
      </c>
      <c r="T254" s="141">
        <f>S254*H254</f>
        <v>0</v>
      </c>
      <c r="AR254" s="142" t="s">
        <v>165</v>
      </c>
      <c r="AT254" s="142" t="s">
        <v>160</v>
      </c>
      <c r="AU254" s="142" t="s">
        <v>181</v>
      </c>
      <c r="AY254" s="17" t="s">
        <v>158</v>
      </c>
      <c r="BE254" s="143">
        <f>IF(N254="základní",J254,0)</f>
        <v>0</v>
      </c>
      <c r="BF254" s="143">
        <f>IF(N254="snížená",J254,0)</f>
        <v>0</v>
      </c>
      <c r="BG254" s="143">
        <f>IF(N254="zákl. přenesená",J254,0)</f>
        <v>0</v>
      </c>
      <c r="BH254" s="143">
        <f>IF(N254="sníž. přenesená",J254,0)</f>
        <v>0</v>
      </c>
      <c r="BI254" s="143">
        <f>IF(N254="nulová",J254,0)</f>
        <v>0</v>
      </c>
      <c r="BJ254" s="17" t="s">
        <v>81</v>
      </c>
      <c r="BK254" s="143">
        <f>ROUND(I254*H254,2)</f>
        <v>0</v>
      </c>
      <c r="BL254" s="17" t="s">
        <v>165</v>
      </c>
      <c r="BM254" s="142" t="s">
        <v>2954</v>
      </c>
    </row>
    <row r="255" spans="2:65" s="1" customFormat="1" ht="11.25">
      <c r="B255" s="32"/>
      <c r="D255" s="144" t="s">
        <v>167</v>
      </c>
      <c r="F255" s="145" t="s">
        <v>2872</v>
      </c>
      <c r="I255" s="146"/>
      <c r="L255" s="32"/>
      <c r="M255" s="147"/>
      <c r="T255" s="53"/>
      <c r="AT255" s="17" t="s">
        <v>167</v>
      </c>
      <c r="AU255" s="17" t="s">
        <v>181</v>
      </c>
    </row>
    <row r="256" spans="2:65" s="1" customFormat="1" ht="24.2" customHeight="1">
      <c r="B256" s="32"/>
      <c r="C256" s="131" t="s">
        <v>800</v>
      </c>
      <c r="D256" s="131" t="s">
        <v>160</v>
      </c>
      <c r="E256" s="132" t="s">
        <v>2955</v>
      </c>
      <c r="F256" s="133" t="s">
        <v>2956</v>
      </c>
      <c r="G256" s="134" t="s">
        <v>344</v>
      </c>
      <c r="H256" s="135">
        <v>1</v>
      </c>
      <c r="I256" s="136"/>
      <c r="J256" s="137">
        <f>ROUND(I256*H256,2)</f>
        <v>0</v>
      </c>
      <c r="K256" s="133" t="s">
        <v>21</v>
      </c>
      <c r="L256" s="32"/>
      <c r="M256" s="138" t="s">
        <v>21</v>
      </c>
      <c r="N256" s="139" t="s">
        <v>44</v>
      </c>
      <c r="P256" s="140">
        <f>O256*H256</f>
        <v>0</v>
      </c>
      <c r="Q256" s="140">
        <v>0</v>
      </c>
      <c r="R256" s="140">
        <f>Q256*H256</f>
        <v>0</v>
      </c>
      <c r="S256" s="140">
        <v>0</v>
      </c>
      <c r="T256" s="141">
        <f>S256*H256</f>
        <v>0</v>
      </c>
      <c r="AR256" s="142" t="s">
        <v>165</v>
      </c>
      <c r="AT256" s="142" t="s">
        <v>160</v>
      </c>
      <c r="AU256" s="142" t="s">
        <v>181</v>
      </c>
      <c r="AY256" s="17" t="s">
        <v>158</v>
      </c>
      <c r="BE256" s="143">
        <f>IF(N256="základní",J256,0)</f>
        <v>0</v>
      </c>
      <c r="BF256" s="143">
        <f>IF(N256="snížená",J256,0)</f>
        <v>0</v>
      </c>
      <c r="BG256" s="143">
        <f>IF(N256="zákl. přenesená",J256,0)</f>
        <v>0</v>
      </c>
      <c r="BH256" s="143">
        <f>IF(N256="sníž. přenesená",J256,0)</f>
        <v>0</v>
      </c>
      <c r="BI256" s="143">
        <f>IF(N256="nulová",J256,0)</f>
        <v>0</v>
      </c>
      <c r="BJ256" s="17" t="s">
        <v>81</v>
      </c>
      <c r="BK256" s="143">
        <f>ROUND(I256*H256,2)</f>
        <v>0</v>
      </c>
      <c r="BL256" s="17" t="s">
        <v>165</v>
      </c>
      <c r="BM256" s="142" t="s">
        <v>2957</v>
      </c>
    </row>
    <row r="257" spans="2:65" s="1" customFormat="1" ht="11.25">
      <c r="B257" s="32"/>
      <c r="D257" s="144" t="s">
        <v>167</v>
      </c>
      <c r="F257" s="145" t="s">
        <v>2956</v>
      </c>
      <c r="I257" s="146"/>
      <c r="L257" s="32"/>
      <c r="M257" s="147"/>
      <c r="T257" s="53"/>
      <c r="AT257" s="17" t="s">
        <v>167</v>
      </c>
      <c r="AU257" s="17" t="s">
        <v>181</v>
      </c>
    </row>
    <row r="258" spans="2:65" s="1" customFormat="1" ht="24.2" customHeight="1">
      <c r="B258" s="32"/>
      <c r="C258" s="170" t="s">
        <v>806</v>
      </c>
      <c r="D258" s="170" t="s">
        <v>264</v>
      </c>
      <c r="E258" s="171" t="s">
        <v>2958</v>
      </c>
      <c r="F258" s="172" t="s">
        <v>2959</v>
      </c>
      <c r="G258" s="173" t="s">
        <v>2746</v>
      </c>
      <c r="H258" s="174">
        <v>1</v>
      </c>
      <c r="I258" s="175"/>
      <c r="J258" s="176">
        <f>ROUND(I258*H258,2)</f>
        <v>0</v>
      </c>
      <c r="K258" s="172" t="s">
        <v>21</v>
      </c>
      <c r="L258" s="177"/>
      <c r="M258" s="178" t="s">
        <v>21</v>
      </c>
      <c r="N258" s="179" t="s">
        <v>44</v>
      </c>
      <c r="P258" s="140">
        <f>O258*H258</f>
        <v>0</v>
      </c>
      <c r="Q258" s="140">
        <v>0</v>
      </c>
      <c r="R258" s="140">
        <f>Q258*H258</f>
        <v>0</v>
      </c>
      <c r="S258" s="140">
        <v>0</v>
      </c>
      <c r="T258" s="141">
        <f>S258*H258</f>
        <v>0</v>
      </c>
      <c r="AR258" s="142" t="s">
        <v>223</v>
      </c>
      <c r="AT258" s="142" t="s">
        <v>264</v>
      </c>
      <c r="AU258" s="142" t="s">
        <v>181</v>
      </c>
      <c r="AY258" s="17" t="s">
        <v>158</v>
      </c>
      <c r="BE258" s="143">
        <f>IF(N258="základní",J258,0)</f>
        <v>0</v>
      </c>
      <c r="BF258" s="143">
        <f>IF(N258="snížená",J258,0)</f>
        <v>0</v>
      </c>
      <c r="BG258" s="143">
        <f>IF(N258="zákl. přenesená",J258,0)</f>
        <v>0</v>
      </c>
      <c r="BH258" s="143">
        <f>IF(N258="sníž. přenesená",J258,0)</f>
        <v>0</v>
      </c>
      <c r="BI258" s="143">
        <f>IF(N258="nulová",J258,0)</f>
        <v>0</v>
      </c>
      <c r="BJ258" s="17" t="s">
        <v>81</v>
      </c>
      <c r="BK258" s="143">
        <f>ROUND(I258*H258,2)</f>
        <v>0</v>
      </c>
      <c r="BL258" s="17" t="s">
        <v>165</v>
      </c>
      <c r="BM258" s="142" t="s">
        <v>2960</v>
      </c>
    </row>
    <row r="259" spans="2:65" s="1" customFormat="1" ht="19.5">
      <c r="B259" s="32"/>
      <c r="D259" s="144" t="s">
        <v>167</v>
      </c>
      <c r="F259" s="145" t="s">
        <v>2959</v>
      </c>
      <c r="I259" s="146"/>
      <c r="L259" s="32"/>
      <c r="M259" s="147"/>
      <c r="T259" s="53"/>
      <c r="AT259" s="17" t="s">
        <v>167</v>
      </c>
      <c r="AU259" s="17" t="s">
        <v>181</v>
      </c>
    </row>
    <row r="260" spans="2:65" s="1" customFormat="1" ht="24.2" customHeight="1">
      <c r="B260" s="32"/>
      <c r="C260" s="131" t="s">
        <v>817</v>
      </c>
      <c r="D260" s="131" t="s">
        <v>160</v>
      </c>
      <c r="E260" s="132" t="s">
        <v>2961</v>
      </c>
      <c r="F260" s="133" t="s">
        <v>2962</v>
      </c>
      <c r="G260" s="134" t="s">
        <v>344</v>
      </c>
      <c r="H260" s="135">
        <v>1</v>
      </c>
      <c r="I260" s="136"/>
      <c r="J260" s="137">
        <f>ROUND(I260*H260,2)</f>
        <v>0</v>
      </c>
      <c r="K260" s="133" t="s">
        <v>21</v>
      </c>
      <c r="L260" s="32"/>
      <c r="M260" s="138" t="s">
        <v>21</v>
      </c>
      <c r="N260" s="139" t="s">
        <v>44</v>
      </c>
      <c r="P260" s="140">
        <f>O260*H260</f>
        <v>0</v>
      </c>
      <c r="Q260" s="140">
        <v>0</v>
      </c>
      <c r="R260" s="140">
        <f>Q260*H260</f>
        <v>0</v>
      </c>
      <c r="S260" s="140">
        <v>0</v>
      </c>
      <c r="T260" s="141">
        <f>S260*H260</f>
        <v>0</v>
      </c>
      <c r="AR260" s="142" t="s">
        <v>165</v>
      </c>
      <c r="AT260" s="142" t="s">
        <v>160</v>
      </c>
      <c r="AU260" s="142" t="s">
        <v>181</v>
      </c>
      <c r="AY260" s="17" t="s">
        <v>158</v>
      </c>
      <c r="BE260" s="143">
        <f>IF(N260="základní",J260,0)</f>
        <v>0</v>
      </c>
      <c r="BF260" s="143">
        <f>IF(N260="snížená",J260,0)</f>
        <v>0</v>
      </c>
      <c r="BG260" s="143">
        <f>IF(N260="zákl. přenesená",J260,0)</f>
        <v>0</v>
      </c>
      <c r="BH260" s="143">
        <f>IF(N260="sníž. přenesená",J260,0)</f>
        <v>0</v>
      </c>
      <c r="BI260" s="143">
        <f>IF(N260="nulová",J260,0)</f>
        <v>0</v>
      </c>
      <c r="BJ260" s="17" t="s">
        <v>81</v>
      </c>
      <c r="BK260" s="143">
        <f>ROUND(I260*H260,2)</f>
        <v>0</v>
      </c>
      <c r="BL260" s="17" t="s">
        <v>165</v>
      </c>
      <c r="BM260" s="142" t="s">
        <v>2963</v>
      </c>
    </row>
    <row r="261" spans="2:65" s="1" customFormat="1" ht="19.5">
      <c r="B261" s="32"/>
      <c r="D261" s="144" t="s">
        <v>167</v>
      </c>
      <c r="F261" s="145" t="s">
        <v>2962</v>
      </c>
      <c r="I261" s="146"/>
      <c r="L261" s="32"/>
      <c r="M261" s="147"/>
      <c r="T261" s="53"/>
      <c r="AT261" s="17" t="s">
        <v>167</v>
      </c>
      <c r="AU261" s="17" t="s">
        <v>181</v>
      </c>
    </row>
    <row r="262" spans="2:65" s="1" customFormat="1" ht="24.2" customHeight="1">
      <c r="B262" s="32"/>
      <c r="C262" s="170" t="s">
        <v>827</v>
      </c>
      <c r="D262" s="170" t="s">
        <v>264</v>
      </c>
      <c r="E262" s="171" t="s">
        <v>2964</v>
      </c>
      <c r="F262" s="172" t="s">
        <v>2965</v>
      </c>
      <c r="G262" s="173" t="s">
        <v>2746</v>
      </c>
      <c r="H262" s="174">
        <v>1</v>
      </c>
      <c r="I262" s="175"/>
      <c r="J262" s="176">
        <f>ROUND(I262*H262,2)</f>
        <v>0</v>
      </c>
      <c r="K262" s="172" t="s">
        <v>21</v>
      </c>
      <c r="L262" s="177"/>
      <c r="M262" s="178" t="s">
        <v>21</v>
      </c>
      <c r="N262" s="179" t="s">
        <v>44</v>
      </c>
      <c r="P262" s="140">
        <f>O262*H262</f>
        <v>0</v>
      </c>
      <c r="Q262" s="140">
        <v>0</v>
      </c>
      <c r="R262" s="140">
        <f>Q262*H262</f>
        <v>0</v>
      </c>
      <c r="S262" s="140">
        <v>0</v>
      </c>
      <c r="T262" s="141">
        <f>S262*H262</f>
        <v>0</v>
      </c>
      <c r="AR262" s="142" t="s">
        <v>223</v>
      </c>
      <c r="AT262" s="142" t="s">
        <v>264</v>
      </c>
      <c r="AU262" s="142" t="s">
        <v>181</v>
      </c>
      <c r="AY262" s="17" t="s">
        <v>158</v>
      </c>
      <c r="BE262" s="143">
        <f>IF(N262="základní",J262,0)</f>
        <v>0</v>
      </c>
      <c r="BF262" s="143">
        <f>IF(N262="snížená",J262,0)</f>
        <v>0</v>
      </c>
      <c r="BG262" s="143">
        <f>IF(N262="zákl. přenesená",J262,0)</f>
        <v>0</v>
      </c>
      <c r="BH262" s="143">
        <f>IF(N262="sníž. přenesená",J262,0)</f>
        <v>0</v>
      </c>
      <c r="BI262" s="143">
        <f>IF(N262="nulová",J262,0)</f>
        <v>0</v>
      </c>
      <c r="BJ262" s="17" t="s">
        <v>81</v>
      </c>
      <c r="BK262" s="143">
        <f>ROUND(I262*H262,2)</f>
        <v>0</v>
      </c>
      <c r="BL262" s="17" t="s">
        <v>165</v>
      </c>
      <c r="BM262" s="142" t="s">
        <v>2966</v>
      </c>
    </row>
    <row r="263" spans="2:65" s="1" customFormat="1" ht="19.5">
      <c r="B263" s="32"/>
      <c r="D263" s="144" t="s">
        <v>167</v>
      </c>
      <c r="F263" s="145" t="s">
        <v>2965</v>
      </c>
      <c r="I263" s="146"/>
      <c r="L263" s="32"/>
      <c r="M263" s="147"/>
      <c r="T263" s="53"/>
      <c r="AT263" s="17" t="s">
        <v>167</v>
      </c>
      <c r="AU263" s="17" t="s">
        <v>181</v>
      </c>
    </row>
    <row r="264" spans="2:65" s="1" customFormat="1" ht="24.2" customHeight="1">
      <c r="B264" s="32"/>
      <c r="C264" s="131" t="s">
        <v>833</v>
      </c>
      <c r="D264" s="131" t="s">
        <v>160</v>
      </c>
      <c r="E264" s="132" t="s">
        <v>2914</v>
      </c>
      <c r="F264" s="133" t="s">
        <v>2915</v>
      </c>
      <c r="G264" s="134" t="s">
        <v>184</v>
      </c>
      <c r="H264" s="135">
        <v>10</v>
      </c>
      <c r="I264" s="136"/>
      <c r="J264" s="137">
        <f>ROUND(I264*H264,2)</f>
        <v>0</v>
      </c>
      <c r="K264" s="133" t="s">
        <v>21</v>
      </c>
      <c r="L264" s="32"/>
      <c r="M264" s="138" t="s">
        <v>21</v>
      </c>
      <c r="N264" s="139" t="s">
        <v>44</v>
      </c>
      <c r="P264" s="140">
        <f>O264*H264</f>
        <v>0</v>
      </c>
      <c r="Q264" s="140">
        <v>3.4429999999999999E-3</v>
      </c>
      <c r="R264" s="140">
        <f>Q264*H264</f>
        <v>3.4430000000000002E-2</v>
      </c>
      <c r="S264" s="140">
        <v>0</v>
      </c>
      <c r="T264" s="141">
        <f>S264*H264</f>
        <v>0</v>
      </c>
      <c r="AR264" s="142" t="s">
        <v>165</v>
      </c>
      <c r="AT264" s="142" t="s">
        <v>160</v>
      </c>
      <c r="AU264" s="142" t="s">
        <v>181</v>
      </c>
      <c r="AY264" s="17" t="s">
        <v>158</v>
      </c>
      <c r="BE264" s="143">
        <f>IF(N264="základní",J264,0)</f>
        <v>0</v>
      </c>
      <c r="BF264" s="143">
        <f>IF(N264="snížená",J264,0)</f>
        <v>0</v>
      </c>
      <c r="BG264" s="143">
        <f>IF(N264="zákl. přenesená",J264,0)</f>
        <v>0</v>
      </c>
      <c r="BH264" s="143">
        <f>IF(N264="sníž. přenesená",J264,0)</f>
        <v>0</v>
      </c>
      <c r="BI264" s="143">
        <f>IF(N264="nulová",J264,0)</f>
        <v>0</v>
      </c>
      <c r="BJ264" s="17" t="s">
        <v>81</v>
      </c>
      <c r="BK264" s="143">
        <f>ROUND(I264*H264,2)</f>
        <v>0</v>
      </c>
      <c r="BL264" s="17" t="s">
        <v>165</v>
      </c>
      <c r="BM264" s="142" t="s">
        <v>2967</v>
      </c>
    </row>
    <row r="265" spans="2:65" s="1" customFormat="1" ht="11.25">
      <c r="B265" s="32"/>
      <c r="D265" s="144" t="s">
        <v>167</v>
      </c>
      <c r="F265" s="145" t="s">
        <v>2915</v>
      </c>
      <c r="I265" s="146"/>
      <c r="L265" s="32"/>
      <c r="M265" s="147"/>
      <c r="T265" s="53"/>
      <c r="AT265" s="17" t="s">
        <v>167</v>
      </c>
      <c r="AU265" s="17" t="s">
        <v>181</v>
      </c>
    </row>
    <row r="266" spans="2:65" s="1" customFormat="1" ht="39">
      <c r="B266" s="32"/>
      <c r="D266" s="144" t="s">
        <v>562</v>
      </c>
      <c r="F266" s="180" t="s">
        <v>2807</v>
      </c>
      <c r="I266" s="146"/>
      <c r="L266" s="32"/>
      <c r="M266" s="147"/>
      <c r="T266" s="53"/>
      <c r="AT266" s="17" t="s">
        <v>562</v>
      </c>
      <c r="AU266" s="17" t="s">
        <v>181</v>
      </c>
    </row>
    <row r="267" spans="2:65" s="1" customFormat="1" ht="21.75" customHeight="1">
      <c r="B267" s="32"/>
      <c r="C267" s="131" t="s">
        <v>845</v>
      </c>
      <c r="D267" s="131" t="s">
        <v>160</v>
      </c>
      <c r="E267" s="132" t="s">
        <v>2920</v>
      </c>
      <c r="F267" s="133" t="s">
        <v>2921</v>
      </c>
      <c r="G267" s="134" t="s">
        <v>2746</v>
      </c>
      <c r="H267" s="135">
        <v>6</v>
      </c>
      <c r="I267" s="136"/>
      <c r="J267" s="137">
        <f>ROUND(I267*H267,2)</f>
        <v>0</v>
      </c>
      <c r="K267" s="133" t="s">
        <v>21</v>
      </c>
      <c r="L267" s="32"/>
      <c r="M267" s="138" t="s">
        <v>21</v>
      </c>
      <c r="N267" s="139" t="s">
        <v>44</v>
      </c>
      <c r="P267" s="140">
        <f>O267*H267</f>
        <v>0</v>
      </c>
      <c r="Q267" s="140">
        <v>2.243E-4</v>
      </c>
      <c r="R267" s="140">
        <f>Q267*H267</f>
        <v>1.3458000000000001E-3</v>
      </c>
      <c r="S267" s="140">
        <v>0</v>
      </c>
      <c r="T267" s="141">
        <f>S267*H267</f>
        <v>0</v>
      </c>
      <c r="AR267" s="142" t="s">
        <v>165</v>
      </c>
      <c r="AT267" s="142" t="s">
        <v>160</v>
      </c>
      <c r="AU267" s="142" t="s">
        <v>181</v>
      </c>
      <c r="AY267" s="17" t="s">
        <v>158</v>
      </c>
      <c r="BE267" s="143">
        <f>IF(N267="základní",J267,0)</f>
        <v>0</v>
      </c>
      <c r="BF267" s="143">
        <f>IF(N267="snížená",J267,0)</f>
        <v>0</v>
      </c>
      <c r="BG267" s="143">
        <f>IF(N267="zákl. přenesená",J267,0)</f>
        <v>0</v>
      </c>
      <c r="BH267" s="143">
        <f>IF(N267="sníž. přenesená",J267,0)</f>
        <v>0</v>
      </c>
      <c r="BI267" s="143">
        <f>IF(N267="nulová",J267,0)</f>
        <v>0</v>
      </c>
      <c r="BJ267" s="17" t="s">
        <v>81</v>
      </c>
      <c r="BK267" s="143">
        <f>ROUND(I267*H267,2)</f>
        <v>0</v>
      </c>
      <c r="BL267" s="17" t="s">
        <v>165</v>
      </c>
      <c r="BM267" s="142" t="s">
        <v>2968</v>
      </c>
    </row>
    <row r="268" spans="2:65" s="1" customFormat="1" ht="11.25">
      <c r="B268" s="32"/>
      <c r="D268" s="144" t="s">
        <v>167</v>
      </c>
      <c r="F268" s="145" t="s">
        <v>2921</v>
      </c>
      <c r="I268" s="146"/>
      <c r="L268" s="32"/>
      <c r="M268" s="147"/>
      <c r="T268" s="53"/>
      <c r="AT268" s="17" t="s">
        <v>167</v>
      </c>
      <c r="AU268" s="17" t="s">
        <v>181</v>
      </c>
    </row>
    <row r="269" spans="2:65" s="1" customFormat="1" ht="16.5" customHeight="1">
      <c r="B269" s="32"/>
      <c r="C269" s="170" t="s">
        <v>854</v>
      </c>
      <c r="D269" s="170" t="s">
        <v>264</v>
      </c>
      <c r="E269" s="171" t="s">
        <v>2828</v>
      </c>
      <c r="F269" s="172" t="s">
        <v>2829</v>
      </c>
      <c r="G269" s="173" t="s">
        <v>267</v>
      </c>
      <c r="H269" s="174">
        <v>1</v>
      </c>
      <c r="I269" s="175"/>
      <c r="J269" s="176">
        <f>ROUND(I269*H269,2)</f>
        <v>0</v>
      </c>
      <c r="K269" s="172" t="s">
        <v>21</v>
      </c>
      <c r="L269" s="177"/>
      <c r="M269" s="178" t="s">
        <v>21</v>
      </c>
      <c r="N269" s="179" t="s">
        <v>44</v>
      </c>
      <c r="P269" s="140">
        <f>O269*H269</f>
        <v>0</v>
      </c>
      <c r="Q269" s="140">
        <v>0</v>
      </c>
      <c r="R269" s="140">
        <f>Q269*H269</f>
        <v>0</v>
      </c>
      <c r="S269" s="140">
        <v>0</v>
      </c>
      <c r="T269" s="141">
        <f>S269*H269</f>
        <v>0</v>
      </c>
      <c r="AR269" s="142" t="s">
        <v>223</v>
      </c>
      <c r="AT269" s="142" t="s">
        <v>264</v>
      </c>
      <c r="AU269" s="142" t="s">
        <v>181</v>
      </c>
      <c r="AY269" s="17" t="s">
        <v>158</v>
      </c>
      <c r="BE269" s="143">
        <f>IF(N269="základní",J269,0)</f>
        <v>0</v>
      </c>
      <c r="BF269" s="143">
        <f>IF(N269="snížená",J269,0)</f>
        <v>0</v>
      </c>
      <c r="BG269" s="143">
        <f>IF(N269="zákl. přenesená",J269,0)</f>
        <v>0</v>
      </c>
      <c r="BH269" s="143">
        <f>IF(N269="sníž. přenesená",J269,0)</f>
        <v>0</v>
      </c>
      <c r="BI269" s="143">
        <f>IF(N269="nulová",J269,0)</f>
        <v>0</v>
      </c>
      <c r="BJ269" s="17" t="s">
        <v>81</v>
      </c>
      <c r="BK269" s="143">
        <f>ROUND(I269*H269,2)</f>
        <v>0</v>
      </c>
      <c r="BL269" s="17" t="s">
        <v>165</v>
      </c>
      <c r="BM269" s="142" t="s">
        <v>2969</v>
      </c>
    </row>
    <row r="270" spans="2:65" s="1" customFormat="1" ht="11.25">
      <c r="B270" s="32"/>
      <c r="D270" s="144" t="s">
        <v>167</v>
      </c>
      <c r="F270" s="145" t="s">
        <v>2829</v>
      </c>
      <c r="I270" s="146"/>
      <c r="L270" s="32"/>
      <c r="M270" s="147"/>
      <c r="T270" s="53"/>
      <c r="AT270" s="17" t="s">
        <v>167</v>
      </c>
      <c r="AU270" s="17" t="s">
        <v>181</v>
      </c>
    </row>
    <row r="271" spans="2:65" s="1" customFormat="1" ht="21.75" customHeight="1">
      <c r="B271" s="32"/>
      <c r="C271" s="131" t="s">
        <v>860</v>
      </c>
      <c r="D271" s="131" t="s">
        <v>160</v>
      </c>
      <c r="E271" s="132" t="s">
        <v>2831</v>
      </c>
      <c r="F271" s="133" t="s">
        <v>2832</v>
      </c>
      <c r="G271" s="134" t="s">
        <v>1311</v>
      </c>
      <c r="H271" s="135">
        <v>2</v>
      </c>
      <c r="I271" s="136"/>
      <c r="J271" s="137">
        <f>ROUND(I271*H271,2)</f>
        <v>0</v>
      </c>
      <c r="K271" s="133" t="s">
        <v>21</v>
      </c>
      <c r="L271" s="32"/>
      <c r="M271" s="138" t="s">
        <v>21</v>
      </c>
      <c r="N271" s="139" t="s">
        <v>44</v>
      </c>
      <c r="P271" s="140">
        <f>O271*H271</f>
        <v>0</v>
      </c>
      <c r="Q271" s="140">
        <v>0</v>
      </c>
      <c r="R271" s="140">
        <f>Q271*H271</f>
        <v>0</v>
      </c>
      <c r="S271" s="140">
        <v>0</v>
      </c>
      <c r="T271" s="141">
        <f>S271*H271</f>
        <v>0</v>
      </c>
      <c r="AR271" s="142" t="s">
        <v>165</v>
      </c>
      <c r="AT271" s="142" t="s">
        <v>160</v>
      </c>
      <c r="AU271" s="142" t="s">
        <v>181</v>
      </c>
      <c r="AY271" s="17" t="s">
        <v>158</v>
      </c>
      <c r="BE271" s="143">
        <f>IF(N271="základní",J271,0)</f>
        <v>0</v>
      </c>
      <c r="BF271" s="143">
        <f>IF(N271="snížená",J271,0)</f>
        <v>0</v>
      </c>
      <c r="BG271" s="143">
        <f>IF(N271="zákl. přenesená",J271,0)</f>
        <v>0</v>
      </c>
      <c r="BH271" s="143">
        <f>IF(N271="sníž. přenesená",J271,0)</f>
        <v>0</v>
      </c>
      <c r="BI271" s="143">
        <f>IF(N271="nulová",J271,0)</f>
        <v>0</v>
      </c>
      <c r="BJ271" s="17" t="s">
        <v>81</v>
      </c>
      <c r="BK271" s="143">
        <f>ROUND(I271*H271,2)</f>
        <v>0</v>
      </c>
      <c r="BL271" s="17" t="s">
        <v>165</v>
      </c>
      <c r="BM271" s="142" t="s">
        <v>2970</v>
      </c>
    </row>
    <row r="272" spans="2:65" s="1" customFormat="1" ht="11.25">
      <c r="B272" s="32"/>
      <c r="D272" s="144" t="s">
        <v>167</v>
      </c>
      <c r="F272" s="145" t="s">
        <v>2834</v>
      </c>
      <c r="I272" s="146"/>
      <c r="L272" s="32"/>
      <c r="M272" s="147"/>
      <c r="T272" s="53"/>
      <c r="AT272" s="17" t="s">
        <v>167</v>
      </c>
      <c r="AU272" s="17" t="s">
        <v>181</v>
      </c>
    </row>
    <row r="273" spans="2:65" s="1" customFormat="1" ht="24.2" customHeight="1">
      <c r="B273" s="32"/>
      <c r="C273" s="131" t="s">
        <v>866</v>
      </c>
      <c r="D273" s="131" t="s">
        <v>160</v>
      </c>
      <c r="E273" s="132" t="s">
        <v>2835</v>
      </c>
      <c r="F273" s="133" t="s">
        <v>2836</v>
      </c>
      <c r="G273" s="134" t="s">
        <v>1311</v>
      </c>
      <c r="H273" s="135">
        <v>2</v>
      </c>
      <c r="I273" s="136"/>
      <c r="J273" s="137">
        <f>ROUND(I273*H273,2)</f>
        <v>0</v>
      </c>
      <c r="K273" s="133" t="s">
        <v>21</v>
      </c>
      <c r="L273" s="32"/>
      <c r="M273" s="138" t="s">
        <v>21</v>
      </c>
      <c r="N273" s="139" t="s">
        <v>44</v>
      </c>
      <c r="P273" s="140">
        <f>O273*H273</f>
        <v>0</v>
      </c>
      <c r="Q273" s="140">
        <v>0</v>
      </c>
      <c r="R273" s="140">
        <f>Q273*H273</f>
        <v>0</v>
      </c>
      <c r="S273" s="140">
        <v>0</v>
      </c>
      <c r="T273" s="141">
        <f>S273*H273</f>
        <v>0</v>
      </c>
      <c r="AR273" s="142" t="s">
        <v>165</v>
      </c>
      <c r="AT273" s="142" t="s">
        <v>160</v>
      </c>
      <c r="AU273" s="142" t="s">
        <v>181</v>
      </c>
      <c r="AY273" s="17" t="s">
        <v>158</v>
      </c>
      <c r="BE273" s="143">
        <f>IF(N273="základní",J273,0)</f>
        <v>0</v>
      </c>
      <c r="BF273" s="143">
        <f>IF(N273="snížená",J273,0)</f>
        <v>0</v>
      </c>
      <c r="BG273" s="143">
        <f>IF(N273="zákl. přenesená",J273,0)</f>
        <v>0</v>
      </c>
      <c r="BH273" s="143">
        <f>IF(N273="sníž. přenesená",J273,0)</f>
        <v>0</v>
      </c>
      <c r="BI273" s="143">
        <f>IF(N273="nulová",J273,0)</f>
        <v>0</v>
      </c>
      <c r="BJ273" s="17" t="s">
        <v>81</v>
      </c>
      <c r="BK273" s="143">
        <f>ROUND(I273*H273,2)</f>
        <v>0</v>
      </c>
      <c r="BL273" s="17" t="s">
        <v>165</v>
      </c>
      <c r="BM273" s="142" t="s">
        <v>2971</v>
      </c>
    </row>
    <row r="274" spans="2:65" s="1" customFormat="1" ht="11.25">
      <c r="B274" s="32"/>
      <c r="D274" s="144" t="s">
        <v>167</v>
      </c>
      <c r="F274" s="145" t="s">
        <v>2838</v>
      </c>
      <c r="I274" s="146"/>
      <c r="L274" s="32"/>
      <c r="M274" s="147"/>
      <c r="T274" s="53"/>
      <c r="AT274" s="17" t="s">
        <v>167</v>
      </c>
      <c r="AU274" s="17" t="s">
        <v>181</v>
      </c>
    </row>
    <row r="275" spans="2:65" s="1" customFormat="1" ht="19.5">
      <c r="B275" s="32"/>
      <c r="D275" s="144" t="s">
        <v>562</v>
      </c>
      <c r="F275" s="180" t="s">
        <v>2839</v>
      </c>
      <c r="I275" s="146"/>
      <c r="L275" s="32"/>
      <c r="M275" s="147"/>
      <c r="T275" s="53"/>
      <c r="AT275" s="17" t="s">
        <v>562</v>
      </c>
      <c r="AU275" s="17" t="s">
        <v>181</v>
      </c>
    </row>
    <row r="276" spans="2:65" s="1" customFormat="1" ht="24.2" customHeight="1">
      <c r="B276" s="32"/>
      <c r="C276" s="131" t="s">
        <v>872</v>
      </c>
      <c r="D276" s="131" t="s">
        <v>160</v>
      </c>
      <c r="E276" s="132" t="s">
        <v>2840</v>
      </c>
      <c r="F276" s="133" t="s">
        <v>2841</v>
      </c>
      <c r="G276" s="134" t="s">
        <v>322</v>
      </c>
      <c r="H276" s="135">
        <v>4.8000000000000001E-2</v>
      </c>
      <c r="I276" s="136"/>
      <c r="J276" s="137">
        <f>ROUND(I276*H276,2)</f>
        <v>0</v>
      </c>
      <c r="K276" s="133" t="s">
        <v>21</v>
      </c>
      <c r="L276" s="32"/>
      <c r="M276" s="138" t="s">
        <v>21</v>
      </c>
      <c r="N276" s="139" t="s">
        <v>44</v>
      </c>
      <c r="P276" s="140">
        <f>O276*H276</f>
        <v>0</v>
      </c>
      <c r="Q276" s="140">
        <v>0</v>
      </c>
      <c r="R276" s="140">
        <f>Q276*H276</f>
        <v>0</v>
      </c>
      <c r="S276" s="140">
        <v>0</v>
      </c>
      <c r="T276" s="141">
        <f>S276*H276</f>
        <v>0</v>
      </c>
      <c r="AR276" s="142" t="s">
        <v>165</v>
      </c>
      <c r="AT276" s="142" t="s">
        <v>160</v>
      </c>
      <c r="AU276" s="142" t="s">
        <v>181</v>
      </c>
      <c r="AY276" s="17" t="s">
        <v>158</v>
      </c>
      <c r="BE276" s="143">
        <f>IF(N276="základní",J276,0)</f>
        <v>0</v>
      </c>
      <c r="BF276" s="143">
        <f>IF(N276="snížená",J276,0)</f>
        <v>0</v>
      </c>
      <c r="BG276" s="143">
        <f>IF(N276="zákl. přenesená",J276,0)</f>
        <v>0</v>
      </c>
      <c r="BH276" s="143">
        <f>IF(N276="sníž. přenesená",J276,0)</f>
        <v>0</v>
      </c>
      <c r="BI276" s="143">
        <f>IF(N276="nulová",J276,0)</f>
        <v>0</v>
      </c>
      <c r="BJ276" s="17" t="s">
        <v>81</v>
      </c>
      <c r="BK276" s="143">
        <f>ROUND(I276*H276,2)</f>
        <v>0</v>
      </c>
      <c r="BL276" s="17" t="s">
        <v>165</v>
      </c>
      <c r="BM276" s="142" t="s">
        <v>2972</v>
      </c>
    </row>
    <row r="277" spans="2:65" s="1" customFormat="1" ht="19.5">
      <c r="B277" s="32"/>
      <c r="D277" s="144" t="s">
        <v>167</v>
      </c>
      <c r="F277" s="145" t="s">
        <v>2841</v>
      </c>
      <c r="I277" s="146"/>
      <c r="L277" s="32"/>
      <c r="M277" s="147"/>
      <c r="T277" s="53"/>
      <c r="AT277" s="17" t="s">
        <v>167</v>
      </c>
      <c r="AU277" s="17" t="s">
        <v>181</v>
      </c>
    </row>
    <row r="278" spans="2:65" s="1" customFormat="1" ht="68.25">
      <c r="B278" s="32"/>
      <c r="D278" s="144" t="s">
        <v>562</v>
      </c>
      <c r="F278" s="180" t="s">
        <v>2843</v>
      </c>
      <c r="I278" s="146"/>
      <c r="L278" s="32"/>
      <c r="M278" s="185"/>
      <c r="N278" s="186"/>
      <c r="O278" s="186"/>
      <c r="P278" s="186"/>
      <c r="Q278" s="186"/>
      <c r="R278" s="186"/>
      <c r="S278" s="186"/>
      <c r="T278" s="187"/>
      <c r="AT278" s="17" t="s">
        <v>562</v>
      </c>
      <c r="AU278" s="17" t="s">
        <v>181</v>
      </c>
    </row>
    <row r="279" spans="2:65" s="1" customFormat="1" ht="6.95" customHeight="1">
      <c r="B279" s="41"/>
      <c r="C279" s="42"/>
      <c r="D279" s="42"/>
      <c r="E279" s="42"/>
      <c r="F279" s="42"/>
      <c r="G279" s="42"/>
      <c r="H279" s="42"/>
      <c r="I279" s="42"/>
      <c r="J279" s="42"/>
      <c r="K279" s="42"/>
      <c r="L279" s="32"/>
    </row>
  </sheetData>
  <sheetProtection algorithmName="SHA-512" hashValue="AyIQDwvYakve6Z/Q8V4wqXhVTI3AC0aBu9ECN364NVW+ErI8hnbLku/p49GSBnwaEPLUY189LlASb72b6FCvAA==" saltValue="/RfUzHMMEn26t9pzGdOf5S7H786ZgV/sdQo+46GQy3oZFA2kB+MypPAIBrh0k/w9RuAnPk+GfnzOPQJCGFhuhQ==" spinCount="100000" sheet="1" objects="1" scenarios="1" formatColumns="0" formatRows="0" autoFilter="0"/>
  <autoFilter ref="C83:K278" xr:uid="{00000000-0009-0000-0000-000002000000}"/>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1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89</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s="1" customFormat="1" ht="12" customHeight="1">
      <c r="B8" s="32"/>
      <c r="D8" s="27" t="s">
        <v>111</v>
      </c>
      <c r="L8" s="32"/>
    </row>
    <row r="9" spans="2:46" s="1" customFormat="1" ht="16.5" customHeight="1">
      <c r="B9" s="32"/>
      <c r="E9" s="276" t="s">
        <v>2973</v>
      </c>
      <c r="F9" s="319"/>
      <c r="G9" s="319"/>
      <c r="H9" s="319"/>
      <c r="L9" s="32"/>
    </row>
    <row r="10" spans="2:46" s="1" customFormat="1" ht="11.25">
      <c r="B10" s="32"/>
      <c r="L10" s="32"/>
    </row>
    <row r="11" spans="2:46" s="1" customFormat="1" ht="12" customHeight="1">
      <c r="B11" s="32"/>
      <c r="D11" s="27" t="s">
        <v>18</v>
      </c>
      <c r="F11" s="25" t="s">
        <v>21</v>
      </c>
      <c r="I11" s="27" t="s">
        <v>20</v>
      </c>
      <c r="J11" s="25" t="s">
        <v>21</v>
      </c>
      <c r="L11" s="32"/>
    </row>
    <row r="12" spans="2:46" s="1" customFormat="1" ht="12" customHeight="1">
      <c r="B12" s="32"/>
      <c r="D12" s="27" t="s">
        <v>22</v>
      </c>
      <c r="F12" s="25" t="s">
        <v>36</v>
      </c>
      <c r="I12" s="27" t="s">
        <v>24</v>
      </c>
      <c r="J12" s="49" t="str">
        <f>'Rekapitulace stavby'!AN8</f>
        <v>7. 9. 2022</v>
      </c>
      <c r="L12" s="32"/>
    </row>
    <row r="13" spans="2:46" s="1" customFormat="1" ht="10.9" customHeight="1">
      <c r="B13" s="32"/>
      <c r="L13" s="32"/>
    </row>
    <row r="14" spans="2:46" s="1" customFormat="1" ht="12" customHeight="1">
      <c r="B14" s="32"/>
      <c r="D14" s="27" t="s">
        <v>26</v>
      </c>
      <c r="I14" s="27" t="s">
        <v>27</v>
      </c>
      <c r="J14" s="25" t="s">
        <v>21</v>
      </c>
      <c r="L14" s="32"/>
    </row>
    <row r="15" spans="2:46" s="1" customFormat="1" ht="18" customHeight="1">
      <c r="B15" s="32"/>
      <c r="E15" s="25" t="s">
        <v>28</v>
      </c>
      <c r="I15" s="27" t="s">
        <v>29</v>
      </c>
      <c r="J15" s="25" t="s">
        <v>21</v>
      </c>
      <c r="L15" s="32"/>
    </row>
    <row r="16" spans="2:46" s="1" customFormat="1" ht="6.95" customHeight="1">
      <c r="B16" s="32"/>
      <c r="L16" s="32"/>
    </row>
    <row r="17" spans="2:12" s="1" customFormat="1" ht="12" customHeight="1">
      <c r="B17" s="32"/>
      <c r="D17" s="27" t="s">
        <v>30</v>
      </c>
      <c r="I17" s="27" t="s">
        <v>27</v>
      </c>
      <c r="J17" s="28" t="str">
        <f>'Rekapitulace stavby'!AN13</f>
        <v>Vyplň údaj</v>
      </c>
      <c r="L17" s="32"/>
    </row>
    <row r="18" spans="2:12" s="1" customFormat="1" ht="18" customHeight="1">
      <c r="B18" s="32"/>
      <c r="E18" s="320" t="str">
        <f>'Rekapitulace stavby'!E14</f>
        <v>Vyplň údaj</v>
      </c>
      <c r="F18" s="301"/>
      <c r="G18" s="301"/>
      <c r="H18" s="301"/>
      <c r="I18" s="27" t="s">
        <v>29</v>
      </c>
      <c r="J18" s="28" t="str">
        <f>'Rekapitulace stavby'!AN14</f>
        <v>Vyplň údaj</v>
      </c>
      <c r="L18" s="32"/>
    </row>
    <row r="19" spans="2:12" s="1" customFormat="1" ht="6.95" customHeight="1">
      <c r="B19" s="32"/>
      <c r="L19" s="32"/>
    </row>
    <row r="20" spans="2:12" s="1" customFormat="1" ht="12" customHeight="1">
      <c r="B20" s="32"/>
      <c r="D20" s="27" t="s">
        <v>32</v>
      </c>
      <c r="I20" s="27" t="s">
        <v>27</v>
      </c>
      <c r="J20" s="25" t="s">
        <v>21</v>
      </c>
      <c r="L20" s="32"/>
    </row>
    <row r="21" spans="2:12" s="1" customFormat="1" ht="18" customHeight="1">
      <c r="B21" s="32"/>
      <c r="E21" s="25" t="s">
        <v>33</v>
      </c>
      <c r="I21" s="27" t="s">
        <v>29</v>
      </c>
      <c r="J21" s="25" t="s">
        <v>21</v>
      </c>
      <c r="L21" s="32"/>
    </row>
    <row r="22" spans="2:12" s="1" customFormat="1" ht="6.95" customHeight="1">
      <c r="B22" s="32"/>
      <c r="L22" s="32"/>
    </row>
    <row r="23" spans="2:12" s="1" customFormat="1" ht="12" customHeight="1">
      <c r="B23" s="32"/>
      <c r="D23" s="27" t="s">
        <v>35</v>
      </c>
      <c r="I23" s="27" t="s">
        <v>27</v>
      </c>
      <c r="J23" s="25" t="s">
        <v>21</v>
      </c>
      <c r="L23" s="32"/>
    </row>
    <row r="24" spans="2:12" s="1" customFormat="1" ht="18" customHeight="1">
      <c r="B24" s="32"/>
      <c r="E24" s="25" t="s">
        <v>2974</v>
      </c>
      <c r="I24" s="27" t="s">
        <v>29</v>
      </c>
      <c r="J24" s="25" t="s">
        <v>21</v>
      </c>
      <c r="L24" s="32"/>
    </row>
    <row r="25" spans="2:12" s="1" customFormat="1" ht="6.95" customHeight="1">
      <c r="B25" s="32"/>
      <c r="L25" s="32"/>
    </row>
    <row r="26" spans="2:12" s="1" customFormat="1" ht="12" customHeight="1">
      <c r="B26" s="32"/>
      <c r="D26" s="27" t="s">
        <v>37</v>
      </c>
      <c r="L26" s="32"/>
    </row>
    <row r="27" spans="2:12" s="7" customFormat="1" ht="16.5" customHeight="1">
      <c r="B27" s="91"/>
      <c r="E27" s="306" t="s">
        <v>21</v>
      </c>
      <c r="F27" s="306"/>
      <c r="G27" s="306"/>
      <c r="H27" s="306"/>
      <c r="L27" s="91"/>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92" t="s">
        <v>39</v>
      </c>
      <c r="J30" s="63">
        <f>ROUND(J84, 2)</f>
        <v>0</v>
      </c>
      <c r="L30" s="32"/>
    </row>
    <row r="31" spans="2:12" s="1" customFormat="1" ht="6.95" customHeight="1">
      <c r="B31" s="32"/>
      <c r="D31" s="50"/>
      <c r="E31" s="50"/>
      <c r="F31" s="50"/>
      <c r="G31" s="50"/>
      <c r="H31" s="50"/>
      <c r="I31" s="50"/>
      <c r="J31" s="50"/>
      <c r="K31" s="50"/>
      <c r="L31" s="32"/>
    </row>
    <row r="32" spans="2:12" s="1" customFormat="1" ht="14.45" customHeight="1">
      <c r="B32" s="32"/>
      <c r="F32" s="35" t="s">
        <v>41</v>
      </c>
      <c r="I32" s="35" t="s">
        <v>40</v>
      </c>
      <c r="J32" s="35" t="s">
        <v>42</v>
      </c>
      <c r="L32" s="32"/>
    </row>
    <row r="33" spans="2:12" s="1" customFormat="1" ht="14.45" customHeight="1">
      <c r="B33" s="32"/>
      <c r="D33" s="52" t="s">
        <v>43</v>
      </c>
      <c r="E33" s="27" t="s">
        <v>44</v>
      </c>
      <c r="F33" s="83">
        <f>ROUND((SUM(BE84:BE215)),  2)</f>
        <v>0</v>
      </c>
      <c r="I33" s="93">
        <v>0.21</v>
      </c>
      <c r="J33" s="83">
        <f>ROUND(((SUM(BE84:BE215))*I33),  2)</f>
        <v>0</v>
      </c>
      <c r="L33" s="32"/>
    </row>
    <row r="34" spans="2:12" s="1" customFormat="1" ht="14.45" customHeight="1">
      <c r="B34" s="32"/>
      <c r="E34" s="27" t="s">
        <v>45</v>
      </c>
      <c r="F34" s="83">
        <f>ROUND((SUM(BF84:BF215)),  2)</f>
        <v>0</v>
      </c>
      <c r="I34" s="93">
        <v>0.15</v>
      </c>
      <c r="J34" s="83">
        <f>ROUND(((SUM(BF84:BF215))*I34),  2)</f>
        <v>0</v>
      </c>
      <c r="L34" s="32"/>
    </row>
    <row r="35" spans="2:12" s="1" customFormat="1" ht="14.45" hidden="1" customHeight="1">
      <c r="B35" s="32"/>
      <c r="E35" s="27" t="s">
        <v>46</v>
      </c>
      <c r="F35" s="83">
        <f>ROUND((SUM(BG84:BG215)),  2)</f>
        <v>0</v>
      </c>
      <c r="I35" s="93">
        <v>0.21</v>
      </c>
      <c r="J35" s="83">
        <f>0</f>
        <v>0</v>
      </c>
      <c r="L35" s="32"/>
    </row>
    <row r="36" spans="2:12" s="1" customFormat="1" ht="14.45" hidden="1" customHeight="1">
      <c r="B36" s="32"/>
      <c r="E36" s="27" t="s">
        <v>47</v>
      </c>
      <c r="F36" s="83">
        <f>ROUND((SUM(BH84:BH215)),  2)</f>
        <v>0</v>
      </c>
      <c r="I36" s="93">
        <v>0.15</v>
      </c>
      <c r="J36" s="83">
        <f>0</f>
        <v>0</v>
      </c>
      <c r="L36" s="32"/>
    </row>
    <row r="37" spans="2:12" s="1" customFormat="1" ht="14.45" hidden="1" customHeight="1">
      <c r="B37" s="32"/>
      <c r="E37" s="27" t="s">
        <v>48</v>
      </c>
      <c r="F37" s="83">
        <f>ROUND((SUM(BI84:BI215)),  2)</f>
        <v>0</v>
      </c>
      <c r="I37" s="93">
        <v>0</v>
      </c>
      <c r="J37" s="83">
        <f>0</f>
        <v>0</v>
      </c>
      <c r="L37" s="32"/>
    </row>
    <row r="38" spans="2:12" s="1" customFormat="1" ht="6.95" customHeight="1">
      <c r="B38" s="32"/>
      <c r="L38" s="32"/>
    </row>
    <row r="39" spans="2:12" s="1" customFormat="1" ht="25.35" customHeight="1">
      <c r="B39" s="32"/>
      <c r="C39" s="94"/>
      <c r="D39" s="95" t="s">
        <v>49</v>
      </c>
      <c r="E39" s="54"/>
      <c r="F39" s="54"/>
      <c r="G39" s="96" t="s">
        <v>50</v>
      </c>
      <c r="H39" s="97" t="s">
        <v>51</v>
      </c>
      <c r="I39" s="54"/>
      <c r="J39" s="98">
        <f>SUM(J30:J37)</f>
        <v>0</v>
      </c>
      <c r="K39" s="99"/>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114</v>
      </c>
      <c r="L45" s="32"/>
    </row>
    <row r="46" spans="2:12" s="1" customFormat="1" ht="6.95" customHeight="1">
      <c r="B46" s="32"/>
      <c r="L46" s="32"/>
    </row>
    <row r="47" spans="2:12" s="1" customFormat="1" ht="12" customHeight="1">
      <c r="B47" s="32"/>
      <c r="C47" s="27" t="s">
        <v>16</v>
      </c>
      <c r="L47" s="32"/>
    </row>
    <row r="48" spans="2:12" s="1" customFormat="1" ht="16.5" customHeight="1">
      <c r="B48" s="32"/>
      <c r="E48" s="317" t="str">
        <f>E7</f>
        <v>Přístavba odborné učebny pro výuku přípravy pokrmů pro I. II. stupeň ZŠ Dub nad Moravou</v>
      </c>
      <c r="F48" s="318"/>
      <c r="G48" s="318"/>
      <c r="H48" s="318"/>
      <c r="L48" s="32"/>
    </row>
    <row r="49" spans="2:47" s="1" customFormat="1" ht="12" customHeight="1">
      <c r="B49" s="32"/>
      <c r="C49" s="27" t="s">
        <v>111</v>
      </c>
      <c r="L49" s="32"/>
    </row>
    <row r="50" spans="2:47" s="1" customFormat="1" ht="16.5" customHeight="1">
      <c r="B50" s="32"/>
      <c r="E50" s="276" t="str">
        <f>E9</f>
        <v>D.1.4b - Zařízení zdravotně technických instalací</v>
      </c>
      <c r="F50" s="319"/>
      <c r="G50" s="319"/>
      <c r="H50" s="319"/>
      <c r="L50" s="32"/>
    </row>
    <row r="51" spans="2:47" s="1" customFormat="1" ht="6.95" customHeight="1">
      <c r="B51" s="32"/>
      <c r="L51" s="32"/>
    </row>
    <row r="52" spans="2:47" s="1" customFormat="1" ht="12" customHeight="1">
      <c r="B52" s="32"/>
      <c r="C52" s="27" t="s">
        <v>22</v>
      </c>
      <c r="F52" s="25" t="str">
        <f>F12</f>
        <v xml:space="preserve"> </v>
      </c>
      <c r="I52" s="27" t="s">
        <v>24</v>
      </c>
      <c r="J52" s="49" t="str">
        <f>IF(J12="","",J12)</f>
        <v>7. 9. 2022</v>
      </c>
      <c r="L52" s="32"/>
    </row>
    <row r="53" spans="2:47" s="1" customFormat="1" ht="6.95" customHeight="1">
      <c r="B53" s="32"/>
      <c r="L53" s="32"/>
    </row>
    <row r="54" spans="2:47" s="1" customFormat="1" ht="15.2" customHeight="1">
      <c r="B54" s="32"/>
      <c r="C54" s="27" t="s">
        <v>26</v>
      </c>
      <c r="F54" s="25" t="str">
        <f>E15</f>
        <v>ZŠ a MŠ, příspěvková organizace Dub n/M</v>
      </c>
      <c r="I54" s="27" t="s">
        <v>32</v>
      </c>
      <c r="J54" s="30" t="str">
        <f>E21</f>
        <v>Bořivoj Kovář</v>
      </c>
      <c r="L54" s="32"/>
    </row>
    <row r="55" spans="2:47" s="1" customFormat="1" ht="15.2" customHeight="1">
      <c r="B55" s="32"/>
      <c r="C55" s="27" t="s">
        <v>30</v>
      </c>
      <c r="F55" s="25" t="str">
        <f>IF(E18="","",E18)</f>
        <v>Vyplň údaj</v>
      </c>
      <c r="I55" s="27" t="s">
        <v>35</v>
      </c>
      <c r="J55" s="30" t="str">
        <f>E24</f>
        <v>Marie Málková</v>
      </c>
      <c r="L55" s="32"/>
    </row>
    <row r="56" spans="2:47" s="1" customFormat="1" ht="10.35" customHeight="1">
      <c r="B56" s="32"/>
      <c r="L56" s="32"/>
    </row>
    <row r="57" spans="2:47" s="1" customFormat="1" ht="29.25" customHeight="1">
      <c r="B57" s="32"/>
      <c r="C57" s="100" t="s">
        <v>115</v>
      </c>
      <c r="D57" s="94"/>
      <c r="E57" s="94"/>
      <c r="F57" s="94"/>
      <c r="G57" s="94"/>
      <c r="H57" s="94"/>
      <c r="I57" s="94"/>
      <c r="J57" s="101" t="s">
        <v>116</v>
      </c>
      <c r="K57" s="94"/>
      <c r="L57" s="32"/>
    </row>
    <row r="58" spans="2:47" s="1" customFormat="1" ht="10.35" customHeight="1">
      <c r="B58" s="32"/>
      <c r="L58" s="32"/>
    </row>
    <row r="59" spans="2:47" s="1" customFormat="1" ht="22.9" customHeight="1">
      <c r="B59" s="32"/>
      <c r="C59" s="102" t="s">
        <v>71</v>
      </c>
      <c r="J59" s="63">
        <f>J84</f>
        <v>0</v>
      </c>
      <c r="L59" s="32"/>
      <c r="AU59" s="17" t="s">
        <v>117</v>
      </c>
    </row>
    <row r="60" spans="2:47" s="8" customFormat="1" ht="24.95" customHeight="1">
      <c r="B60" s="103"/>
      <c r="D60" s="104" t="s">
        <v>128</v>
      </c>
      <c r="E60" s="105"/>
      <c r="F60" s="105"/>
      <c r="G60" s="105"/>
      <c r="H60" s="105"/>
      <c r="I60" s="105"/>
      <c r="J60" s="106">
        <f>J85</f>
        <v>0</v>
      </c>
      <c r="L60" s="103"/>
    </row>
    <row r="61" spans="2:47" s="9" customFormat="1" ht="19.899999999999999" customHeight="1">
      <c r="B61" s="107"/>
      <c r="D61" s="108" t="s">
        <v>2975</v>
      </c>
      <c r="E61" s="109"/>
      <c r="F61" s="109"/>
      <c r="G61" s="109"/>
      <c r="H61" s="109"/>
      <c r="I61" s="109"/>
      <c r="J61" s="110">
        <f>J86</f>
        <v>0</v>
      </c>
      <c r="L61" s="107"/>
    </row>
    <row r="62" spans="2:47" s="9" customFormat="1" ht="19.899999999999999" customHeight="1">
      <c r="B62" s="107"/>
      <c r="D62" s="108" t="s">
        <v>2976</v>
      </c>
      <c r="E62" s="109"/>
      <c r="F62" s="109"/>
      <c r="G62" s="109"/>
      <c r="H62" s="109"/>
      <c r="I62" s="109"/>
      <c r="J62" s="110">
        <f>J147</f>
        <v>0</v>
      </c>
      <c r="L62" s="107"/>
    </row>
    <row r="63" spans="2:47" s="9" customFormat="1" ht="19.899999999999999" customHeight="1">
      <c r="B63" s="107"/>
      <c r="D63" s="108" t="s">
        <v>2977</v>
      </c>
      <c r="E63" s="109"/>
      <c r="F63" s="109"/>
      <c r="G63" s="109"/>
      <c r="H63" s="109"/>
      <c r="I63" s="109"/>
      <c r="J63" s="110">
        <f>J192</f>
        <v>0</v>
      </c>
      <c r="L63" s="107"/>
    </row>
    <row r="64" spans="2:47" s="9" customFormat="1" ht="19.899999999999999" customHeight="1">
      <c r="B64" s="107"/>
      <c r="D64" s="108" t="s">
        <v>2978</v>
      </c>
      <c r="E64" s="109"/>
      <c r="F64" s="109"/>
      <c r="G64" s="109"/>
      <c r="H64" s="109"/>
      <c r="I64" s="109"/>
      <c r="J64" s="110">
        <f>J199</f>
        <v>0</v>
      </c>
      <c r="L64" s="107"/>
    </row>
    <row r="65" spans="2:12" s="1" customFormat="1" ht="21.75" customHeight="1">
      <c r="B65" s="32"/>
      <c r="L65" s="32"/>
    </row>
    <row r="66" spans="2:12" s="1" customFormat="1" ht="6.95" customHeight="1">
      <c r="B66" s="41"/>
      <c r="C66" s="42"/>
      <c r="D66" s="42"/>
      <c r="E66" s="42"/>
      <c r="F66" s="42"/>
      <c r="G66" s="42"/>
      <c r="H66" s="42"/>
      <c r="I66" s="42"/>
      <c r="J66" s="42"/>
      <c r="K66" s="42"/>
      <c r="L66" s="32"/>
    </row>
    <row r="70" spans="2:12" s="1" customFormat="1" ht="6.95" customHeight="1">
      <c r="B70" s="43"/>
      <c r="C70" s="44"/>
      <c r="D70" s="44"/>
      <c r="E70" s="44"/>
      <c r="F70" s="44"/>
      <c r="G70" s="44"/>
      <c r="H70" s="44"/>
      <c r="I70" s="44"/>
      <c r="J70" s="44"/>
      <c r="K70" s="44"/>
      <c r="L70" s="32"/>
    </row>
    <row r="71" spans="2:12" s="1" customFormat="1" ht="24.95" customHeight="1">
      <c r="B71" s="32"/>
      <c r="C71" s="21" t="s">
        <v>143</v>
      </c>
      <c r="L71" s="32"/>
    </row>
    <row r="72" spans="2:12" s="1" customFormat="1" ht="6.95" customHeight="1">
      <c r="B72" s="32"/>
      <c r="L72" s="32"/>
    </row>
    <row r="73" spans="2:12" s="1" customFormat="1" ht="12" customHeight="1">
      <c r="B73" s="32"/>
      <c r="C73" s="27" t="s">
        <v>16</v>
      </c>
      <c r="L73" s="32"/>
    </row>
    <row r="74" spans="2:12" s="1" customFormat="1" ht="16.5" customHeight="1">
      <c r="B74" s="32"/>
      <c r="E74" s="317" t="str">
        <f>E7</f>
        <v>Přístavba odborné učebny pro výuku přípravy pokrmů pro I. II. stupeň ZŠ Dub nad Moravou</v>
      </c>
      <c r="F74" s="318"/>
      <c r="G74" s="318"/>
      <c r="H74" s="318"/>
      <c r="L74" s="32"/>
    </row>
    <row r="75" spans="2:12" s="1" customFormat="1" ht="12" customHeight="1">
      <c r="B75" s="32"/>
      <c r="C75" s="27" t="s">
        <v>111</v>
      </c>
      <c r="L75" s="32"/>
    </row>
    <row r="76" spans="2:12" s="1" customFormat="1" ht="16.5" customHeight="1">
      <c r="B76" s="32"/>
      <c r="E76" s="276" t="str">
        <f>E9</f>
        <v>D.1.4b - Zařízení zdravotně technických instalací</v>
      </c>
      <c r="F76" s="319"/>
      <c r="G76" s="319"/>
      <c r="H76" s="319"/>
      <c r="L76" s="32"/>
    </row>
    <row r="77" spans="2:12" s="1" customFormat="1" ht="6.95" customHeight="1">
      <c r="B77" s="32"/>
      <c r="L77" s="32"/>
    </row>
    <row r="78" spans="2:12" s="1" customFormat="1" ht="12" customHeight="1">
      <c r="B78" s="32"/>
      <c r="C78" s="27" t="s">
        <v>22</v>
      </c>
      <c r="F78" s="25" t="str">
        <f>F12</f>
        <v xml:space="preserve"> </v>
      </c>
      <c r="I78" s="27" t="s">
        <v>24</v>
      </c>
      <c r="J78" s="49" t="str">
        <f>IF(J12="","",J12)</f>
        <v>7. 9. 2022</v>
      </c>
      <c r="L78" s="32"/>
    </row>
    <row r="79" spans="2:12" s="1" customFormat="1" ht="6.95" customHeight="1">
      <c r="B79" s="32"/>
      <c r="L79" s="32"/>
    </row>
    <row r="80" spans="2:12" s="1" customFormat="1" ht="15.2" customHeight="1">
      <c r="B80" s="32"/>
      <c r="C80" s="27" t="s">
        <v>26</v>
      </c>
      <c r="F80" s="25" t="str">
        <f>E15</f>
        <v>ZŠ a MŠ, příspěvková organizace Dub n/M</v>
      </c>
      <c r="I80" s="27" t="s">
        <v>32</v>
      </c>
      <c r="J80" s="30" t="str">
        <f>E21</f>
        <v>Bořivoj Kovář</v>
      </c>
      <c r="L80" s="32"/>
    </row>
    <row r="81" spans="2:65" s="1" customFormat="1" ht="15.2" customHeight="1">
      <c r="B81" s="32"/>
      <c r="C81" s="27" t="s">
        <v>30</v>
      </c>
      <c r="F81" s="25" t="str">
        <f>IF(E18="","",E18)</f>
        <v>Vyplň údaj</v>
      </c>
      <c r="I81" s="27" t="s">
        <v>35</v>
      </c>
      <c r="J81" s="30" t="str">
        <f>E24</f>
        <v>Marie Málková</v>
      </c>
      <c r="L81" s="32"/>
    </row>
    <row r="82" spans="2:65" s="1" customFormat="1" ht="10.35" customHeight="1">
      <c r="B82" s="32"/>
      <c r="L82" s="32"/>
    </row>
    <row r="83" spans="2:65" s="10" customFormat="1" ht="29.25" customHeight="1">
      <c r="B83" s="111"/>
      <c r="C83" s="112" t="s">
        <v>144</v>
      </c>
      <c r="D83" s="113" t="s">
        <v>58</v>
      </c>
      <c r="E83" s="113" t="s">
        <v>54</v>
      </c>
      <c r="F83" s="113" t="s">
        <v>55</v>
      </c>
      <c r="G83" s="113" t="s">
        <v>145</v>
      </c>
      <c r="H83" s="113" t="s">
        <v>146</v>
      </c>
      <c r="I83" s="113" t="s">
        <v>147</v>
      </c>
      <c r="J83" s="113" t="s">
        <v>116</v>
      </c>
      <c r="K83" s="114" t="s">
        <v>148</v>
      </c>
      <c r="L83" s="111"/>
      <c r="M83" s="56" t="s">
        <v>21</v>
      </c>
      <c r="N83" s="57" t="s">
        <v>43</v>
      </c>
      <c r="O83" s="57" t="s">
        <v>149</v>
      </c>
      <c r="P83" s="57" t="s">
        <v>150</v>
      </c>
      <c r="Q83" s="57" t="s">
        <v>151</v>
      </c>
      <c r="R83" s="57" t="s">
        <v>152</v>
      </c>
      <c r="S83" s="57" t="s">
        <v>153</v>
      </c>
      <c r="T83" s="58" t="s">
        <v>154</v>
      </c>
    </row>
    <row r="84" spans="2:65" s="1" customFormat="1" ht="22.9" customHeight="1">
      <c r="B84" s="32"/>
      <c r="C84" s="61" t="s">
        <v>155</v>
      </c>
      <c r="J84" s="115">
        <f>BK84</f>
        <v>0</v>
      </c>
      <c r="L84" s="32"/>
      <c r="M84" s="59"/>
      <c r="N84" s="50"/>
      <c r="O84" s="50"/>
      <c r="P84" s="116">
        <f>P85</f>
        <v>0</v>
      </c>
      <c r="Q84" s="50"/>
      <c r="R84" s="116">
        <f>R85</f>
        <v>0.99129815199999982</v>
      </c>
      <c r="S84" s="50"/>
      <c r="T84" s="117">
        <f>T85</f>
        <v>0.48060000000000003</v>
      </c>
      <c r="AT84" s="17" t="s">
        <v>72</v>
      </c>
      <c r="AU84" s="17" t="s">
        <v>117</v>
      </c>
      <c r="BK84" s="118">
        <f>BK85</f>
        <v>0</v>
      </c>
    </row>
    <row r="85" spans="2:65" s="11" customFormat="1" ht="25.9" customHeight="1">
      <c r="B85" s="119"/>
      <c r="D85" s="120" t="s">
        <v>72</v>
      </c>
      <c r="E85" s="121" t="s">
        <v>1541</v>
      </c>
      <c r="F85" s="121" t="s">
        <v>1542</v>
      </c>
      <c r="I85" s="122"/>
      <c r="J85" s="123">
        <f>BK85</f>
        <v>0</v>
      </c>
      <c r="L85" s="119"/>
      <c r="M85" s="124"/>
      <c r="P85" s="125">
        <f>P86+P147+P192+P199</f>
        <v>0</v>
      </c>
      <c r="R85" s="125">
        <f>R86+R147+R192+R199</f>
        <v>0.99129815199999982</v>
      </c>
      <c r="T85" s="126">
        <f>T86+T147+T192+T199</f>
        <v>0.48060000000000003</v>
      </c>
      <c r="AR85" s="120" t="s">
        <v>83</v>
      </c>
      <c r="AT85" s="127" t="s">
        <v>72</v>
      </c>
      <c r="AU85" s="127" t="s">
        <v>73</v>
      </c>
      <c r="AY85" s="120" t="s">
        <v>158</v>
      </c>
      <c r="BK85" s="128">
        <f>BK86+BK147+BK192+BK199</f>
        <v>0</v>
      </c>
    </row>
    <row r="86" spans="2:65" s="11" customFormat="1" ht="22.9" customHeight="1">
      <c r="B86" s="119"/>
      <c r="D86" s="120" t="s">
        <v>72</v>
      </c>
      <c r="E86" s="129" t="s">
        <v>2979</v>
      </c>
      <c r="F86" s="129" t="s">
        <v>2980</v>
      </c>
      <c r="I86" s="122"/>
      <c r="J86" s="130">
        <f>BK86</f>
        <v>0</v>
      </c>
      <c r="L86" s="119"/>
      <c r="M86" s="124"/>
      <c r="P86" s="125">
        <f>SUM(P87:P146)</f>
        <v>0</v>
      </c>
      <c r="R86" s="125">
        <f>SUM(R87:R146)</f>
        <v>0.81798078999999979</v>
      </c>
      <c r="T86" s="126">
        <f>SUM(T87:T146)</f>
        <v>0.48060000000000003</v>
      </c>
      <c r="AR86" s="120" t="s">
        <v>83</v>
      </c>
      <c r="AT86" s="127" t="s">
        <v>72</v>
      </c>
      <c r="AU86" s="127" t="s">
        <v>81</v>
      </c>
      <c r="AY86" s="120" t="s">
        <v>158</v>
      </c>
      <c r="BK86" s="128">
        <f>SUM(BK87:BK146)</f>
        <v>0</v>
      </c>
    </row>
    <row r="87" spans="2:65" s="1" customFormat="1" ht="16.5" customHeight="1">
      <c r="B87" s="32"/>
      <c r="C87" s="131" t="s">
        <v>81</v>
      </c>
      <c r="D87" s="131" t="s">
        <v>160</v>
      </c>
      <c r="E87" s="132" t="s">
        <v>2981</v>
      </c>
      <c r="F87" s="133" t="s">
        <v>2982</v>
      </c>
      <c r="G87" s="134" t="s">
        <v>184</v>
      </c>
      <c r="H87" s="135">
        <v>15</v>
      </c>
      <c r="I87" s="136"/>
      <c r="J87" s="137">
        <f>ROUND(I87*H87,2)</f>
        <v>0</v>
      </c>
      <c r="K87" s="133" t="s">
        <v>21</v>
      </c>
      <c r="L87" s="32"/>
      <c r="M87" s="138" t="s">
        <v>21</v>
      </c>
      <c r="N87" s="139" t="s">
        <v>44</v>
      </c>
      <c r="P87" s="140">
        <f>O87*H87</f>
        <v>0</v>
      </c>
      <c r="Q87" s="140">
        <v>1.4215499999999999E-3</v>
      </c>
      <c r="R87" s="140">
        <f>Q87*H87</f>
        <v>2.1323249999999998E-2</v>
      </c>
      <c r="S87" s="140">
        <v>0</v>
      </c>
      <c r="T87" s="141">
        <f>S87*H87</f>
        <v>0</v>
      </c>
      <c r="AR87" s="142" t="s">
        <v>281</v>
      </c>
      <c r="AT87" s="142" t="s">
        <v>160</v>
      </c>
      <c r="AU87" s="142" t="s">
        <v>83</v>
      </c>
      <c r="AY87" s="17" t="s">
        <v>158</v>
      </c>
      <c r="BE87" s="143">
        <f>IF(N87="základní",J87,0)</f>
        <v>0</v>
      </c>
      <c r="BF87" s="143">
        <f>IF(N87="snížená",J87,0)</f>
        <v>0</v>
      </c>
      <c r="BG87" s="143">
        <f>IF(N87="zákl. přenesená",J87,0)</f>
        <v>0</v>
      </c>
      <c r="BH87" s="143">
        <f>IF(N87="sníž. přenesená",J87,0)</f>
        <v>0</v>
      </c>
      <c r="BI87" s="143">
        <f>IF(N87="nulová",J87,0)</f>
        <v>0</v>
      </c>
      <c r="BJ87" s="17" t="s">
        <v>81</v>
      </c>
      <c r="BK87" s="143">
        <f>ROUND(I87*H87,2)</f>
        <v>0</v>
      </c>
      <c r="BL87" s="17" t="s">
        <v>281</v>
      </c>
      <c r="BM87" s="142" t="s">
        <v>2983</v>
      </c>
    </row>
    <row r="88" spans="2:65" s="1" customFormat="1" ht="11.25">
      <c r="B88" s="32"/>
      <c r="D88" s="144" t="s">
        <v>167</v>
      </c>
      <c r="F88" s="145" t="s">
        <v>2982</v>
      </c>
      <c r="I88" s="146"/>
      <c r="L88" s="32"/>
      <c r="M88" s="147"/>
      <c r="T88" s="53"/>
      <c r="AT88" s="17" t="s">
        <v>167</v>
      </c>
      <c r="AU88" s="17" t="s">
        <v>83</v>
      </c>
    </row>
    <row r="89" spans="2:65" s="1" customFormat="1" ht="16.5" customHeight="1">
      <c r="B89" s="32"/>
      <c r="C89" s="131" t="s">
        <v>83</v>
      </c>
      <c r="D89" s="131" t="s">
        <v>160</v>
      </c>
      <c r="E89" s="132" t="s">
        <v>2984</v>
      </c>
      <c r="F89" s="133" t="s">
        <v>2985</v>
      </c>
      <c r="G89" s="134" t="s">
        <v>184</v>
      </c>
      <c r="H89" s="135">
        <v>12</v>
      </c>
      <c r="I89" s="136"/>
      <c r="J89" s="137">
        <f>ROUND(I89*H89,2)</f>
        <v>0</v>
      </c>
      <c r="K89" s="133" t="s">
        <v>21</v>
      </c>
      <c r="L89" s="32"/>
      <c r="M89" s="138" t="s">
        <v>21</v>
      </c>
      <c r="N89" s="139" t="s">
        <v>44</v>
      </c>
      <c r="P89" s="140">
        <f>O89*H89</f>
        <v>0</v>
      </c>
      <c r="Q89" s="140">
        <v>7.443E-3</v>
      </c>
      <c r="R89" s="140">
        <f>Q89*H89</f>
        <v>8.9316000000000006E-2</v>
      </c>
      <c r="S89" s="140">
        <v>0</v>
      </c>
      <c r="T89" s="141">
        <f>S89*H89</f>
        <v>0</v>
      </c>
      <c r="AR89" s="142" t="s">
        <v>281</v>
      </c>
      <c r="AT89" s="142" t="s">
        <v>160</v>
      </c>
      <c r="AU89" s="142" t="s">
        <v>83</v>
      </c>
      <c r="AY89" s="17" t="s">
        <v>158</v>
      </c>
      <c r="BE89" s="143">
        <f>IF(N89="základní",J89,0)</f>
        <v>0</v>
      </c>
      <c r="BF89" s="143">
        <f>IF(N89="snížená",J89,0)</f>
        <v>0</v>
      </c>
      <c r="BG89" s="143">
        <f>IF(N89="zákl. přenesená",J89,0)</f>
        <v>0</v>
      </c>
      <c r="BH89" s="143">
        <f>IF(N89="sníž. přenesená",J89,0)</f>
        <v>0</v>
      </c>
      <c r="BI89" s="143">
        <f>IF(N89="nulová",J89,0)</f>
        <v>0</v>
      </c>
      <c r="BJ89" s="17" t="s">
        <v>81</v>
      </c>
      <c r="BK89" s="143">
        <f>ROUND(I89*H89,2)</f>
        <v>0</v>
      </c>
      <c r="BL89" s="17" t="s">
        <v>281</v>
      </c>
      <c r="BM89" s="142" t="s">
        <v>2986</v>
      </c>
    </row>
    <row r="90" spans="2:65" s="1" customFormat="1" ht="11.25">
      <c r="B90" s="32"/>
      <c r="D90" s="144" t="s">
        <v>167</v>
      </c>
      <c r="F90" s="145" t="s">
        <v>2985</v>
      </c>
      <c r="I90" s="146"/>
      <c r="L90" s="32"/>
      <c r="M90" s="147"/>
      <c r="T90" s="53"/>
      <c r="AT90" s="17" t="s">
        <v>167</v>
      </c>
      <c r="AU90" s="17" t="s">
        <v>83</v>
      </c>
    </row>
    <row r="91" spans="2:65" s="1" customFormat="1" ht="16.5" customHeight="1">
      <c r="B91" s="32"/>
      <c r="C91" s="131" t="s">
        <v>181</v>
      </c>
      <c r="D91" s="131" t="s">
        <v>160</v>
      </c>
      <c r="E91" s="132" t="s">
        <v>2987</v>
      </c>
      <c r="F91" s="133" t="s">
        <v>2988</v>
      </c>
      <c r="G91" s="134" t="s">
        <v>184</v>
      </c>
      <c r="H91" s="135">
        <v>49</v>
      </c>
      <c r="I91" s="136"/>
      <c r="J91" s="137">
        <f>ROUND(I91*H91,2)</f>
        <v>0</v>
      </c>
      <c r="K91" s="133" t="s">
        <v>21</v>
      </c>
      <c r="L91" s="32"/>
      <c r="M91" s="138" t="s">
        <v>21</v>
      </c>
      <c r="N91" s="139" t="s">
        <v>44</v>
      </c>
      <c r="P91" s="140">
        <f>O91*H91</f>
        <v>0</v>
      </c>
      <c r="Q91" s="140">
        <v>1.232225E-2</v>
      </c>
      <c r="R91" s="140">
        <f>Q91*H91</f>
        <v>0.60379024999999997</v>
      </c>
      <c r="S91" s="140">
        <v>0</v>
      </c>
      <c r="T91" s="141">
        <f>S91*H91</f>
        <v>0</v>
      </c>
      <c r="AR91" s="142" t="s">
        <v>281</v>
      </c>
      <c r="AT91" s="142" t="s">
        <v>160</v>
      </c>
      <c r="AU91" s="142" t="s">
        <v>83</v>
      </c>
      <c r="AY91" s="17" t="s">
        <v>158</v>
      </c>
      <c r="BE91" s="143">
        <f>IF(N91="základní",J91,0)</f>
        <v>0</v>
      </c>
      <c r="BF91" s="143">
        <f>IF(N91="snížená",J91,0)</f>
        <v>0</v>
      </c>
      <c r="BG91" s="143">
        <f>IF(N91="zákl. přenesená",J91,0)</f>
        <v>0</v>
      </c>
      <c r="BH91" s="143">
        <f>IF(N91="sníž. přenesená",J91,0)</f>
        <v>0</v>
      </c>
      <c r="BI91" s="143">
        <f>IF(N91="nulová",J91,0)</f>
        <v>0</v>
      </c>
      <c r="BJ91" s="17" t="s">
        <v>81</v>
      </c>
      <c r="BK91" s="143">
        <f>ROUND(I91*H91,2)</f>
        <v>0</v>
      </c>
      <c r="BL91" s="17" t="s">
        <v>281</v>
      </c>
      <c r="BM91" s="142" t="s">
        <v>2989</v>
      </c>
    </row>
    <row r="92" spans="2:65" s="1" customFormat="1" ht="11.25">
      <c r="B92" s="32"/>
      <c r="D92" s="144" t="s">
        <v>167</v>
      </c>
      <c r="F92" s="145" t="s">
        <v>2988</v>
      </c>
      <c r="I92" s="146"/>
      <c r="L92" s="32"/>
      <c r="M92" s="147"/>
      <c r="T92" s="53"/>
      <c r="AT92" s="17" t="s">
        <v>167</v>
      </c>
      <c r="AU92" s="17" t="s">
        <v>83</v>
      </c>
    </row>
    <row r="93" spans="2:65" s="1" customFormat="1" ht="16.5" customHeight="1">
      <c r="B93" s="32"/>
      <c r="C93" s="131" t="s">
        <v>165</v>
      </c>
      <c r="D93" s="131" t="s">
        <v>160</v>
      </c>
      <c r="E93" s="132" t="s">
        <v>2990</v>
      </c>
      <c r="F93" s="133" t="s">
        <v>2991</v>
      </c>
      <c r="G93" s="134" t="s">
        <v>184</v>
      </c>
      <c r="H93" s="135">
        <v>13</v>
      </c>
      <c r="I93" s="136"/>
      <c r="J93" s="137">
        <f>ROUND(I93*H93,2)</f>
        <v>0</v>
      </c>
      <c r="K93" s="133" t="s">
        <v>21</v>
      </c>
      <c r="L93" s="32"/>
      <c r="M93" s="138" t="s">
        <v>21</v>
      </c>
      <c r="N93" s="139" t="s">
        <v>44</v>
      </c>
      <c r="P93" s="140">
        <f>O93*H93</f>
        <v>0</v>
      </c>
      <c r="Q93" s="140">
        <v>5.8679999999999995E-4</v>
      </c>
      <c r="R93" s="140">
        <f>Q93*H93</f>
        <v>7.6283999999999996E-3</v>
      </c>
      <c r="S93" s="140">
        <v>0</v>
      </c>
      <c r="T93" s="141">
        <f>S93*H93</f>
        <v>0</v>
      </c>
      <c r="AR93" s="142" t="s">
        <v>281</v>
      </c>
      <c r="AT93" s="142" t="s">
        <v>160</v>
      </c>
      <c r="AU93" s="142" t="s">
        <v>83</v>
      </c>
      <c r="AY93" s="17" t="s">
        <v>158</v>
      </c>
      <c r="BE93" s="143">
        <f>IF(N93="základní",J93,0)</f>
        <v>0</v>
      </c>
      <c r="BF93" s="143">
        <f>IF(N93="snížená",J93,0)</f>
        <v>0</v>
      </c>
      <c r="BG93" s="143">
        <f>IF(N93="zákl. přenesená",J93,0)</f>
        <v>0</v>
      </c>
      <c r="BH93" s="143">
        <f>IF(N93="sníž. přenesená",J93,0)</f>
        <v>0</v>
      </c>
      <c r="BI93" s="143">
        <f>IF(N93="nulová",J93,0)</f>
        <v>0</v>
      </c>
      <c r="BJ93" s="17" t="s">
        <v>81</v>
      </c>
      <c r="BK93" s="143">
        <f>ROUND(I93*H93,2)</f>
        <v>0</v>
      </c>
      <c r="BL93" s="17" t="s">
        <v>281</v>
      </c>
      <c r="BM93" s="142" t="s">
        <v>2992</v>
      </c>
    </row>
    <row r="94" spans="2:65" s="1" customFormat="1" ht="11.25">
      <c r="B94" s="32"/>
      <c r="D94" s="144" t="s">
        <v>167</v>
      </c>
      <c r="F94" s="145" t="s">
        <v>2991</v>
      </c>
      <c r="I94" s="146"/>
      <c r="L94" s="32"/>
      <c r="M94" s="147"/>
      <c r="T94" s="53"/>
      <c r="AT94" s="17" t="s">
        <v>167</v>
      </c>
      <c r="AU94" s="17" t="s">
        <v>83</v>
      </c>
    </row>
    <row r="95" spans="2:65" s="1" customFormat="1" ht="16.5" customHeight="1">
      <c r="B95" s="32"/>
      <c r="C95" s="131" t="s">
        <v>195</v>
      </c>
      <c r="D95" s="131" t="s">
        <v>160</v>
      </c>
      <c r="E95" s="132" t="s">
        <v>2993</v>
      </c>
      <c r="F95" s="133" t="s">
        <v>2994</v>
      </c>
      <c r="G95" s="134" t="s">
        <v>184</v>
      </c>
      <c r="H95" s="135">
        <v>4</v>
      </c>
      <c r="I95" s="136"/>
      <c r="J95" s="137">
        <f>ROUND(I95*H95,2)</f>
        <v>0</v>
      </c>
      <c r="K95" s="133" t="s">
        <v>21</v>
      </c>
      <c r="L95" s="32"/>
      <c r="M95" s="138" t="s">
        <v>21</v>
      </c>
      <c r="N95" s="139" t="s">
        <v>44</v>
      </c>
      <c r="P95" s="140">
        <f>O95*H95</f>
        <v>0</v>
      </c>
      <c r="Q95" s="140">
        <v>2.0098999999999998E-3</v>
      </c>
      <c r="R95" s="140">
        <f>Q95*H95</f>
        <v>8.0395999999999992E-3</v>
      </c>
      <c r="S95" s="140">
        <v>0</v>
      </c>
      <c r="T95" s="141">
        <f>S95*H95</f>
        <v>0</v>
      </c>
      <c r="AR95" s="142" t="s">
        <v>281</v>
      </c>
      <c r="AT95" s="142" t="s">
        <v>160</v>
      </c>
      <c r="AU95" s="142" t="s">
        <v>83</v>
      </c>
      <c r="AY95" s="17" t="s">
        <v>158</v>
      </c>
      <c r="BE95" s="143">
        <f>IF(N95="základní",J95,0)</f>
        <v>0</v>
      </c>
      <c r="BF95" s="143">
        <f>IF(N95="snížená",J95,0)</f>
        <v>0</v>
      </c>
      <c r="BG95" s="143">
        <f>IF(N95="zákl. přenesená",J95,0)</f>
        <v>0</v>
      </c>
      <c r="BH95" s="143">
        <f>IF(N95="sníž. přenesená",J95,0)</f>
        <v>0</v>
      </c>
      <c r="BI95" s="143">
        <f>IF(N95="nulová",J95,0)</f>
        <v>0</v>
      </c>
      <c r="BJ95" s="17" t="s">
        <v>81</v>
      </c>
      <c r="BK95" s="143">
        <f>ROUND(I95*H95,2)</f>
        <v>0</v>
      </c>
      <c r="BL95" s="17" t="s">
        <v>281</v>
      </c>
      <c r="BM95" s="142" t="s">
        <v>2995</v>
      </c>
    </row>
    <row r="96" spans="2:65" s="1" customFormat="1" ht="11.25">
      <c r="B96" s="32"/>
      <c r="D96" s="144" t="s">
        <v>167</v>
      </c>
      <c r="F96" s="145" t="s">
        <v>2994</v>
      </c>
      <c r="I96" s="146"/>
      <c r="L96" s="32"/>
      <c r="M96" s="147"/>
      <c r="T96" s="53"/>
      <c r="AT96" s="17" t="s">
        <v>167</v>
      </c>
      <c r="AU96" s="17" t="s">
        <v>83</v>
      </c>
    </row>
    <row r="97" spans="2:65" s="1" customFormat="1" ht="16.5" customHeight="1">
      <c r="B97" s="32"/>
      <c r="C97" s="131" t="s">
        <v>204</v>
      </c>
      <c r="D97" s="131" t="s">
        <v>160</v>
      </c>
      <c r="E97" s="132" t="s">
        <v>2996</v>
      </c>
      <c r="F97" s="133" t="s">
        <v>2997</v>
      </c>
      <c r="G97" s="134" t="s">
        <v>184</v>
      </c>
      <c r="H97" s="135">
        <v>21</v>
      </c>
      <c r="I97" s="136"/>
      <c r="J97" s="137">
        <f>ROUND(I97*H97,2)</f>
        <v>0</v>
      </c>
      <c r="K97" s="133" t="s">
        <v>21</v>
      </c>
      <c r="L97" s="32"/>
      <c r="M97" s="138" t="s">
        <v>21</v>
      </c>
      <c r="N97" s="139" t="s">
        <v>44</v>
      </c>
      <c r="P97" s="140">
        <f>O97*H97</f>
        <v>0</v>
      </c>
      <c r="Q97" s="140">
        <v>4.1189999999999998E-4</v>
      </c>
      <c r="R97" s="140">
        <f>Q97*H97</f>
        <v>8.6499000000000003E-3</v>
      </c>
      <c r="S97" s="140">
        <v>0</v>
      </c>
      <c r="T97" s="141">
        <f>S97*H97</f>
        <v>0</v>
      </c>
      <c r="AR97" s="142" t="s">
        <v>281</v>
      </c>
      <c r="AT97" s="142" t="s">
        <v>160</v>
      </c>
      <c r="AU97" s="142" t="s">
        <v>83</v>
      </c>
      <c r="AY97" s="17" t="s">
        <v>158</v>
      </c>
      <c r="BE97" s="143">
        <f>IF(N97="základní",J97,0)</f>
        <v>0</v>
      </c>
      <c r="BF97" s="143">
        <f>IF(N97="snížená",J97,0)</f>
        <v>0</v>
      </c>
      <c r="BG97" s="143">
        <f>IF(N97="zákl. přenesená",J97,0)</f>
        <v>0</v>
      </c>
      <c r="BH97" s="143">
        <f>IF(N97="sníž. přenesená",J97,0)</f>
        <v>0</v>
      </c>
      <c r="BI97" s="143">
        <f>IF(N97="nulová",J97,0)</f>
        <v>0</v>
      </c>
      <c r="BJ97" s="17" t="s">
        <v>81</v>
      </c>
      <c r="BK97" s="143">
        <f>ROUND(I97*H97,2)</f>
        <v>0</v>
      </c>
      <c r="BL97" s="17" t="s">
        <v>281</v>
      </c>
      <c r="BM97" s="142" t="s">
        <v>2998</v>
      </c>
    </row>
    <row r="98" spans="2:65" s="1" customFormat="1" ht="11.25">
      <c r="B98" s="32"/>
      <c r="D98" s="144" t="s">
        <v>167</v>
      </c>
      <c r="F98" s="145" t="s">
        <v>2997</v>
      </c>
      <c r="I98" s="146"/>
      <c r="L98" s="32"/>
      <c r="M98" s="147"/>
      <c r="T98" s="53"/>
      <c r="AT98" s="17" t="s">
        <v>167</v>
      </c>
      <c r="AU98" s="17" t="s">
        <v>83</v>
      </c>
    </row>
    <row r="99" spans="2:65" s="1" customFormat="1" ht="16.5" customHeight="1">
      <c r="B99" s="32"/>
      <c r="C99" s="131" t="s">
        <v>216</v>
      </c>
      <c r="D99" s="131" t="s">
        <v>160</v>
      </c>
      <c r="E99" s="132" t="s">
        <v>2999</v>
      </c>
      <c r="F99" s="133" t="s">
        <v>3000</v>
      </c>
      <c r="G99" s="134" t="s">
        <v>184</v>
      </c>
      <c r="H99" s="135">
        <v>5</v>
      </c>
      <c r="I99" s="136"/>
      <c r="J99" s="137">
        <f>ROUND(I99*H99,2)</f>
        <v>0</v>
      </c>
      <c r="K99" s="133" t="s">
        <v>21</v>
      </c>
      <c r="L99" s="32"/>
      <c r="M99" s="138" t="s">
        <v>21</v>
      </c>
      <c r="N99" s="139" t="s">
        <v>44</v>
      </c>
      <c r="P99" s="140">
        <f>O99*H99</f>
        <v>0</v>
      </c>
      <c r="Q99" s="140">
        <v>4.7649999999999998E-4</v>
      </c>
      <c r="R99" s="140">
        <f>Q99*H99</f>
        <v>2.3825000000000001E-3</v>
      </c>
      <c r="S99" s="140">
        <v>0</v>
      </c>
      <c r="T99" s="141">
        <f>S99*H99</f>
        <v>0</v>
      </c>
      <c r="AR99" s="142" t="s">
        <v>281</v>
      </c>
      <c r="AT99" s="142" t="s">
        <v>160</v>
      </c>
      <c r="AU99" s="142" t="s">
        <v>83</v>
      </c>
      <c r="AY99" s="17" t="s">
        <v>158</v>
      </c>
      <c r="BE99" s="143">
        <f>IF(N99="základní",J99,0)</f>
        <v>0</v>
      </c>
      <c r="BF99" s="143">
        <f>IF(N99="snížená",J99,0)</f>
        <v>0</v>
      </c>
      <c r="BG99" s="143">
        <f>IF(N99="zákl. přenesená",J99,0)</f>
        <v>0</v>
      </c>
      <c r="BH99" s="143">
        <f>IF(N99="sníž. přenesená",J99,0)</f>
        <v>0</v>
      </c>
      <c r="BI99" s="143">
        <f>IF(N99="nulová",J99,0)</f>
        <v>0</v>
      </c>
      <c r="BJ99" s="17" t="s">
        <v>81</v>
      </c>
      <c r="BK99" s="143">
        <f>ROUND(I99*H99,2)</f>
        <v>0</v>
      </c>
      <c r="BL99" s="17" t="s">
        <v>281</v>
      </c>
      <c r="BM99" s="142" t="s">
        <v>3001</v>
      </c>
    </row>
    <row r="100" spans="2:65" s="1" customFormat="1" ht="11.25">
      <c r="B100" s="32"/>
      <c r="D100" s="144" t="s">
        <v>167</v>
      </c>
      <c r="F100" s="145" t="s">
        <v>3000</v>
      </c>
      <c r="I100" s="146"/>
      <c r="L100" s="32"/>
      <c r="M100" s="147"/>
      <c r="T100" s="53"/>
      <c r="AT100" s="17" t="s">
        <v>167</v>
      </c>
      <c r="AU100" s="17" t="s">
        <v>83</v>
      </c>
    </row>
    <row r="101" spans="2:65" s="1" customFormat="1" ht="16.5" customHeight="1">
      <c r="B101" s="32"/>
      <c r="C101" s="131" t="s">
        <v>223</v>
      </c>
      <c r="D101" s="131" t="s">
        <v>160</v>
      </c>
      <c r="E101" s="132" t="s">
        <v>3002</v>
      </c>
      <c r="F101" s="133" t="s">
        <v>3003</v>
      </c>
      <c r="G101" s="134" t="s">
        <v>184</v>
      </c>
      <c r="H101" s="135">
        <v>8</v>
      </c>
      <c r="I101" s="136"/>
      <c r="J101" s="137">
        <f>ROUND(I101*H101,2)</f>
        <v>0</v>
      </c>
      <c r="K101" s="133" t="s">
        <v>21</v>
      </c>
      <c r="L101" s="32"/>
      <c r="M101" s="138" t="s">
        <v>21</v>
      </c>
      <c r="N101" s="139" t="s">
        <v>44</v>
      </c>
      <c r="P101" s="140">
        <f>O101*H101</f>
        <v>0</v>
      </c>
      <c r="Q101" s="140">
        <v>2.8777500000000001E-3</v>
      </c>
      <c r="R101" s="140">
        <f>Q101*H101</f>
        <v>2.3022000000000001E-2</v>
      </c>
      <c r="S101" s="140">
        <v>0</v>
      </c>
      <c r="T101" s="141">
        <f>S101*H101</f>
        <v>0</v>
      </c>
      <c r="AR101" s="142" t="s">
        <v>281</v>
      </c>
      <c r="AT101" s="142" t="s">
        <v>160</v>
      </c>
      <c r="AU101" s="142" t="s">
        <v>83</v>
      </c>
      <c r="AY101" s="17" t="s">
        <v>158</v>
      </c>
      <c r="BE101" s="143">
        <f>IF(N101="základní",J101,0)</f>
        <v>0</v>
      </c>
      <c r="BF101" s="143">
        <f>IF(N101="snížená",J101,0)</f>
        <v>0</v>
      </c>
      <c r="BG101" s="143">
        <f>IF(N101="zákl. přenesená",J101,0)</f>
        <v>0</v>
      </c>
      <c r="BH101" s="143">
        <f>IF(N101="sníž. přenesená",J101,0)</f>
        <v>0</v>
      </c>
      <c r="BI101" s="143">
        <f>IF(N101="nulová",J101,0)</f>
        <v>0</v>
      </c>
      <c r="BJ101" s="17" t="s">
        <v>81</v>
      </c>
      <c r="BK101" s="143">
        <f>ROUND(I101*H101,2)</f>
        <v>0</v>
      </c>
      <c r="BL101" s="17" t="s">
        <v>281</v>
      </c>
      <c r="BM101" s="142" t="s">
        <v>3004</v>
      </c>
    </row>
    <row r="102" spans="2:65" s="1" customFormat="1" ht="11.25">
      <c r="B102" s="32"/>
      <c r="D102" s="144" t="s">
        <v>167</v>
      </c>
      <c r="F102" s="145" t="s">
        <v>3003</v>
      </c>
      <c r="I102" s="146"/>
      <c r="L102" s="32"/>
      <c r="M102" s="147"/>
      <c r="T102" s="53"/>
      <c r="AT102" s="17" t="s">
        <v>167</v>
      </c>
      <c r="AU102" s="17" t="s">
        <v>83</v>
      </c>
    </row>
    <row r="103" spans="2:65" s="1" customFormat="1" ht="16.5" customHeight="1">
      <c r="B103" s="32"/>
      <c r="C103" s="131" t="s">
        <v>231</v>
      </c>
      <c r="D103" s="131" t="s">
        <v>160</v>
      </c>
      <c r="E103" s="132" t="s">
        <v>3005</v>
      </c>
      <c r="F103" s="133" t="s">
        <v>3006</v>
      </c>
      <c r="G103" s="134" t="s">
        <v>184</v>
      </c>
      <c r="H103" s="135">
        <v>8</v>
      </c>
      <c r="I103" s="136"/>
      <c r="J103" s="137">
        <f>ROUND(I103*H103,2)</f>
        <v>0</v>
      </c>
      <c r="K103" s="133" t="s">
        <v>21</v>
      </c>
      <c r="L103" s="32"/>
      <c r="M103" s="138" t="s">
        <v>21</v>
      </c>
      <c r="N103" s="139" t="s">
        <v>44</v>
      </c>
      <c r="P103" s="140">
        <f>O103*H103</f>
        <v>0</v>
      </c>
      <c r="Q103" s="140">
        <v>3.7217499999999998E-3</v>
      </c>
      <c r="R103" s="140">
        <f>Q103*H103</f>
        <v>2.9773999999999998E-2</v>
      </c>
      <c r="S103" s="140">
        <v>0</v>
      </c>
      <c r="T103" s="141">
        <f>S103*H103</f>
        <v>0</v>
      </c>
      <c r="AR103" s="142" t="s">
        <v>281</v>
      </c>
      <c r="AT103" s="142" t="s">
        <v>160</v>
      </c>
      <c r="AU103" s="142" t="s">
        <v>83</v>
      </c>
      <c r="AY103" s="17" t="s">
        <v>158</v>
      </c>
      <c r="BE103" s="143">
        <f>IF(N103="základní",J103,0)</f>
        <v>0</v>
      </c>
      <c r="BF103" s="143">
        <f>IF(N103="snížená",J103,0)</f>
        <v>0</v>
      </c>
      <c r="BG103" s="143">
        <f>IF(N103="zákl. přenesená",J103,0)</f>
        <v>0</v>
      </c>
      <c r="BH103" s="143">
        <f>IF(N103="sníž. přenesená",J103,0)</f>
        <v>0</v>
      </c>
      <c r="BI103" s="143">
        <f>IF(N103="nulová",J103,0)</f>
        <v>0</v>
      </c>
      <c r="BJ103" s="17" t="s">
        <v>81</v>
      </c>
      <c r="BK103" s="143">
        <f>ROUND(I103*H103,2)</f>
        <v>0</v>
      </c>
      <c r="BL103" s="17" t="s">
        <v>281</v>
      </c>
      <c r="BM103" s="142" t="s">
        <v>3007</v>
      </c>
    </row>
    <row r="104" spans="2:65" s="1" customFormat="1" ht="11.25">
      <c r="B104" s="32"/>
      <c r="D104" s="144" t="s">
        <v>167</v>
      </c>
      <c r="F104" s="145" t="s">
        <v>3006</v>
      </c>
      <c r="I104" s="146"/>
      <c r="L104" s="32"/>
      <c r="M104" s="147"/>
      <c r="T104" s="53"/>
      <c r="AT104" s="17" t="s">
        <v>167</v>
      </c>
      <c r="AU104" s="17" t="s">
        <v>83</v>
      </c>
    </row>
    <row r="105" spans="2:65" s="1" customFormat="1" ht="24.2" customHeight="1">
      <c r="B105" s="32"/>
      <c r="C105" s="131" t="s">
        <v>241</v>
      </c>
      <c r="D105" s="131" t="s">
        <v>160</v>
      </c>
      <c r="E105" s="132" t="s">
        <v>3008</v>
      </c>
      <c r="F105" s="133" t="s">
        <v>3009</v>
      </c>
      <c r="G105" s="134" t="s">
        <v>184</v>
      </c>
      <c r="H105" s="135">
        <v>8</v>
      </c>
      <c r="I105" s="136"/>
      <c r="J105" s="137">
        <f>ROUND(I105*H105,2)</f>
        <v>0</v>
      </c>
      <c r="K105" s="133" t="s">
        <v>21</v>
      </c>
      <c r="L105" s="32"/>
      <c r="M105" s="138" t="s">
        <v>21</v>
      </c>
      <c r="N105" s="139" t="s">
        <v>44</v>
      </c>
      <c r="P105" s="140">
        <f>O105*H105</f>
        <v>0</v>
      </c>
      <c r="Q105" s="140">
        <v>3.0896E-4</v>
      </c>
      <c r="R105" s="140">
        <f>Q105*H105</f>
        <v>2.47168E-3</v>
      </c>
      <c r="S105" s="140">
        <v>0</v>
      </c>
      <c r="T105" s="141">
        <f>S105*H105</f>
        <v>0</v>
      </c>
      <c r="AR105" s="142" t="s">
        <v>281</v>
      </c>
      <c r="AT105" s="142" t="s">
        <v>160</v>
      </c>
      <c r="AU105" s="142" t="s">
        <v>83</v>
      </c>
      <c r="AY105" s="17" t="s">
        <v>158</v>
      </c>
      <c r="BE105" s="143">
        <f>IF(N105="základní",J105,0)</f>
        <v>0</v>
      </c>
      <c r="BF105" s="143">
        <f>IF(N105="snížená",J105,0)</f>
        <v>0</v>
      </c>
      <c r="BG105" s="143">
        <f>IF(N105="zákl. přenesená",J105,0)</f>
        <v>0</v>
      </c>
      <c r="BH105" s="143">
        <f>IF(N105="sníž. přenesená",J105,0)</f>
        <v>0</v>
      </c>
      <c r="BI105" s="143">
        <f>IF(N105="nulová",J105,0)</f>
        <v>0</v>
      </c>
      <c r="BJ105" s="17" t="s">
        <v>81</v>
      </c>
      <c r="BK105" s="143">
        <f>ROUND(I105*H105,2)</f>
        <v>0</v>
      </c>
      <c r="BL105" s="17" t="s">
        <v>281</v>
      </c>
      <c r="BM105" s="142" t="s">
        <v>3010</v>
      </c>
    </row>
    <row r="106" spans="2:65" s="1" customFormat="1" ht="11.25">
      <c r="B106" s="32"/>
      <c r="D106" s="144" t="s">
        <v>167</v>
      </c>
      <c r="F106" s="145" t="s">
        <v>3009</v>
      </c>
      <c r="I106" s="146"/>
      <c r="L106" s="32"/>
      <c r="M106" s="147"/>
      <c r="T106" s="53"/>
      <c r="AT106" s="17" t="s">
        <v>167</v>
      </c>
      <c r="AU106" s="17" t="s">
        <v>83</v>
      </c>
    </row>
    <row r="107" spans="2:65" s="1" customFormat="1" ht="24.2" customHeight="1">
      <c r="B107" s="32"/>
      <c r="C107" s="131" t="s">
        <v>249</v>
      </c>
      <c r="D107" s="131" t="s">
        <v>160</v>
      </c>
      <c r="E107" s="132" t="s">
        <v>3011</v>
      </c>
      <c r="F107" s="133" t="s">
        <v>3012</v>
      </c>
      <c r="G107" s="134" t="s">
        <v>184</v>
      </c>
      <c r="H107" s="135">
        <v>8</v>
      </c>
      <c r="I107" s="136"/>
      <c r="J107" s="137">
        <f>ROUND(I107*H107,2)</f>
        <v>0</v>
      </c>
      <c r="K107" s="133" t="s">
        <v>21</v>
      </c>
      <c r="L107" s="32"/>
      <c r="M107" s="138" t="s">
        <v>21</v>
      </c>
      <c r="N107" s="139" t="s">
        <v>44</v>
      </c>
      <c r="P107" s="140">
        <f>O107*H107</f>
        <v>0</v>
      </c>
      <c r="Q107" s="140">
        <v>3.2182000000000001E-4</v>
      </c>
      <c r="R107" s="140">
        <f>Q107*H107</f>
        <v>2.57456E-3</v>
      </c>
      <c r="S107" s="140">
        <v>0</v>
      </c>
      <c r="T107" s="141">
        <f>S107*H107</f>
        <v>0</v>
      </c>
      <c r="AR107" s="142" t="s">
        <v>281</v>
      </c>
      <c r="AT107" s="142" t="s">
        <v>160</v>
      </c>
      <c r="AU107" s="142" t="s">
        <v>83</v>
      </c>
      <c r="AY107" s="17" t="s">
        <v>158</v>
      </c>
      <c r="BE107" s="143">
        <f>IF(N107="základní",J107,0)</f>
        <v>0</v>
      </c>
      <c r="BF107" s="143">
        <f>IF(N107="snížená",J107,0)</f>
        <v>0</v>
      </c>
      <c r="BG107" s="143">
        <f>IF(N107="zákl. přenesená",J107,0)</f>
        <v>0</v>
      </c>
      <c r="BH107" s="143">
        <f>IF(N107="sníž. přenesená",J107,0)</f>
        <v>0</v>
      </c>
      <c r="BI107" s="143">
        <f>IF(N107="nulová",J107,0)</f>
        <v>0</v>
      </c>
      <c r="BJ107" s="17" t="s">
        <v>81</v>
      </c>
      <c r="BK107" s="143">
        <f>ROUND(I107*H107,2)</f>
        <v>0</v>
      </c>
      <c r="BL107" s="17" t="s">
        <v>281</v>
      </c>
      <c r="BM107" s="142" t="s">
        <v>3013</v>
      </c>
    </row>
    <row r="108" spans="2:65" s="1" customFormat="1" ht="11.25">
      <c r="B108" s="32"/>
      <c r="D108" s="144" t="s">
        <v>167</v>
      </c>
      <c r="F108" s="145" t="s">
        <v>3012</v>
      </c>
      <c r="I108" s="146"/>
      <c r="L108" s="32"/>
      <c r="M108" s="147"/>
      <c r="T108" s="53"/>
      <c r="AT108" s="17" t="s">
        <v>167</v>
      </c>
      <c r="AU108" s="17" t="s">
        <v>83</v>
      </c>
    </row>
    <row r="109" spans="2:65" s="1" customFormat="1" ht="16.5" customHeight="1">
      <c r="B109" s="32"/>
      <c r="C109" s="131" t="s">
        <v>257</v>
      </c>
      <c r="D109" s="131" t="s">
        <v>160</v>
      </c>
      <c r="E109" s="132" t="s">
        <v>3014</v>
      </c>
      <c r="F109" s="133" t="s">
        <v>3015</v>
      </c>
      <c r="G109" s="134" t="s">
        <v>344</v>
      </c>
      <c r="H109" s="135">
        <v>2</v>
      </c>
      <c r="I109" s="136"/>
      <c r="J109" s="137">
        <f>ROUND(I109*H109,2)</f>
        <v>0</v>
      </c>
      <c r="K109" s="133" t="s">
        <v>21</v>
      </c>
      <c r="L109" s="32"/>
      <c r="M109" s="138" t="s">
        <v>21</v>
      </c>
      <c r="N109" s="139" t="s">
        <v>44</v>
      </c>
      <c r="P109" s="140">
        <f>O109*H109</f>
        <v>0</v>
      </c>
      <c r="Q109" s="140">
        <v>0</v>
      </c>
      <c r="R109" s="140">
        <f>Q109*H109</f>
        <v>0</v>
      </c>
      <c r="S109" s="140">
        <v>0</v>
      </c>
      <c r="T109" s="141">
        <f>S109*H109</f>
        <v>0</v>
      </c>
      <c r="AR109" s="142" t="s">
        <v>281</v>
      </c>
      <c r="AT109" s="142" t="s">
        <v>160</v>
      </c>
      <c r="AU109" s="142" t="s">
        <v>83</v>
      </c>
      <c r="AY109" s="17" t="s">
        <v>158</v>
      </c>
      <c r="BE109" s="143">
        <f>IF(N109="základní",J109,0)</f>
        <v>0</v>
      </c>
      <c r="BF109" s="143">
        <f>IF(N109="snížená",J109,0)</f>
        <v>0</v>
      </c>
      <c r="BG109" s="143">
        <f>IF(N109="zákl. přenesená",J109,0)</f>
        <v>0</v>
      </c>
      <c r="BH109" s="143">
        <f>IF(N109="sníž. přenesená",J109,0)</f>
        <v>0</v>
      </c>
      <c r="BI109" s="143">
        <f>IF(N109="nulová",J109,0)</f>
        <v>0</v>
      </c>
      <c r="BJ109" s="17" t="s">
        <v>81</v>
      </c>
      <c r="BK109" s="143">
        <f>ROUND(I109*H109,2)</f>
        <v>0</v>
      </c>
      <c r="BL109" s="17" t="s">
        <v>281</v>
      </c>
      <c r="BM109" s="142" t="s">
        <v>3016</v>
      </c>
    </row>
    <row r="110" spans="2:65" s="1" customFormat="1" ht="11.25">
      <c r="B110" s="32"/>
      <c r="D110" s="144" t="s">
        <v>167</v>
      </c>
      <c r="F110" s="145" t="s">
        <v>3015</v>
      </c>
      <c r="I110" s="146"/>
      <c r="L110" s="32"/>
      <c r="M110" s="147"/>
      <c r="T110" s="53"/>
      <c r="AT110" s="17" t="s">
        <v>167</v>
      </c>
      <c r="AU110" s="17" t="s">
        <v>83</v>
      </c>
    </row>
    <row r="111" spans="2:65" s="1" customFormat="1" ht="16.5" customHeight="1">
      <c r="B111" s="32"/>
      <c r="C111" s="131" t="s">
        <v>263</v>
      </c>
      <c r="D111" s="131" t="s">
        <v>160</v>
      </c>
      <c r="E111" s="132" t="s">
        <v>3017</v>
      </c>
      <c r="F111" s="133" t="s">
        <v>3018</v>
      </c>
      <c r="G111" s="134" t="s">
        <v>344</v>
      </c>
      <c r="H111" s="135">
        <v>4</v>
      </c>
      <c r="I111" s="136"/>
      <c r="J111" s="137">
        <f>ROUND(I111*H111,2)</f>
        <v>0</v>
      </c>
      <c r="K111" s="133" t="s">
        <v>21</v>
      </c>
      <c r="L111" s="32"/>
      <c r="M111" s="138" t="s">
        <v>21</v>
      </c>
      <c r="N111" s="139" t="s">
        <v>44</v>
      </c>
      <c r="P111" s="140">
        <f>O111*H111</f>
        <v>0</v>
      </c>
      <c r="Q111" s="140">
        <v>0</v>
      </c>
      <c r="R111" s="140">
        <f>Q111*H111</f>
        <v>0</v>
      </c>
      <c r="S111" s="140">
        <v>0</v>
      </c>
      <c r="T111" s="141">
        <f>S111*H111</f>
        <v>0</v>
      </c>
      <c r="AR111" s="142" t="s">
        <v>281</v>
      </c>
      <c r="AT111" s="142" t="s">
        <v>160</v>
      </c>
      <c r="AU111" s="142" t="s">
        <v>83</v>
      </c>
      <c r="AY111" s="17" t="s">
        <v>158</v>
      </c>
      <c r="BE111" s="143">
        <f>IF(N111="základní",J111,0)</f>
        <v>0</v>
      </c>
      <c r="BF111" s="143">
        <f>IF(N111="snížená",J111,0)</f>
        <v>0</v>
      </c>
      <c r="BG111" s="143">
        <f>IF(N111="zákl. přenesená",J111,0)</f>
        <v>0</v>
      </c>
      <c r="BH111" s="143">
        <f>IF(N111="sníž. přenesená",J111,0)</f>
        <v>0</v>
      </c>
      <c r="BI111" s="143">
        <f>IF(N111="nulová",J111,0)</f>
        <v>0</v>
      </c>
      <c r="BJ111" s="17" t="s">
        <v>81</v>
      </c>
      <c r="BK111" s="143">
        <f>ROUND(I111*H111,2)</f>
        <v>0</v>
      </c>
      <c r="BL111" s="17" t="s">
        <v>281</v>
      </c>
      <c r="BM111" s="142" t="s">
        <v>3019</v>
      </c>
    </row>
    <row r="112" spans="2:65" s="1" customFormat="1" ht="11.25">
      <c r="B112" s="32"/>
      <c r="D112" s="144" t="s">
        <v>167</v>
      </c>
      <c r="F112" s="145" t="s">
        <v>3018</v>
      </c>
      <c r="I112" s="146"/>
      <c r="L112" s="32"/>
      <c r="M112" s="147"/>
      <c r="T112" s="53"/>
      <c r="AT112" s="17" t="s">
        <v>167</v>
      </c>
      <c r="AU112" s="17" t="s">
        <v>83</v>
      </c>
    </row>
    <row r="113" spans="2:65" s="1" customFormat="1" ht="16.5" customHeight="1">
      <c r="B113" s="32"/>
      <c r="C113" s="131" t="s">
        <v>270</v>
      </c>
      <c r="D113" s="131" t="s">
        <v>160</v>
      </c>
      <c r="E113" s="132" t="s">
        <v>3020</v>
      </c>
      <c r="F113" s="133" t="s">
        <v>3021</v>
      </c>
      <c r="G113" s="134" t="s">
        <v>344</v>
      </c>
      <c r="H113" s="135">
        <v>1</v>
      </c>
      <c r="I113" s="136"/>
      <c r="J113" s="137">
        <f>ROUND(I113*H113,2)</f>
        <v>0</v>
      </c>
      <c r="K113" s="133" t="s">
        <v>21</v>
      </c>
      <c r="L113" s="32"/>
      <c r="M113" s="138" t="s">
        <v>21</v>
      </c>
      <c r="N113" s="139" t="s">
        <v>44</v>
      </c>
      <c r="P113" s="140">
        <f>O113*H113</f>
        <v>0</v>
      </c>
      <c r="Q113" s="140">
        <v>1.0005999999999999E-3</v>
      </c>
      <c r="R113" s="140">
        <f>Q113*H113</f>
        <v>1.0005999999999999E-3</v>
      </c>
      <c r="S113" s="140">
        <v>0</v>
      </c>
      <c r="T113" s="141">
        <f>S113*H113</f>
        <v>0</v>
      </c>
      <c r="AR113" s="142" t="s">
        <v>281</v>
      </c>
      <c r="AT113" s="142" t="s">
        <v>160</v>
      </c>
      <c r="AU113" s="142" t="s">
        <v>83</v>
      </c>
      <c r="AY113" s="17" t="s">
        <v>158</v>
      </c>
      <c r="BE113" s="143">
        <f>IF(N113="základní",J113,0)</f>
        <v>0</v>
      </c>
      <c r="BF113" s="143">
        <f>IF(N113="snížená",J113,0)</f>
        <v>0</v>
      </c>
      <c r="BG113" s="143">
        <f>IF(N113="zákl. přenesená",J113,0)</f>
        <v>0</v>
      </c>
      <c r="BH113" s="143">
        <f>IF(N113="sníž. přenesená",J113,0)</f>
        <v>0</v>
      </c>
      <c r="BI113" s="143">
        <f>IF(N113="nulová",J113,0)</f>
        <v>0</v>
      </c>
      <c r="BJ113" s="17" t="s">
        <v>81</v>
      </c>
      <c r="BK113" s="143">
        <f>ROUND(I113*H113,2)</f>
        <v>0</v>
      </c>
      <c r="BL113" s="17" t="s">
        <v>281</v>
      </c>
      <c r="BM113" s="142" t="s">
        <v>3022</v>
      </c>
    </row>
    <row r="114" spans="2:65" s="1" customFormat="1" ht="11.25">
      <c r="B114" s="32"/>
      <c r="D114" s="144" t="s">
        <v>167</v>
      </c>
      <c r="F114" s="145" t="s">
        <v>3021</v>
      </c>
      <c r="I114" s="146"/>
      <c r="L114" s="32"/>
      <c r="M114" s="147"/>
      <c r="T114" s="53"/>
      <c r="AT114" s="17" t="s">
        <v>167</v>
      </c>
      <c r="AU114" s="17" t="s">
        <v>83</v>
      </c>
    </row>
    <row r="115" spans="2:65" s="1" customFormat="1" ht="16.5" customHeight="1">
      <c r="B115" s="32"/>
      <c r="C115" s="131" t="s">
        <v>8</v>
      </c>
      <c r="D115" s="131" t="s">
        <v>160</v>
      </c>
      <c r="E115" s="132" t="s">
        <v>3023</v>
      </c>
      <c r="F115" s="133" t="s">
        <v>3024</v>
      </c>
      <c r="G115" s="134" t="s">
        <v>344</v>
      </c>
      <c r="H115" s="135">
        <v>3</v>
      </c>
      <c r="I115" s="136"/>
      <c r="J115" s="137">
        <f>ROUND(I115*H115,2)</f>
        <v>0</v>
      </c>
      <c r="K115" s="133" t="s">
        <v>21</v>
      </c>
      <c r="L115" s="32"/>
      <c r="M115" s="138" t="s">
        <v>21</v>
      </c>
      <c r="N115" s="139" t="s">
        <v>44</v>
      </c>
      <c r="P115" s="140">
        <f>O115*H115</f>
        <v>0</v>
      </c>
      <c r="Q115" s="140">
        <v>2.0306E-3</v>
      </c>
      <c r="R115" s="140">
        <f>Q115*H115</f>
        <v>6.0917999999999996E-3</v>
      </c>
      <c r="S115" s="140">
        <v>0</v>
      </c>
      <c r="T115" s="141">
        <f>S115*H115</f>
        <v>0</v>
      </c>
      <c r="AR115" s="142" t="s">
        <v>281</v>
      </c>
      <c r="AT115" s="142" t="s">
        <v>160</v>
      </c>
      <c r="AU115" s="142" t="s">
        <v>83</v>
      </c>
      <c r="AY115" s="17" t="s">
        <v>158</v>
      </c>
      <c r="BE115" s="143">
        <f>IF(N115="základní",J115,0)</f>
        <v>0</v>
      </c>
      <c r="BF115" s="143">
        <f>IF(N115="snížená",J115,0)</f>
        <v>0</v>
      </c>
      <c r="BG115" s="143">
        <f>IF(N115="zákl. přenesená",J115,0)</f>
        <v>0</v>
      </c>
      <c r="BH115" s="143">
        <f>IF(N115="sníž. přenesená",J115,0)</f>
        <v>0</v>
      </c>
      <c r="BI115" s="143">
        <f>IF(N115="nulová",J115,0)</f>
        <v>0</v>
      </c>
      <c r="BJ115" s="17" t="s">
        <v>81</v>
      </c>
      <c r="BK115" s="143">
        <f>ROUND(I115*H115,2)</f>
        <v>0</v>
      </c>
      <c r="BL115" s="17" t="s">
        <v>281</v>
      </c>
      <c r="BM115" s="142" t="s">
        <v>3025</v>
      </c>
    </row>
    <row r="116" spans="2:65" s="1" customFormat="1" ht="11.25">
      <c r="B116" s="32"/>
      <c r="D116" s="144" t="s">
        <v>167</v>
      </c>
      <c r="F116" s="145" t="s">
        <v>3024</v>
      </c>
      <c r="I116" s="146"/>
      <c r="L116" s="32"/>
      <c r="M116" s="147"/>
      <c r="T116" s="53"/>
      <c r="AT116" s="17" t="s">
        <v>167</v>
      </c>
      <c r="AU116" s="17" t="s">
        <v>83</v>
      </c>
    </row>
    <row r="117" spans="2:65" s="1" customFormat="1" ht="16.5" customHeight="1">
      <c r="B117" s="32"/>
      <c r="C117" s="131" t="s">
        <v>281</v>
      </c>
      <c r="D117" s="131" t="s">
        <v>160</v>
      </c>
      <c r="E117" s="132" t="s">
        <v>3026</v>
      </c>
      <c r="F117" s="133" t="s">
        <v>3027</v>
      </c>
      <c r="G117" s="134" t="s">
        <v>184</v>
      </c>
      <c r="H117" s="135">
        <v>18</v>
      </c>
      <c r="I117" s="136"/>
      <c r="J117" s="137">
        <f>ROUND(I117*H117,2)</f>
        <v>0</v>
      </c>
      <c r="K117" s="133" t="s">
        <v>21</v>
      </c>
      <c r="L117" s="32"/>
      <c r="M117" s="138" t="s">
        <v>21</v>
      </c>
      <c r="N117" s="139" t="s">
        <v>44</v>
      </c>
      <c r="P117" s="140">
        <f>O117*H117</f>
        <v>0</v>
      </c>
      <c r="Q117" s="140">
        <v>0</v>
      </c>
      <c r="R117" s="140">
        <f>Q117*H117</f>
        <v>0</v>
      </c>
      <c r="S117" s="140">
        <v>2.6700000000000002E-2</v>
      </c>
      <c r="T117" s="141">
        <f>S117*H117</f>
        <v>0.48060000000000003</v>
      </c>
      <c r="AR117" s="142" t="s">
        <v>281</v>
      </c>
      <c r="AT117" s="142" t="s">
        <v>160</v>
      </c>
      <c r="AU117" s="142" t="s">
        <v>83</v>
      </c>
      <c r="AY117" s="17" t="s">
        <v>158</v>
      </c>
      <c r="BE117" s="143">
        <f>IF(N117="základní",J117,0)</f>
        <v>0</v>
      </c>
      <c r="BF117" s="143">
        <f>IF(N117="snížená",J117,0)</f>
        <v>0</v>
      </c>
      <c r="BG117" s="143">
        <f>IF(N117="zákl. přenesená",J117,0)</f>
        <v>0</v>
      </c>
      <c r="BH117" s="143">
        <f>IF(N117="sníž. přenesená",J117,0)</f>
        <v>0</v>
      </c>
      <c r="BI117" s="143">
        <f>IF(N117="nulová",J117,0)</f>
        <v>0</v>
      </c>
      <c r="BJ117" s="17" t="s">
        <v>81</v>
      </c>
      <c r="BK117" s="143">
        <f>ROUND(I117*H117,2)</f>
        <v>0</v>
      </c>
      <c r="BL117" s="17" t="s">
        <v>281</v>
      </c>
      <c r="BM117" s="142" t="s">
        <v>3028</v>
      </c>
    </row>
    <row r="118" spans="2:65" s="1" customFormat="1" ht="11.25">
      <c r="B118" s="32"/>
      <c r="D118" s="144" t="s">
        <v>167</v>
      </c>
      <c r="F118" s="145" t="s">
        <v>3027</v>
      </c>
      <c r="I118" s="146"/>
      <c r="L118" s="32"/>
      <c r="M118" s="147"/>
      <c r="T118" s="53"/>
      <c r="AT118" s="17" t="s">
        <v>167</v>
      </c>
      <c r="AU118" s="17" t="s">
        <v>83</v>
      </c>
    </row>
    <row r="119" spans="2:65" s="1" customFormat="1" ht="16.5" customHeight="1">
      <c r="B119" s="32"/>
      <c r="C119" s="131" t="s">
        <v>294</v>
      </c>
      <c r="D119" s="131" t="s">
        <v>160</v>
      </c>
      <c r="E119" s="132" t="s">
        <v>3029</v>
      </c>
      <c r="F119" s="133" t="s">
        <v>3030</v>
      </c>
      <c r="G119" s="134" t="s">
        <v>322</v>
      </c>
      <c r="H119" s="135">
        <v>0.48099999999999998</v>
      </c>
      <c r="I119" s="136"/>
      <c r="J119" s="137">
        <f>ROUND(I119*H119,2)</f>
        <v>0</v>
      </c>
      <c r="K119" s="133" t="s">
        <v>21</v>
      </c>
      <c r="L119" s="32"/>
      <c r="M119" s="138" t="s">
        <v>21</v>
      </c>
      <c r="N119" s="139" t="s">
        <v>44</v>
      </c>
      <c r="P119" s="140">
        <f>O119*H119</f>
        <v>0</v>
      </c>
      <c r="Q119" s="140">
        <v>0</v>
      </c>
      <c r="R119" s="140">
        <f>Q119*H119</f>
        <v>0</v>
      </c>
      <c r="S119" s="140">
        <v>0</v>
      </c>
      <c r="T119" s="141">
        <f>S119*H119</f>
        <v>0</v>
      </c>
      <c r="AR119" s="142" t="s">
        <v>281</v>
      </c>
      <c r="AT119" s="142" t="s">
        <v>160</v>
      </c>
      <c r="AU119" s="142" t="s">
        <v>83</v>
      </c>
      <c r="AY119" s="17" t="s">
        <v>158</v>
      </c>
      <c r="BE119" s="143">
        <f>IF(N119="základní",J119,0)</f>
        <v>0</v>
      </c>
      <c r="BF119" s="143">
        <f>IF(N119="snížená",J119,0)</f>
        <v>0</v>
      </c>
      <c r="BG119" s="143">
        <f>IF(N119="zákl. přenesená",J119,0)</f>
        <v>0</v>
      </c>
      <c r="BH119" s="143">
        <f>IF(N119="sníž. přenesená",J119,0)</f>
        <v>0</v>
      </c>
      <c r="BI119" s="143">
        <f>IF(N119="nulová",J119,0)</f>
        <v>0</v>
      </c>
      <c r="BJ119" s="17" t="s">
        <v>81</v>
      </c>
      <c r="BK119" s="143">
        <f>ROUND(I119*H119,2)</f>
        <v>0</v>
      </c>
      <c r="BL119" s="17" t="s">
        <v>281</v>
      </c>
      <c r="BM119" s="142" t="s">
        <v>3031</v>
      </c>
    </row>
    <row r="120" spans="2:65" s="1" customFormat="1" ht="11.25">
      <c r="B120" s="32"/>
      <c r="D120" s="144" t="s">
        <v>167</v>
      </c>
      <c r="F120" s="145" t="s">
        <v>3030</v>
      </c>
      <c r="I120" s="146"/>
      <c r="L120" s="32"/>
      <c r="M120" s="147"/>
      <c r="T120" s="53"/>
      <c r="AT120" s="17" t="s">
        <v>167</v>
      </c>
      <c r="AU120" s="17" t="s">
        <v>83</v>
      </c>
    </row>
    <row r="121" spans="2:65" s="1" customFormat="1" ht="16.5" customHeight="1">
      <c r="B121" s="32"/>
      <c r="C121" s="131" t="s">
        <v>306</v>
      </c>
      <c r="D121" s="131" t="s">
        <v>160</v>
      </c>
      <c r="E121" s="132" t="s">
        <v>3032</v>
      </c>
      <c r="F121" s="133" t="s">
        <v>3033</v>
      </c>
      <c r="G121" s="134" t="s">
        <v>344</v>
      </c>
      <c r="H121" s="135">
        <v>1</v>
      </c>
      <c r="I121" s="136"/>
      <c r="J121" s="137">
        <f>ROUND(I121*H121,2)</f>
        <v>0</v>
      </c>
      <c r="K121" s="133" t="s">
        <v>21</v>
      </c>
      <c r="L121" s="32"/>
      <c r="M121" s="138" t="s">
        <v>21</v>
      </c>
      <c r="N121" s="139" t="s">
        <v>44</v>
      </c>
      <c r="P121" s="140">
        <f>O121*H121</f>
        <v>0</v>
      </c>
      <c r="Q121" s="140">
        <v>1.0200000000000001E-3</v>
      </c>
      <c r="R121" s="140">
        <f>Q121*H121</f>
        <v>1.0200000000000001E-3</v>
      </c>
      <c r="S121" s="140">
        <v>0</v>
      </c>
      <c r="T121" s="141">
        <f>S121*H121</f>
        <v>0</v>
      </c>
      <c r="AR121" s="142" t="s">
        <v>281</v>
      </c>
      <c r="AT121" s="142" t="s">
        <v>160</v>
      </c>
      <c r="AU121" s="142" t="s">
        <v>83</v>
      </c>
      <c r="AY121" s="17" t="s">
        <v>158</v>
      </c>
      <c r="BE121" s="143">
        <f>IF(N121="základní",J121,0)</f>
        <v>0</v>
      </c>
      <c r="BF121" s="143">
        <f>IF(N121="snížená",J121,0)</f>
        <v>0</v>
      </c>
      <c r="BG121" s="143">
        <f>IF(N121="zákl. přenesená",J121,0)</f>
        <v>0</v>
      </c>
      <c r="BH121" s="143">
        <f>IF(N121="sníž. přenesená",J121,0)</f>
        <v>0</v>
      </c>
      <c r="BI121" s="143">
        <f>IF(N121="nulová",J121,0)</f>
        <v>0</v>
      </c>
      <c r="BJ121" s="17" t="s">
        <v>81</v>
      </c>
      <c r="BK121" s="143">
        <f>ROUND(I121*H121,2)</f>
        <v>0</v>
      </c>
      <c r="BL121" s="17" t="s">
        <v>281</v>
      </c>
      <c r="BM121" s="142" t="s">
        <v>3034</v>
      </c>
    </row>
    <row r="122" spans="2:65" s="1" customFormat="1" ht="11.25">
      <c r="B122" s="32"/>
      <c r="D122" s="144" t="s">
        <v>167</v>
      </c>
      <c r="F122" s="145" t="s">
        <v>3033</v>
      </c>
      <c r="I122" s="146"/>
      <c r="L122" s="32"/>
      <c r="M122" s="147"/>
      <c r="T122" s="53"/>
      <c r="AT122" s="17" t="s">
        <v>167</v>
      </c>
      <c r="AU122" s="17" t="s">
        <v>83</v>
      </c>
    </row>
    <row r="123" spans="2:65" s="1" customFormat="1" ht="16.5" customHeight="1">
      <c r="B123" s="32"/>
      <c r="C123" s="131" t="s">
        <v>312</v>
      </c>
      <c r="D123" s="131" t="s">
        <v>160</v>
      </c>
      <c r="E123" s="132" t="s">
        <v>3035</v>
      </c>
      <c r="F123" s="133" t="s">
        <v>3036</v>
      </c>
      <c r="G123" s="134" t="s">
        <v>344</v>
      </c>
      <c r="H123" s="135">
        <v>2</v>
      </c>
      <c r="I123" s="136"/>
      <c r="J123" s="137">
        <f>ROUND(I123*H123,2)</f>
        <v>0</v>
      </c>
      <c r="K123" s="133" t="s">
        <v>21</v>
      </c>
      <c r="L123" s="32"/>
      <c r="M123" s="138" t="s">
        <v>21</v>
      </c>
      <c r="N123" s="139" t="s">
        <v>44</v>
      </c>
      <c r="P123" s="140">
        <f>O123*H123</f>
        <v>0</v>
      </c>
      <c r="Q123" s="140">
        <v>2.0000000000000001E-4</v>
      </c>
      <c r="R123" s="140">
        <f>Q123*H123</f>
        <v>4.0000000000000002E-4</v>
      </c>
      <c r="S123" s="140">
        <v>0</v>
      </c>
      <c r="T123" s="141">
        <f>S123*H123</f>
        <v>0</v>
      </c>
      <c r="AR123" s="142" t="s">
        <v>281</v>
      </c>
      <c r="AT123" s="142" t="s">
        <v>160</v>
      </c>
      <c r="AU123" s="142" t="s">
        <v>83</v>
      </c>
      <c r="AY123" s="17" t="s">
        <v>158</v>
      </c>
      <c r="BE123" s="143">
        <f>IF(N123="základní",J123,0)</f>
        <v>0</v>
      </c>
      <c r="BF123" s="143">
        <f>IF(N123="snížená",J123,0)</f>
        <v>0</v>
      </c>
      <c r="BG123" s="143">
        <f>IF(N123="zákl. přenesená",J123,0)</f>
        <v>0</v>
      </c>
      <c r="BH123" s="143">
        <f>IF(N123="sníž. přenesená",J123,0)</f>
        <v>0</v>
      </c>
      <c r="BI123" s="143">
        <f>IF(N123="nulová",J123,0)</f>
        <v>0</v>
      </c>
      <c r="BJ123" s="17" t="s">
        <v>81</v>
      </c>
      <c r="BK123" s="143">
        <f>ROUND(I123*H123,2)</f>
        <v>0</v>
      </c>
      <c r="BL123" s="17" t="s">
        <v>281</v>
      </c>
      <c r="BM123" s="142" t="s">
        <v>3037</v>
      </c>
    </row>
    <row r="124" spans="2:65" s="1" customFormat="1" ht="11.25">
      <c r="B124" s="32"/>
      <c r="D124" s="144" t="s">
        <v>167</v>
      </c>
      <c r="F124" s="145" t="s">
        <v>3036</v>
      </c>
      <c r="I124" s="146"/>
      <c r="L124" s="32"/>
      <c r="M124" s="147"/>
      <c r="T124" s="53"/>
      <c r="AT124" s="17" t="s">
        <v>167</v>
      </c>
      <c r="AU124" s="17" t="s">
        <v>83</v>
      </c>
    </row>
    <row r="125" spans="2:65" s="1" customFormat="1" ht="16.5" customHeight="1">
      <c r="B125" s="32"/>
      <c r="C125" s="131" t="s">
        <v>319</v>
      </c>
      <c r="D125" s="131" t="s">
        <v>160</v>
      </c>
      <c r="E125" s="132" t="s">
        <v>3038</v>
      </c>
      <c r="F125" s="133" t="s">
        <v>3039</v>
      </c>
      <c r="G125" s="134" t="s">
        <v>344</v>
      </c>
      <c r="H125" s="135">
        <v>2</v>
      </c>
      <c r="I125" s="136"/>
      <c r="J125" s="137">
        <f>ROUND(I125*H125,2)</f>
        <v>0</v>
      </c>
      <c r="K125" s="133" t="s">
        <v>21</v>
      </c>
      <c r="L125" s="32"/>
      <c r="M125" s="138" t="s">
        <v>21</v>
      </c>
      <c r="N125" s="139" t="s">
        <v>44</v>
      </c>
      <c r="P125" s="140">
        <f>O125*H125</f>
        <v>0</v>
      </c>
      <c r="Q125" s="140">
        <v>2.9999999999999997E-4</v>
      </c>
      <c r="R125" s="140">
        <f>Q125*H125</f>
        <v>5.9999999999999995E-4</v>
      </c>
      <c r="S125" s="140">
        <v>0</v>
      </c>
      <c r="T125" s="141">
        <f>S125*H125</f>
        <v>0</v>
      </c>
      <c r="AR125" s="142" t="s">
        <v>281</v>
      </c>
      <c r="AT125" s="142" t="s">
        <v>160</v>
      </c>
      <c r="AU125" s="142" t="s">
        <v>83</v>
      </c>
      <c r="AY125" s="17" t="s">
        <v>158</v>
      </c>
      <c r="BE125" s="143">
        <f>IF(N125="základní",J125,0)</f>
        <v>0</v>
      </c>
      <c r="BF125" s="143">
        <f>IF(N125="snížená",J125,0)</f>
        <v>0</v>
      </c>
      <c r="BG125" s="143">
        <f>IF(N125="zákl. přenesená",J125,0)</f>
        <v>0</v>
      </c>
      <c r="BH125" s="143">
        <f>IF(N125="sníž. přenesená",J125,0)</f>
        <v>0</v>
      </c>
      <c r="BI125" s="143">
        <f>IF(N125="nulová",J125,0)</f>
        <v>0</v>
      </c>
      <c r="BJ125" s="17" t="s">
        <v>81</v>
      </c>
      <c r="BK125" s="143">
        <f>ROUND(I125*H125,2)</f>
        <v>0</v>
      </c>
      <c r="BL125" s="17" t="s">
        <v>281</v>
      </c>
      <c r="BM125" s="142" t="s">
        <v>3040</v>
      </c>
    </row>
    <row r="126" spans="2:65" s="1" customFormat="1" ht="11.25">
      <c r="B126" s="32"/>
      <c r="D126" s="144" t="s">
        <v>167</v>
      </c>
      <c r="F126" s="145" t="s">
        <v>3039</v>
      </c>
      <c r="I126" s="146"/>
      <c r="L126" s="32"/>
      <c r="M126" s="147"/>
      <c r="T126" s="53"/>
      <c r="AT126" s="17" t="s">
        <v>167</v>
      </c>
      <c r="AU126" s="17" t="s">
        <v>83</v>
      </c>
    </row>
    <row r="127" spans="2:65" s="1" customFormat="1" ht="16.5" customHeight="1">
      <c r="B127" s="32"/>
      <c r="C127" s="131" t="s">
        <v>7</v>
      </c>
      <c r="D127" s="131" t="s">
        <v>160</v>
      </c>
      <c r="E127" s="132" t="s">
        <v>3041</v>
      </c>
      <c r="F127" s="133" t="s">
        <v>3042</v>
      </c>
      <c r="G127" s="134" t="s">
        <v>344</v>
      </c>
      <c r="H127" s="135">
        <v>2</v>
      </c>
      <c r="I127" s="136"/>
      <c r="J127" s="137">
        <f>ROUND(I127*H127,2)</f>
        <v>0</v>
      </c>
      <c r="K127" s="133" t="s">
        <v>21</v>
      </c>
      <c r="L127" s="32"/>
      <c r="M127" s="138" t="s">
        <v>21</v>
      </c>
      <c r="N127" s="139" t="s">
        <v>44</v>
      </c>
      <c r="P127" s="140">
        <f>O127*H127</f>
        <v>0</v>
      </c>
      <c r="Q127" s="140">
        <v>2E-3</v>
      </c>
      <c r="R127" s="140">
        <f>Q127*H127</f>
        <v>4.0000000000000001E-3</v>
      </c>
      <c r="S127" s="140">
        <v>0</v>
      </c>
      <c r="T127" s="141">
        <f>S127*H127</f>
        <v>0</v>
      </c>
      <c r="AR127" s="142" t="s">
        <v>281</v>
      </c>
      <c r="AT127" s="142" t="s">
        <v>160</v>
      </c>
      <c r="AU127" s="142" t="s">
        <v>83</v>
      </c>
      <c r="AY127" s="17" t="s">
        <v>158</v>
      </c>
      <c r="BE127" s="143">
        <f>IF(N127="základní",J127,0)</f>
        <v>0</v>
      </c>
      <c r="BF127" s="143">
        <f>IF(N127="snížená",J127,0)</f>
        <v>0</v>
      </c>
      <c r="BG127" s="143">
        <f>IF(N127="zákl. přenesená",J127,0)</f>
        <v>0</v>
      </c>
      <c r="BH127" s="143">
        <f>IF(N127="sníž. přenesená",J127,0)</f>
        <v>0</v>
      </c>
      <c r="BI127" s="143">
        <f>IF(N127="nulová",J127,0)</f>
        <v>0</v>
      </c>
      <c r="BJ127" s="17" t="s">
        <v>81</v>
      </c>
      <c r="BK127" s="143">
        <f>ROUND(I127*H127,2)</f>
        <v>0</v>
      </c>
      <c r="BL127" s="17" t="s">
        <v>281</v>
      </c>
      <c r="BM127" s="142" t="s">
        <v>3043</v>
      </c>
    </row>
    <row r="128" spans="2:65" s="1" customFormat="1" ht="11.25">
      <c r="B128" s="32"/>
      <c r="D128" s="144" t="s">
        <v>167</v>
      </c>
      <c r="F128" s="145" t="s">
        <v>3042</v>
      </c>
      <c r="I128" s="146"/>
      <c r="L128" s="32"/>
      <c r="M128" s="147"/>
      <c r="T128" s="53"/>
      <c r="AT128" s="17" t="s">
        <v>167</v>
      </c>
      <c r="AU128" s="17" t="s">
        <v>83</v>
      </c>
    </row>
    <row r="129" spans="2:65" s="1" customFormat="1" ht="16.5" customHeight="1">
      <c r="B129" s="32"/>
      <c r="C129" s="131" t="s">
        <v>333</v>
      </c>
      <c r="D129" s="131" t="s">
        <v>160</v>
      </c>
      <c r="E129" s="132" t="s">
        <v>3044</v>
      </c>
      <c r="F129" s="133" t="s">
        <v>3045</v>
      </c>
      <c r="G129" s="134" t="s">
        <v>344</v>
      </c>
      <c r="H129" s="135">
        <v>1</v>
      </c>
      <c r="I129" s="136"/>
      <c r="J129" s="137">
        <f>ROUND(I129*H129,2)</f>
        <v>0</v>
      </c>
      <c r="K129" s="133" t="s">
        <v>21</v>
      </c>
      <c r="L129" s="32"/>
      <c r="M129" s="138" t="s">
        <v>21</v>
      </c>
      <c r="N129" s="139" t="s">
        <v>44</v>
      </c>
      <c r="P129" s="140">
        <f>O129*H129</f>
        <v>0</v>
      </c>
      <c r="Q129" s="140">
        <v>2E-3</v>
      </c>
      <c r="R129" s="140">
        <f>Q129*H129</f>
        <v>2E-3</v>
      </c>
      <c r="S129" s="140">
        <v>0</v>
      </c>
      <c r="T129" s="141">
        <f>S129*H129</f>
        <v>0</v>
      </c>
      <c r="AR129" s="142" t="s">
        <v>281</v>
      </c>
      <c r="AT129" s="142" t="s">
        <v>160</v>
      </c>
      <c r="AU129" s="142" t="s">
        <v>83</v>
      </c>
      <c r="AY129" s="17" t="s">
        <v>158</v>
      </c>
      <c r="BE129" s="143">
        <f>IF(N129="základní",J129,0)</f>
        <v>0</v>
      </c>
      <c r="BF129" s="143">
        <f>IF(N129="snížená",J129,0)</f>
        <v>0</v>
      </c>
      <c r="BG129" s="143">
        <f>IF(N129="zákl. přenesená",J129,0)</f>
        <v>0</v>
      </c>
      <c r="BH129" s="143">
        <f>IF(N129="sníž. přenesená",J129,0)</f>
        <v>0</v>
      </c>
      <c r="BI129" s="143">
        <f>IF(N129="nulová",J129,0)</f>
        <v>0</v>
      </c>
      <c r="BJ129" s="17" t="s">
        <v>81</v>
      </c>
      <c r="BK129" s="143">
        <f>ROUND(I129*H129,2)</f>
        <v>0</v>
      </c>
      <c r="BL129" s="17" t="s">
        <v>281</v>
      </c>
      <c r="BM129" s="142" t="s">
        <v>3046</v>
      </c>
    </row>
    <row r="130" spans="2:65" s="1" customFormat="1" ht="11.25">
      <c r="B130" s="32"/>
      <c r="D130" s="144" t="s">
        <v>167</v>
      </c>
      <c r="F130" s="145" t="s">
        <v>3045</v>
      </c>
      <c r="I130" s="146"/>
      <c r="L130" s="32"/>
      <c r="M130" s="147"/>
      <c r="T130" s="53"/>
      <c r="AT130" s="17" t="s">
        <v>167</v>
      </c>
      <c r="AU130" s="17" t="s">
        <v>83</v>
      </c>
    </row>
    <row r="131" spans="2:65" s="1" customFormat="1" ht="16.5" customHeight="1">
      <c r="B131" s="32"/>
      <c r="C131" s="131" t="s">
        <v>341</v>
      </c>
      <c r="D131" s="131" t="s">
        <v>160</v>
      </c>
      <c r="E131" s="132" t="s">
        <v>3047</v>
      </c>
      <c r="F131" s="133" t="s">
        <v>3048</v>
      </c>
      <c r="G131" s="134" t="s">
        <v>3049</v>
      </c>
      <c r="H131" s="135">
        <v>3</v>
      </c>
      <c r="I131" s="136"/>
      <c r="J131" s="137">
        <f>ROUND(I131*H131,2)</f>
        <v>0</v>
      </c>
      <c r="K131" s="133" t="s">
        <v>21</v>
      </c>
      <c r="L131" s="32"/>
      <c r="M131" s="138" t="s">
        <v>21</v>
      </c>
      <c r="N131" s="139" t="s">
        <v>44</v>
      </c>
      <c r="P131" s="140">
        <f>O131*H131</f>
        <v>0</v>
      </c>
      <c r="Q131" s="140">
        <v>1.15E-3</v>
      </c>
      <c r="R131" s="140">
        <f>Q131*H131</f>
        <v>3.4499999999999999E-3</v>
      </c>
      <c r="S131" s="140">
        <v>0</v>
      </c>
      <c r="T131" s="141">
        <f>S131*H131</f>
        <v>0</v>
      </c>
      <c r="AR131" s="142" t="s">
        <v>281</v>
      </c>
      <c r="AT131" s="142" t="s">
        <v>160</v>
      </c>
      <c r="AU131" s="142" t="s">
        <v>83</v>
      </c>
      <c r="AY131" s="17" t="s">
        <v>158</v>
      </c>
      <c r="BE131" s="143">
        <f>IF(N131="základní",J131,0)</f>
        <v>0</v>
      </c>
      <c r="BF131" s="143">
        <f>IF(N131="snížená",J131,0)</f>
        <v>0</v>
      </c>
      <c r="BG131" s="143">
        <f>IF(N131="zákl. přenesená",J131,0)</f>
        <v>0</v>
      </c>
      <c r="BH131" s="143">
        <f>IF(N131="sníž. přenesená",J131,0)</f>
        <v>0</v>
      </c>
      <c r="BI131" s="143">
        <f>IF(N131="nulová",J131,0)</f>
        <v>0</v>
      </c>
      <c r="BJ131" s="17" t="s">
        <v>81</v>
      </c>
      <c r="BK131" s="143">
        <f>ROUND(I131*H131,2)</f>
        <v>0</v>
      </c>
      <c r="BL131" s="17" t="s">
        <v>281</v>
      </c>
      <c r="BM131" s="142" t="s">
        <v>3050</v>
      </c>
    </row>
    <row r="132" spans="2:65" s="1" customFormat="1" ht="11.25">
      <c r="B132" s="32"/>
      <c r="D132" s="144" t="s">
        <v>167</v>
      </c>
      <c r="F132" s="145" t="s">
        <v>3048</v>
      </c>
      <c r="I132" s="146"/>
      <c r="L132" s="32"/>
      <c r="M132" s="147"/>
      <c r="T132" s="53"/>
      <c r="AT132" s="17" t="s">
        <v>167</v>
      </c>
      <c r="AU132" s="17" t="s">
        <v>83</v>
      </c>
    </row>
    <row r="133" spans="2:65" s="1" customFormat="1" ht="16.5" customHeight="1">
      <c r="B133" s="32"/>
      <c r="C133" s="131" t="s">
        <v>349</v>
      </c>
      <c r="D133" s="131" t="s">
        <v>160</v>
      </c>
      <c r="E133" s="132" t="s">
        <v>3051</v>
      </c>
      <c r="F133" s="133" t="s">
        <v>3052</v>
      </c>
      <c r="G133" s="134" t="s">
        <v>3053</v>
      </c>
      <c r="H133" s="135">
        <v>4</v>
      </c>
      <c r="I133" s="136"/>
      <c r="J133" s="137">
        <f>ROUND(I133*H133,2)</f>
        <v>0</v>
      </c>
      <c r="K133" s="133" t="s">
        <v>21</v>
      </c>
      <c r="L133" s="32"/>
      <c r="M133" s="138" t="s">
        <v>21</v>
      </c>
      <c r="N133" s="139" t="s">
        <v>44</v>
      </c>
      <c r="P133" s="140">
        <f>O133*H133</f>
        <v>0</v>
      </c>
      <c r="Q133" s="140">
        <v>0</v>
      </c>
      <c r="R133" s="140">
        <f>Q133*H133</f>
        <v>0</v>
      </c>
      <c r="S133" s="140">
        <v>0</v>
      </c>
      <c r="T133" s="141">
        <f>S133*H133</f>
        <v>0</v>
      </c>
      <c r="AR133" s="142" t="s">
        <v>281</v>
      </c>
      <c r="AT133" s="142" t="s">
        <v>160</v>
      </c>
      <c r="AU133" s="142" t="s">
        <v>83</v>
      </c>
      <c r="AY133" s="17" t="s">
        <v>158</v>
      </c>
      <c r="BE133" s="143">
        <f>IF(N133="základní",J133,0)</f>
        <v>0</v>
      </c>
      <c r="BF133" s="143">
        <f>IF(N133="snížená",J133,0)</f>
        <v>0</v>
      </c>
      <c r="BG133" s="143">
        <f>IF(N133="zákl. přenesená",J133,0)</f>
        <v>0</v>
      </c>
      <c r="BH133" s="143">
        <f>IF(N133="sníž. přenesená",J133,0)</f>
        <v>0</v>
      </c>
      <c r="BI133" s="143">
        <f>IF(N133="nulová",J133,0)</f>
        <v>0</v>
      </c>
      <c r="BJ133" s="17" t="s">
        <v>81</v>
      </c>
      <c r="BK133" s="143">
        <f>ROUND(I133*H133,2)</f>
        <v>0</v>
      </c>
      <c r="BL133" s="17" t="s">
        <v>281</v>
      </c>
      <c r="BM133" s="142" t="s">
        <v>3054</v>
      </c>
    </row>
    <row r="134" spans="2:65" s="1" customFormat="1" ht="11.25">
      <c r="B134" s="32"/>
      <c r="D134" s="144" t="s">
        <v>167</v>
      </c>
      <c r="F134" s="145" t="s">
        <v>3055</v>
      </c>
      <c r="I134" s="146"/>
      <c r="L134" s="32"/>
      <c r="M134" s="147"/>
      <c r="T134" s="53"/>
      <c r="AT134" s="17" t="s">
        <v>167</v>
      </c>
      <c r="AU134" s="17" t="s">
        <v>83</v>
      </c>
    </row>
    <row r="135" spans="2:65" s="1" customFormat="1" ht="16.5" customHeight="1">
      <c r="B135" s="32"/>
      <c r="C135" s="131" t="s">
        <v>357</v>
      </c>
      <c r="D135" s="131" t="s">
        <v>160</v>
      </c>
      <c r="E135" s="132" t="s">
        <v>3056</v>
      </c>
      <c r="F135" s="133" t="s">
        <v>3057</v>
      </c>
      <c r="G135" s="134" t="s">
        <v>3053</v>
      </c>
      <c r="H135" s="135">
        <v>4</v>
      </c>
      <c r="I135" s="136"/>
      <c r="J135" s="137">
        <f>ROUND(I135*H135,2)</f>
        <v>0</v>
      </c>
      <c r="K135" s="133" t="s">
        <v>21</v>
      </c>
      <c r="L135" s="32"/>
      <c r="M135" s="138" t="s">
        <v>21</v>
      </c>
      <c r="N135" s="139" t="s">
        <v>44</v>
      </c>
      <c r="P135" s="140">
        <f>O135*H135</f>
        <v>0</v>
      </c>
      <c r="Q135" s="140">
        <v>0</v>
      </c>
      <c r="R135" s="140">
        <f>Q135*H135</f>
        <v>0</v>
      </c>
      <c r="S135" s="140">
        <v>0</v>
      </c>
      <c r="T135" s="141">
        <f>S135*H135</f>
        <v>0</v>
      </c>
      <c r="AR135" s="142" t="s">
        <v>281</v>
      </c>
      <c r="AT135" s="142" t="s">
        <v>160</v>
      </c>
      <c r="AU135" s="142" t="s">
        <v>83</v>
      </c>
      <c r="AY135" s="17" t="s">
        <v>158</v>
      </c>
      <c r="BE135" s="143">
        <f>IF(N135="základní",J135,0)</f>
        <v>0</v>
      </c>
      <c r="BF135" s="143">
        <f>IF(N135="snížená",J135,0)</f>
        <v>0</v>
      </c>
      <c r="BG135" s="143">
        <f>IF(N135="zákl. přenesená",J135,0)</f>
        <v>0</v>
      </c>
      <c r="BH135" s="143">
        <f>IF(N135="sníž. přenesená",J135,0)</f>
        <v>0</v>
      </c>
      <c r="BI135" s="143">
        <f>IF(N135="nulová",J135,0)</f>
        <v>0</v>
      </c>
      <c r="BJ135" s="17" t="s">
        <v>81</v>
      </c>
      <c r="BK135" s="143">
        <f>ROUND(I135*H135,2)</f>
        <v>0</v>
      </c>
      <c r="BL135" s="17" t="s">
        <v>281</v>
      </c>
      <c r="BM135" s="142" t="s">
        <v>3058</v>
      </c>
    </row>
    <row r="136" spans="2:65" s="1" customFormat="1" ht="11.25">
      <c r="B136" s="32"/>
      <c r="D136" s="144" t="s">
        <v>167</v>
      </c>
      <c r="F136" s="145" t="s">
        <v>3057</v>
      </c>
      <c r="I136" s="146"/>
      <c r="L136" s="32"/>
      <c r="M136" s="147"/>
      <c r="T136" s="53"/>
      <c r="AT136" s="17" t="s">
        <v>167</v>
      </c>
      <c r="AU136" s="17" t="s">
        <v>83</v>
      </c>
    </row>
    <row r="137" spans="2:65" s="1" customFormat="1" ht="16.5" customHeight="1">
      <c r="B137" s="32"/>
      <c r="C137" s="131" t="s">
        <v>365</v>
      </c>
      <c r="D137" s="131" t="s">
        <v>160</v>
      </c>
      <c r="E137" s="132" t="s">
        <v>3059</v>
      </c>
      <c r="F137" s="133" t="s">
        <v>3060</v>
      </c>
      <c r="G137" s="134" t="s">
        <v>344</v>
      </c>
      <c r="H137" s="135">
        <v>1</v>
      </c>
      <c r="I137" s="136"/>
      <c r="J137" s="137">
        <f>ROUND(I137*H137,2)</f>
        <v>0</v>
      </c>
      <c r="K137" s="133" t="s">
        <v>21</v>
      </c>
      <c r="L137" s="32"/>
      <c r="M137" s="138" t="s">
        <v>21</v>
      </c>
      <c r="N137" s="139" t="s">
        <v>44</v>
      </c>
      <c r="P137" s="140">
        <f>O137*H137</f>
        <v>0</v>
      </c>
      <c r="Q137" s="140">
        <v>1.6124999999999999E-4</v>
      </c>
      <c r="R137" s="140">
        <f>Q137*H137</f>
        <v>1.6124999999999999E-4</v>
      </c>
      <c r="S137" s="140">
        <v>0</v>
      </c>
      <c r="T137" s="141">
        <f>S137*H137</f>
        <v>0</v>
      </c>
      <c r="AR137" s="142" t="s">
        <v>281</v>
      </c>
      <c r="AT137" s="142" t="s">
        <v>160</v>
      </c>
      <c r="AU137" s="142" t="s">
        <v>83</v>
      </c>
      <c r="AY137" s="17" t="s">
        <v>158</v>
      </c>
      <c r="BE137" s="143">
        <f>IF(N137="základní",J137,0)</f>
        <v>0</v>
      </c>
      <c r="BF137" s="143">
        <f>IF(N137="snížená",J137,0)</f>
        <v>0</v>
      </c>
      <c r="BG137" s="143">
        <f>IF(N137="zákl. přenesená",J137,0)</f>
        <v>0</v>
      </c>
      <c r="BH137" s="143">
        <f>IF(N137="sníž. přenesená",J137,0)</f>
        <v>0</v>
      </c>
      <c r="BI137" s="143">
        <f>IF(N137="nulová",J137,0)</f>
        <v>0</v>
      </c>
      <c r="BJ137" s="17" t="s">
        <v>81</v>
      </c>
      <c r="BK137" s="143">
        <f>ROUND(I137*H137,2)</f>
        <v>0</v>
      </c>
      <c r="BL137" s="17" t="s">
        <v>281</v>
      </c>
      <c r="BM137" s="142" t="s">
        <v>3061</v>
      </c>
    </row>
    <row r="138" spans="2:65" s="1" customFormat="1" ht="11.25">
      <c r="B138" s="32"/>
      <c r="D138" s="144" t="s">
        <v>167</v>
      </c>
      <c r="F138" s="145" t="s">
        <v>3060</v>
      </c>
      <c r="I138" s="146"/>
      <c r="L138" s="32"/>
      <c r="M138" s="147"/>
      <c r="T138" s="53"/>
      <c r="AT138" s="17" t="s">
        <v>167</v>
      </c>
      <c r="AU138" s="17" t="s">
        <v>83</v>
      </c>
    </row>
    <row r="139" spans="2:65" s="1" customFormat="1" ht="16.5" customHeight="1">
      <c r="B139" s="32"/>
      <c r="C139" s="131" t="s">
        <v>372</v>
      </c>
      <c r="D139" s="131" t="s">
        <v>160</v>
      </c>
      <c r="E139" s="132" t="s">
        <v>3062</v>
      </c>
      <c r="F139" s="133" t="s">
        <v>3063</v>
      </c>
      <c r="G139" s="134" t="s">
        <v>344</v>
      </c>
      <c r="H139" s="135">
        <v>1</v>
      </c>
      <c r="I139" s="136"/>
      <c r="J139" s="137">
        <f>ROUND(I139*H139,2)</f>
        <v>0</v>
      </c>
      <c r="K139" s="133" t="s">
        <v>21</v>
      </c>
      <c r="L139" s="32"/>
      <c r="M139" s="138" t="s">
        <v>21</v>
      </c>
      <c r="N139" s="139" t="s">
        <v>44</v>
      </c>
      <c r="P139" s="140">
        <f>O139*H139</f>
        <v>0</v>
      </c>
      <c r="Q139" s="140">
        <v>2.8499999999999999E-4</v>
      </c>
      <c r="R139" s="140">
        <f>Q139*H139</f>
        <v>2.8499999999999999E-4</v>
      </c>
      <c r="S139" s="140">
        <v>0</v>
      </c>
      <c r="T139" s="141">
        <f>S139*H139</f>
        <v>0</v>
      </c>
      <c r="AR139" s="142" t="s">
        <v>281</v>
      </c>
      <c r="AT139" s="142" t="s">
        <v>160</v>
      </c>
      <c r="AU139" s="142" t="s">
        <v>83</v>
      </c>
      <c r="AY139" s="17" t="s">
        <v>158</v>
      </c>
      <c r="BE139" s="143">
        <f>IF(N139="základní",J139,0)</f>
        <v>0</v>
      </c>
      <c r="BF139" s="143">
        <f>IF(N139="snížená",J139,0)</f>
        <v>0</v>
      </c>
      <c r="BG139" s="143">
        <f>IF(N139="zákl. přenesená",J139,0)</f>
        <v>0</v>
      </c>
      <c r="BH139" s="143">
        <f>IF(N139="sníž. přenesená",J139,0)</f>
        <v>0</v>
      </c>
      <c r="BI139" s="143">
        <f>IF(N139="nulová",J139,0)</f>
        <v>0</v>
      </c>
      <c r="BJ139" s="17" t="s">
        <v>81</v>
      </c>
      <c r="BK139" s="143">
        <f>ROUND(I139*H139,2)</f>
        <v>0</v>
      </c>
      <c r="BL139" s="17" t="s">
        <v>281</v>
      </c>
      <c r="BM139" s="142" t="s">
        <v>3064</v>
      </c>
    </row>
    <row r="140" spans="2:65" s="1" customFormat="1" ht="11.25">
      <c r="B140" s="32"/>
      <c r="D140" s="144" t="s">
        <v>167</v>
      </c>
      <c r="F140" s="145" t="s">
        <v>3063</v>
      </c>
      <c r="I140" s="146"/>
      <c r="L140" s="32"/>
      <c r="M140" s="147"/>
      <c r="T140" s="53"/>
      <c r="AT140" s="17" t="s">
        <v>167</v>
      </c>
      <c r="AU140" s="17" t="s">
        <v>83</v>
      </c>
    </row>
    <row r="141" spans="2:65" s="1" customFormat="1" ht="16.5" customHeight="1">
      <c r="B141" s="32"/>
      <c r="C141" s="131" t="s">
        <v>379</v>
      </c>
      <c r="D141" s="131" t="s">
        <v>160</v>
      </c>
      <c r="E141" s="132" t="s">
        <v>3065</v>
      </c>
      <c r="F141" s="133" t="s">
        <v>3066</v>
      </c>
      <c r="G141" s="134" t="s">
        <v>184</v>
      </c>
      <c r="H141" s="135">
        <v>86</v>
      </c>
      <c r="I141" s="136"/>
      <c r="J141" s="137">
        <f>ROUND(I141*H141,2)</f>
        <v>0</v>
      </c>
      <c r="K141" s="133" t="s">
        <v>21</v>
      </c>
      <c r="L141" s="32"/>
      <c r="M141" s="138" t="s">
        <v>21</v>
      </c>
      <c r="N141" s="139" t="s">
        <v>44</v>
      </c>
      <c r="P141" s="140">
        <f>O141*H141</f>
        <v>0</v>
      </c>
      <c r="Q141" s="140">
        <v>0</v>
      </c>
      <c r="R141" s="140">
        <f>Q141*H141</f>
        <v>0</v>
      </c>
      <c r="S141" s="140">
        <v>0</v>
      </c>
      <c r="T141" s="141">
        <f>S141*H141</f>
        <v>0</v>
      </c>
      <c r="AR141" s="142" t="s">
        <v>281</v>
      </c>
      <c r="AT141" s="142" t="s">
        <v>160</v>
      </c>
      <c r="AU141" s="142" t="s">
        <v>83</v>
      </c>
      <c r="AY141" s="17" t="s">
        <v>158</v>
      </c>
      <c r="BE141" s="143">
        <f>IF(N141="základní",J141,0)</f>
        <v>0</v>
      </c>
      <c r="BF141" s="143">
        <f>IF(N141="snížená",J141,0)</f>
        <v>0</v>
      </c>
      <c r="BG141" s="143">
        <f>IF(N141="zákl. přenesená",J141,0)</f>
        <v>0</v>
      </c>
      <c r="BH141" s="143">
        <f>IF(N141="sníž. přenesená",J141,0)</f>
        <v>0</v>
      </c>
      <c r="BI141" s="143">
        <f>IF(N141="nulová",J141,0)</f>
        <v>0</v>
      </c>
      <c r="BJ141" s="17" t="s">
        <v>81</v>
      </c>
      <c r="BK141" s="143">
        <f>ROUND(I141*H141,2)</f>
        <v>0</v>
      </c>
      <c r="BL141" s="17" t="s">
        <v>281</v>
      </c>
      <c r="BM141" s="142" t="s">
        <v>3067</v>
      </c>
    </row>
    <row r="142" spans="2:65" s="1" customFormat="1" ht="11.25">
      <c r="B142" s="32"/>
      <c r="D142" s="144" t="s">
        <v>167</v>
      </c>
      <c r="F142" s="145" t="s">
        <v>3066</v>
      </c>
      <c r="I142" s="146"/>
      <c r="L142" s="32"/>
      <c r="M142" s="147"/>
      <c r="T142" s="53"/>
      <c r="AT142" s="17" t="s">
        <v>167</v>
      </c>
      <c r="AU142" s="17" t="s">
        <v>83</v>
      </c>
    </row>
    <row r="143" spans="2:65" s="1" customFormat="1" ht="16.5" customHeight="1">
      <c r="B143" s="32"/>
      <c r="C143" s="131" t="s">
        <v>388</v>
      </c>
      <c r="D143" s="131" t="s">
        <v>160</v>
      </c>
      <c r="E143" s="132" t="s">
        <v>3068</v>
      </c>
      <c r="F143" s="133" t="s">
        <v>3069</v>
      </c>
      <c r="G143" s="134" t="s">
        <v>184</v>
      </c>
      <c r="H143" s="135">
        <v>49</v>
      </c>
      <c r="I143" s="136"/>
      <c r="J143" s="137">
        <f>ROUND(I143*H143,2)</f>
        <v>0</v>
      </c>
      <c r="K143" s="133" t="s">
        <v>21</v>
      </c>
      <c r="L143" s="32"/>
      <c r="M143" s="138" t="s">
        <v>21</v>
      </c>
      <c r="N143" s="139" t="s">
        <v>44</v>
      </c>
      <c r="P143" s="140">
        <f>O143*H143</f>
        <v>0</v>
      </c>
      <c r="Q143" s="140">
        <v>0</v>
      </c>
      <c r="R143" s="140">
        <f>Q143*H143</f>
        <v>0</v>
      </c>
      <c r="S143" s="140">
        <v>0</v>
      </c>
      <c r="T143" s="141">
        <f>S143*H143</f>
        <v>0</v>
      </c>
      <c r="AR143" s="142" t="s">
        <v>281</v>
      </c>
      <c r="AT143" s="142" t="s">
        <v>160</v>
      </c>
      <c r="AU143" s="142" t="s">
        <v>83</v>
      </c>
      <c r="AY143" s="17" t="s">
        <v>158</v>
      </c>
      <c r="BE143" s="143">
        <f>IF(N143="základní",J143,0)</f>
        <v>0</v>
      </c>
      <c r="BF143" s="143">
        <f>IF(N143="snížená",J143,0)</f>
        <v>0</v>
      </c>
      <c r="BG143" s="143">
        <f>IF(N143="zákl. přenesená",J143,0)</f>
        <v>0</v>
      </c>
      <c r="BH143" s="143">
        <f>IF(N143="sníž. přenesená",J143,0)</f>
        <v>0</v>
      </c>
      <c r="BI143" s="143">
        <f>IF(N143="nulová",J143,0)</f>
        <v>0</v>
      </c>
      <c r="BJ143" s="17" t="s">
        <v>81</v>
      </c>
      <c r="BK143" s="143">
        <f>ROUND(I143*H143,2)</f>
        <v>0</v>
      </c>
      <c r="BL143" s="17" t="s">
        <v>281</v>
      </c>
      <c r="BM143" s="142" t="s">
        <v>3070</v>
      </c>
    </row>
    <row r="144" spans="2:65" s="1" customFormat="1" ht="11.25">
      <c r="B144" s="32"/>
      <c r="D144" s="144" t="s">
        <v>167</v>
      </c>
      <c r="F144" s="145" t="s">
        <v>3069</v>
      </c>
      <c r="I144" s="146"/>
      <c r="L144" s="32"/>
      <c r="M144" s="147"/>
      <c r="T144" s="53"/>
      <c r="AT144" s="17" t="s">
        <v>167</v>
      </c>
      <c r="AU144" s="17" t="s">
        <v>83</v>
      </c>
    </row>
    <row r="145" spans="2:65" s="1" customFormat="1" ht="16.5" customHeight="1">
      <c r="B145" s="32"/>
      <c r="C145" s="131" t="s">
        <v>401</v>
      </c>
      <c r="D145" s="131" t="s">
        <v>160</v>
      </c>
      <c r="E145" s="132" t="s">
        <v>3071</v>
      </c>
      <c r="F145" s="133" t="s">
        <v>3072</v>
      </c>
      <c r="G145" s="134" t="s">
        <v>322</v>
      </c>
      <c r="H145" s="135">
        <v>0.27200000000000002</v>
      </c>
      <c r="I145" s="136"/>
      <c r="J145" s="137">
        <f>ROUND(I145*H145,2)</f>
        <v>0</v>
      </c>
      <c r="K145" s="133" t="s">
        <v>21</v>
      </c>
      <c r="L145" s="32"/>
      <c r="M145" s="138" t="s">
        <v>21</v>
      </c>
      <c r="N145" s="139" t="s">
        <v>44</v>
      </c>
      <c r="P145" s="140">
        <f>O145*H145</f>
        <v>0</v>
      </c>
      <c r="Q145" s="140">
        <v>0</v>
      </c>
      <c r="R145" s="140">
        <f>Q145*H145</f>
        <v>0</v>
      </c>
      <c r="S145" s="140">
        <v>0</v>
      </c>
      <c r="T145" s="141">
        <f>S145*H145</f>
        <v>0</v>
      </c>
      <c r="AR145" s="142" t="s">
        <v>281</v>
      </c>
      <c r="AT145" s="142" t="s">
        <v>160</v>
      </c>
      <c r="AU145" s="142" t="s">
        <v>83</v>
      </c>
      <c r="AY145" s="17" t="s">
        <v>158</v>
      </c>
      <c r="BE145" s="143">
        <f>IF(N145="základní",J145,0)</f>
        <v>0</v>
      </c>
      <c r="BF145" s="143">
        <f>IF(N145="snížená",J145,0)</f>
        <v>0</v>
      </c>
      <c r="BG145" s="143">
        <f>IF(N145="zákl. přenesená",J145,0)</f>
        <v>0</v>
      </c>
      <c r="BH145" s="143">
        <f>IF(N145="sníž. přenesená",J145,0)</f>
        <v>0</v>
      </c>
      <c r="BI145" s="143">
        <f>IF(N145="nulová",J145,0)</f>
        <v>0</v>
      </c>
      <c r="BJ145" s="17" t="s">
        <v>81</v>
      </c>
      <c r="BK145" s="143">
        <f>ROUND(I145*H145,2)</f>
        <v>0</v>
      </c>
      <c r="BL145" s="17" t="s">
        <v>281</v>
      </c>
      <c r="BM145" s="142" t="s">
        <v>3073</v>
      </c>
    </row>
    <row r="146" spans="2:65" s="1" customFormat="1" ht="11.25">
      <c r="B146" s="32"/>
      <c r="D146" s="144" t="s">
        <v>167</v>
      </c>
      <c r="F146" s="145" t="s">
        <v>3072</v>
      </c>
      <c r="I146" s="146"/>
      <c r="L146" s="32"/>
      <c r="M146" s="147"/>
      <c r="T146" s="53"/>
      <c r="AT146" s="17" t="s">
        <v>167</v>
      </c>
      <c r="AU146" s="17" t="s">
        <v>83</v>
      </c>
    </row>
    <row r="147" spans="2:65" s="11" customFormat="1" ht="22.9" customHeight="1">
      <c r="B147" s="119"/>
      <c r="D147" s="120" t="s">
        <v>72</v>
      </c>
      <c r="E147" s="129" t="s">
        <v>3074</v>
      </c>
      <c r="F147" s="129" t="s">
        <v>3075</v>
      </c>
      <c r="I147" s="122"/>
      <c r="J147" s="130">
        <f>BK147</f>
        <v>0</v>
      </c>
      <c r="L147" s="119"/>
      <c r="M147" s="124"/>
      <c r="P147" s="125">
        <f>SUM(P148:P191)</f>
        <v>0</v>
      </c>
      <c r="R147" s="125">
        <f>SUM(R148:R191)</f>
        <v>0.114908369</v>
      </c>
      <c r="T147" s="126">
        <f>SUM(T148:T191)</f>
        <v>0</v>
      </c>
      <c r="AR147" s="120" t="s">
        <v>83</v>
      </c>
      <c r="AT147" s="127" t="s">
        <v>72</v>
      </c>
      <c r="AU147" s="127" t="s">
        <v>81</v>
      </c>
      <c r="AY147" s="120" t="s">
        <v>158</v>
      </c>
      <c r="BK147" s="128">
        <f>SUM(BK148:BK191)</f>
        <v>0</v>
      </c>
    </row>
    <row r="148" spans="2:65" s="1" customFormat="1" ht="16.5" customHeight="1">
      <c r="B148" s="32"/>
      <c r="C148" s="131" t="s">
        <v>417</v>
      </c>
      <c r="D148" s="131" t="s">
        <v>160</v>
      </c>
      <c r="E148" s="132" t="s">
        <v>3076</v>
      </c>
      <c r="F148" s="133" t="s">
        <v>3077</v>
      </c>
      <c r="G148" s="134" t="s">
        <v>184</v>
      </c>
      <c r="H148" s="135">
        <v>36</v>
      </c>
      <c r="I148" s="136"/>
      <c r="J148" s="137">
        <f>ROUND(I148*H148,2)</f>
        <v>0</v>
      </c>
      <c r="K148" s="133" t="s">
        <v>21</v>
      </c>
      <c r="L148" s="32"/>
      <c r="M148" s="138" t="s">
        <v>21</v>
      </c>
      <c r="N148" s="139" t="s">
        <v>44</v>
      </c>
      <c r="P148" s="140">
        <f>O148*H148</f>
        <v>0</v>
      </c>
      <c r="Q148" s="140">
        <v>7.2900000000000005E-4</v>
      </c>
      <c r="R148" s="140">
        <f>Q148*H148</f>
        <v>2.6244000000000003E-2</v>
      </c>
      <c r="S148" s="140">
        <v>0</v>
      </c>
      <c r="T148" s="141">
        <f>S148*H148</f>
        <v>0</v>
      </c>
      <c r="AR148" s="142" t="s">
        <v>281</v>
      </c>
      <c r="AT148" s="142" t="s">
        <v>160</v>
      </c>
      <c r="AU148" s="142" t="s">
        <v>83</v>
      </c>
      <c r="AY148" s="17" t="s">
        <v>158</v>
      </c>
      <c r="BE148" s="143">
        <f>IF(N148="základní",J148,0)</f>
        <v>0</v>
      </c>
      <c r="BF148" s="143">
        <f>IF(N148="snížená",J148,0)</f>
        <v>0</v>
      </c>
      <c r="BG148" s="143">
        <f>IF(N148="zákl. přenesená",J148,0)</f>
        <v>0</v>
      </c>
      <c r="BH148" s="143">
        <f>IF(N148="sníž. přenesená",J148,0)</f>
        <v>0</v>
      </c>
      <c r="BI148" s="143">
        <f>IF(N148="nulová",J148,0)</f>
        <v>0</v>
      </c>
      <c r="BJ148" s="17" t="s">
        <v>81</v>
      </c>
      <c r="BK148" s="143">
        <f>ROUND(I148*H148,2)</f>
        <v>0</v>
      </c>
      <c r="BL148" s="17" t="s">
        <v>281</v>
      </c>
      <c r="BM148" s="142" t="s">
        <v>3078</v>
      </c>
    </row>
    <row r="149" spans="2:65" s="1" customFormat="1" ht="11.25">
      <c r="B149" s="32"/>
      <c r="D149" s="144" t="s">
        <v>167</v>
      </c>
      <c r="F149" s="145" t="s">
        <v>3077</v>
      </c>
      <c r="I149" s="146"/>
      <c r="L149" s="32"/>
      <c r="M149" s="147"/>
      <c r="T149" s="53"/>
      <c r="AT149" s="17" t="s">
        <v>167</v>
      </c>
      <c r="AU149" s="17" t="s">
        <v>83</v>
      </c>
    </row>
    <row r="150" spans="2:65" s="1" customFormat="1" ht="16.5" customHeight="1">
      <c r="B150" s="32"/>
      <c r="C150" s="131" t="s">
        <v>424</v>
      </c>
      <c r="D150" s="131" t="s">
        <v>160</v>
      </c>
      <c r="E150" s="132" t="s">
        <v>3079</v>
      </c>
      <c r="F150" s="133" t="s">
        <v>3080</v>
      </c>
      <c r="G150" s="134" t="s">
        <v>184</v>
      </c>
      <c r="H150" s="135">
        <v>4</v>
      </c>
      <c r="I150" s="136"/>
      <c r="J150" s="137">
        <f>ROUND(I150*H150,2)</f>
        <v>0</v>
      </c>
      <c r="K150" s="133" t="s">
        <v>21</v>
      </c>
      <c r="L150" s="32"/>
      <c r="M150" s="138" t="s">
        <v>21</v>
      </c>
      <c r="N150" s="139" t="s">
        <v>44</v>
      </c>
      <c r="P150" s="140">
        <f>O150*H150</f>
        <v>0</v>
      </c>
      <c r="Q150" s="140">
        <v>9.8400000000000007E-4</v>
      </c>
      <c r="R150" s="140">
        <f>Q150*H150</f>
        <v>3.9360000000000003E-3</v>
      </c>
      <c r="S150" s="140">
        <v>0</v>
      </c>
      <c r="T150" s="141">
        <f>S150*H150</f>
        <v>0</v>
      </c>
      <c r="AR150" s="142" t="s">
        <v>281</v>
      </c>
      <c r="AT150" s="142" t="s">
        <v>160</v>
      </c>
      <c r="AU150" s="142" t="s">
        <v>83</v>
      </c>
      <c r="AY150" s="17" t="s">
        <v>158</v>
      </c>
      <c r="BE150" s="143">
        <f>IF(N150="základní",J150,0)</f>
        <v>0</v>
      </c>
      <c r="BF150" s="143">
        <f>IF(N150="snížená",J150,0)</f>
        <v>0</v>
      </c>
      <c r="BG150" s="143">
        <f>IF(N150="zákl. přenesená",J150,0)</f>
        <v>0</v>
      </c>
      <c r="BH150" s="143">
        <f>IF(N150="sníž. přenesená",J150,0)</f>
        <v>0</v>
      </c>
      <c r="BI150" s="143">
        <f>IF(N150="nulová",J150,0)</f>
        <v>0</v>
      </c>
      <c r="BJ150" s="17" t="s">
        <v>81</v>
      </c>
      <c r="BK150" s="143">
        <f>ROUND(I150*H150,2)</f>
        <v>0</v>
      </c>
      <c r="BL150" s="17" t="s">
        <v>281</v>
      </c>
      <c r="BM150" s="142" t="s">
        <v>3081</v>
      </c>
    </row>
    <row r="151" spans="2:65" s="1" customFormat="1" ht="11.25">
      <c r="B151" s="32"/>
      <c r="D151" s="144" t="s">
        <v>167</v>
      </c>
      <c r="F151" s="145" t="s">
        <v>3080</v>
      </c>
      <c r="I151" s="146"/>
      <c r="L151" s="32"/>
      <c r="M151" s="147"/>
      <c r="T151" s="53"/>
      <c r="AT151" s="17" t="s">
        <v>167</v>
      </c>
      <c r="AU151" s="17" t="s">
        <v>83</v>
      </c>
    </row>
    <row r="152" spans="2:65" s="1" customFormat="1" ht="16.5" customHeight="1">
      <c r="B152" s="32"/>
      <c r="C152" s="131" t="s">
        <v>434</v>
      </c>
      <c r="D152" s="131" t="s">
        <v>160</v>
      </c>
      <c r="E152" s="132" t="s">
        <v>3082</v>
      </c>
      <c r="F152" s="133" t="s">
        <v>3083</v>
      </c>
      <c r="G152" s="134" t="s">
        <v>184</v>
      </c>
      <c r="H152" s="135">
        <v>5</v>
      </c>
      <c r="I152" s="136"/>
      <c r="J152" s="137">
        <f>ROUND(I152*H152,2)</f>
        <v>0</v>
      </c>
      <c r="K152" s="133" t="s">
        <v>21</v>
      </c>
      <c r="L152" s="32"/>
      <c r="M152" s="138" t="s">
        <v>21</v>
      </c>
      <c r="N152" s="139" t="s">
        <v>44</v>
      </c>
      <c r="P152" s="140">
        <f>O152*H152</f>
        <v>0</v>
      </c>
      <c r="Q152" s="140">
        <v>1.297E-3</v>
      </c>
      <c r="R152" s="140">
        <f>Q152*H152</f>
        <v>6.4849999999999994E-3</v>
      </c>
      <c r="S152" s="140">
        <v>0</v>
      </c>
      <c r="T152" s="141">
        <f>S152*H152</f>
        <v>0</v>
      </c>
      <c r="AR152" s="142" t="s">
        <v>281</v>
      </c>
      <c r="AT152" s="142" t="s">
        <v>160</v>
      </c>
      <c r="AU152" s="142" t="s">
        <v>83</v>
      </c>
      <c r="AY152" s="17" t="s">
        <v>158</v>
      </c>
      <c r="BE152" s="143">
        <f>IF(N152="základní",J152,0)</f>
        <v>0</v>
      </c>
      <c r="BF152" s="143">
        <f>IF(N152="snížená",J152,0)</f>
        <v>0</v>
      </c>
      <c r="BG152" s="143">
        <f>IF(N152="zákl. přenesená",J152,0)</f>
        <v>0</v>
      </c>
      <c r="BH152" s="143">
        <f>IF(N152="sníž. přenesená",J152,0)</f>
        <v>0</v>
      </c>
      <c r="BI152" s="143">
        <f>IF(N152="nulová",J152,0)</f>
        <v>0</v>
      </c>
      <c r="BJ152" s="17" t="s">
        <v>81</v>
      </c>
      <c r="BK152" s="143">
        <f>ROUND(I152*H152,2)</f>
        <v>0</v>
      </c>
      <c r="BL152" s="17" t="s">
        <v>281</v>
      </c>
      <c r="BM152" s="142" t="s">
        <v>3084</v>
      </c>
    </row>
    <row r="153" spans="2:65" s="1" customFormat="1" ht="11.25">
      <c r="B153" s="32"/>
      <c r="D153" s="144" t="s">
        <v>167</v>
      </c>
      <c r="F153" s="145" t="s">
        <v>3083</v>
      </c>
      <c r="I153" s="146"/>
      <c r="L153" s="32"/>
      <c r="M153" s="147"/>
      <c r="T153" s="53"/>
      <c r="AT153" s="17" t="s">
        <v>167</v>
      </c>
      <c r="AU153" s="17" t="s">
        <v>83</v>
      </c>
    </row>
    <row r="154" spans="2:65" s="1" customFormat="1" ht="16.5" customHeight="1">
      <c r="B154" s="32"/>
      <c r="C154" s="131" t="s">
        <v>442</v>
      </c>
      <c r="D154" s="131" t="s">
        <v>160</v>
      </c>
      <c r="E154" s="132" t="s">
        <v>3085</v>
      </c>
      <c r="F154" s="133" t="s">
        <v>3086</v>
      </c>
      <c r="G154" s="134" t="s">
        <v>184</v>
      </c>
      <c r="H154" s="135">
        <v>29</v>
      </c>
      <c r="I154" s="136"/>
      <c r="J154" s="137">
        <f>ROUND(I154*H154,2)</f>
        <v>0</v>
      </c>
      <c r="K154" s="133" t="s">
        <v>21</v>
      </c>
      <c r="L154" s="32"/>
      <c r="M154" s="138" t="s">
        <v>21</v>
      </c>
      <c r="N154" s="139" t="s">
        <v>44</v>
      </c>
      <c r="P154" s="140">
        <f>O154*H154</f>
        <v>0</v>
      </c>
      <c r="Q154" s="140">
        <v>5.1400000000000003E-4</v>
      </c>
      <c r="R154" s="140">
        <f>Q154*H154</f>
        <v>1.4906000000000001E-2</v>
      </c>
      <c r="S154" s="140">
        <v>0</v>
      </c>
      <c r="T154" s="141">
        <f>S154*H154</f>
        <v>0</v>
      </c>
      <c r="AR154" s="142" t="s">
        <v>281</v>
      </c>
      <c r="AT154" s="142" t="s">
        <v>160</v>
      </c>
      <c r="AU154" s="142" t="s">
        <v>83</v>
      </c>
      <c r="AY154" s="17" t="s">
        <v>158</v>
      </c>
      <c r="BE154" s="143">
        <f>IF(N154="základní",J154,0)</f>
        <v>0</v>
      </c>
      <c r="BF154" s="143">
        <f>IF(N154="snížená",J154,0)</f>
        <v>0</v>
      </c>
      <c r="BG154" s="143">
        <f>IF(N154="zákl. přenesená",J154,0)</f>
        <v>0</v>
      </c>
      <c r="BH154" s="143">
        <f>IF(N154="sníž. přenesená",J154,0)</f>
        <v>0</v>
      </c>
      <c r="BI154" s="143">
        <f>IF(N154="nulová",J154,0)</f>
        <v>0</v>
      </c>
      <c r="BJ154" s="17" t="s">
        <v>81</v>
      </c>
      <c r="BK154" s="143">
        <f>ROUND(I154*H154,2)</f>
        <v>0</v>
      </c>
      <c r="BL154" s="17" t="s">
        <v>281</v>
      </c>
      <c r="BM154" s="142" t="s">
        <v>3087</v>
      </c>
    </row>
    <row r="155" spans="2:65" s="1" customFormat="1" ht="11.25">
      <c r="B155" s="32"/>
      <c r="D155" s="144" t="s">
        <v>167</v>
      </c>
      <c r="F155" s="145" t="s">
        <v>3086</v>
      </c>
      <c r="I155" s="146"/>
      <c r="L155" s="32"/>
      <c r="M155" s="147"/>
      <c r="T155" s="53"/>
      <c r="AT155" s="17" t="s">
        <v>167</v>
      </c>
      <c r="AU155" s="17" t="s">
        <v>83</v>
      </c>
    </row>
    <row r="156" spans="2:65" s="1" customFormat="1" ht="16.5" customHeight="1">
      <c r="B156" s="32"/>
      <c r="C156" s="131" t="s">
        <v>449</v>
      </c>
      <c r="D156" s="131" t="s">
        <v>160</v>
      </c>
      <c r="E156" s="132" t="s">
        <v>3088</v>
      </c>
      <c r="F156" s="133" t="s">
        <v>3089</v>
      </c>
      <c r="G156" s="134" t="s">
        <v>184</v>
      </c>
      <c r="H156" s="135">
        <v>29</v>
      </c>
      <c r="I156" s="136"/>
      <c r="J156" s="137">
        <f>ROUND(I156*H156,2)</f>
        <v>0</v>
      </c>
      <c r="K156" s="133" t="s">
        <v>21</v>
      </c>
      <c r="L156" s="32"/>
      <c r="M156" s="138" t="s">
        <v>21</v>
      </c>
      <c r="N156" s="139" t="s">
        <v>44</v>
      </c>
      <c r="P156" s="140">
        <f>O156*H156</f>
        <v>0</v>
      </c>
      <c r="Q156" s="140">
        <v>2.9999999999999997E-4</v>
      </c>
      <c r="R156" s="140">
        <f>Q156*H156</f>
        <v>8.6999999999999994E-3</v>
      </c>
      <c r="S156" s="140">
        <v>0</v>
      </c>
      <c r="T156" s="141">
        <f>S156*H156</f>
        <v>0</v>
      </c>
      <c r="AR156" s="142" t="s">
        <v>281</v>
      </c>
      <c r="AT156" s="142" t="s">
        <v>160</v>
      </c>
      <c r="AU156" s="142" t="s">
        <v>83</v>
      </c>
      <c r="AY156" s="17" t="s">
        <v>158</v>
      </c>
      <c r="BE156" s="143">
        <f>IF(N156="základní",J156,0)</f>
        <v>0</v>
      </c>
      <c r="BF156" s="143">
        <f>IF(N156="snížená",J156,0)</f>
        <v>0</v>
      </c>
      <c r="BG156" s="143">
        <f>IF(N156="zákl. přenesená",J156,0)</f>
        <v>0</v>
      </c>
      <c r="BH156" s="143">
        <f>IF(N156="sníž. přenesená",J156,0)</f>
        <v>0</v>
      </c>
      <c r="BI156" s="143">
        <f>IF(N156="nulová",J156,0)</f>
        <v>0</v>
      </c>
      <c r="BJ156" s="17" t="s">
        <v>81</v>
      </c>
      <c r="BK156" s="143">
        <f>ROUND(I156*H156,2)</f>
        <v>0</v>
      </c>
      <c r="BL156" s="17" t="s">
        <v>281</v>
      </c>
      <c r="BM156" s="142" t="s">
        <v>3090</v>
      </c>
    </row>
    <row r="157" spans="2:65" s="1" customFormat="1" ht="11.25">
      <c r="B157" s="32"/>
      <c r="D157" s="144" t="s">
        <v>167</v>
      </c>
      <c r="F157" s="145" t="s">
        <v>3089</v>
      </c>
      <c r="I157" s="146"/>
      <c r="L157" s="32"/>
      <c r="M157" s="147"/>
      <c r="T157" s="53"/>
      <c r="AT157" s="17" t="s">
        <v>167</v>
      </c>
      <c r="AU157" s="17" t="s">
        <v>83</v>
      </c>
    </row>
    <row r="158" spans="2:65" s="1" customFormat="1" ht="16.5" customHeight="1">
      <c r="B158" s="32"/>
      <c r="C158" s="131" t="s">
        <v>457</v>
      </c>
      <c r="D158" s="131" t="s">
        <v>160</v>
      </c>
      <c r="E158" s="132" t="s">
        <v>3091</v>
      </c>
      <c r="F158" s="133" t="s">
        <v>3092</v>
      </c>
      <c r="G158" s="134" t="s">
        <v>184</v>
      </c>
      <c r="H158" s="135">
        <v>3.5</v>
      </c>
      <c r="I158" s="136"/>
      <c r="J158" s="137">
        <f>ROUND(I158*H158,2)</f>
        <v>0</v>
      </c>
      <c r="K158" s="133" t="s">
        <v>21</v>
      </c>
      <c r="L158" s="32"/>
      <c r="M158" s="138" t="s">
        <v>21</v>
      </c>
      <c r="N158" s="139" t="s">
        <v>44</v>
      </c>
      <c r="P158" s="140">
        <f>O158*H158</f>
        <v>0</v>
      </c>
      <c r="Q158" s="140">
        <v>4.6804200000000002E-3</v>
      </c>
      <c r="R158" s="140">
        <f>Q158*H158</f>
        <v>1.6381470000000002E-2</v>
      </c>
      <c r="S158" s="140">
        <v>0</v>
      </c>
      <c r="T158" s="141">
        <f>S158*H158</f>
        <v>0</v>
      </c>
      <c r="AR158" s="142" t="s">
        <v>281</v>
      </c>
      <c r="AT158" s="142" t="s">
        <v>160</v>
      </c>
      <c r="AU158" s="142" t="s">
        <v>83</v>
      </c>
      <c r="AY158" s="17" t="s">
        <v>158</v>
      </c>
      <c r="BE158" s="143">
        <f>IF(N158="základní",J158,0)</f>
        <v>0</v>
      </c>
      <c r="BF158" s="143">
        <f>IF(N158="snížená",J158,0)</f>
        <v>0</v>
      </c>
      <c r="BG158" s="143">
        <f>IF(N158="zákl. přenesená",J158,0)</f>
        <v>0</v>
      </c>
      <c r="BH158" s="143">
        <f>IF(N158="sníž. přenesená",J158,0)</f>
        <v>0</v>
      </c>
      <c r="BI158" s="143">
        <f>IF(N158="nulová",J158,0)</f>
        <v>0</v>
      </c>
      <c r="BJ158" s="17" t="s">
        <v>81</v>
      </c>
      <c r="BK158" s="143">
        <f>ROUND(I158*H158,2)</f>
        <v>0</v>
      </c>
      <c r="BL158" s="17" t="s">
        <v>281</v>
      </c>
      <c r="BM158" s="142" t="s">
        <v>3093</v>
      </c>
    </row>
    <row r="159" spans="2:65" s="1" customFormat="1" ht="11.25">
      <c r="B159" s="32"/>
      <c r="D159" s="144" t="s">
        <v>167</v>
      </c>
      <c r="F159" s="145" t="s">
        <v>3092</v>
      </c>
      <c r="I159" s="146"/>
      <c r="L159" s="32"/>
      <c r="M159" s="147"/>
      <c r="T159" s="53"/>
      <c r="AT159" s="17" t="s">
        <v>167</v>
      </c>
      <c r="AU159" s="17" t="s">
        <v>83</v>
      </c>
    </row>
    <row r="160" spans="2:65" s="1" customFormat="1" ht="16.5" customHeight="1">
      <c r="B160" s="32"/>
      <c r="C160" s="131" t="s">
        <v>464</v>
      </c>
      <c r="D160" s="131" t="s">
        <v>160</v>
      </c>
      <c r="E160" s="132" t="s">
        <v>3094</v>
      </c>
      <c r="F160" s="133" t="s">
        <v>3095</v>
      </c>
      <c r="G160" s="134" t="s">
        <v>184</v>
      </c>
      <c r="H160" s="135">
        <v>22.5</v>
      </c>
      <c r="I160" s="136"/>
      <c r="J160" s="137">
        <f>ROUND(I160*H160,2)</f>
        <v>0</v>
      </c>
      <c r="K160" s="133" t="s">
        <v>21</v>
      </c>
      <c r="L160" s="32"/>
      <c r="M160" s="138" t="s">
        <v>21</v>
      </c>
      <c r="N160" s="139" t="s">
        <v>44</v>
      </c>
      <c r="P160" s="140">
        <f>O160*H160</f>
        <v>0</v>
      </c>
      <c r="Q160" s="140">
        <v>0</v>
      </c>
      <c r="R160" s="140">
        <f>Q160*H160</f>
        <v>0</v>
      </c>
      <c r="S160" s="140">
        <v>0</v>
      </c>
      <c r="T160" s="141">
        <f>S160*H160</f>
        <v>0</v>
      </c>
      <c r="AR160" s="142" t="s">
        <v>281</v>
      </c>
      <c r="AT160" s="142" t="s">
        <v>160</v>
      </c>
      <c r="AU160" s="142" t="s">
        <v>83</v>
      </c>
      <c r="AY160" s="17" t="s">
        <v>158</v>
      </c>
      <c r="BE160" s="143">
        <f>IF(N160="základní",J160,0)</f>
        <v>0</v>
      </c>
      <c r="BF160" s="143">
        <f>IF(N160="snížená",J160,0)</f>
        <v>0</v>
      </c>
      <c r="BG160" s="143">
        <f>IF(N160="zákl. přenesená",J160,0)</f>
        <v>0</v>
      </c>
      <c r="BH160" s="143">
        <f>IF(N160="sníž. přenesená",J160,0)</f>
        <v>0</v>
      </c>
      <c r="BI160" s="143">
        <f>IF(N160="nulová",J160,0)</f>
        <v>0</v>
      </c>
      <c r="BJ160" s="17" t="s">
        <v>81</v>
      </c>
      <c r="BK160" s="143">
        <f>ROUND(I160*H160,2)</f>
        <v>0</v>
      </c>
      <c r="BL160" s="17" t="s">
        <v>281</v>
      </c>
      <c r="BM160" s="142" t="s">
        <v>3096</v>
      </c>
    </row>
    <row r="161" spans="2:65" s="1" customFormat="1" ht="11.25">
      <c r="B161" s="32"/>
      <c r="D161" s="144" t="s">
        <v>167</v>
      </c>
      <c r="F161" s="145" t="s">
        <v>3095</v>
      </c>
      <c r="I161" s="146"/>
      <c r="L161" s="32"/>
      <c r="M161" s="147"/>
      <c r="T161" s="53"/>
      <c r="AT161" s="17" t="s">
        <v>167</v>
      </c>
      <c r="AU161" s="17" t="s">
        <v>83</v>
      </c>
    </row>
    <row r="162" spans="2:65" s="1" customFormat="1" ht="21.75" customHeight="1">
      <c r="B162" s="32"/>
      <c r="C162" s="131" t="s">
        <v>471</v>
      </c>
      <c r="D162" s="131" t="s">
        <v>160</v>
      </c>
      <c r="E162" s="132" t="s">
        <v>3097</v>
      </c>
      <c r="F162" s="133" t="s">
        <v>3098</v>
      </c>
      <c r="G162" s="134" t="s">
        <v>184</v>
      </c>
      <c r="H162" s="135">
        <v>34</v>
      </c>
      <c r="I162" s="136"/>
      <c r="J162" s="137">
        <f>ROUND(I162*H162,2)</f>
        <v>0</v>
      </c>
      <c r="K162" s="133" t="s">
        <v>21</v>
      </c>
      <c r="L162" s="32"/>
      <c r="M162" s="138" t="s">
        <v>21</v>
      </c>
      <c r="N162" s="139" t="s">
        <v>44</v>
      </c>
      <c r="P162" s="140">
        <f>O162*H162</f>
        <v>0</v>
      </c>
      <c r="Q162" s="140">
        <v>7.3860000000000001E-5</v>
      </c>
      <c r="R162" s="140">
        <f>Q162*H162</f>
        <v>2.5112400000000001E-3</v>
      </c>
      <c r="S162" s="140">
        <v>0</v>
      </c>
      <c r="T162" s="141">
        <f>S162*H162</f>
        <v>0</v>
      </c>
      <c r="AR162" s="142" t="s">
        <v>281</v>
      </c>
      <c r="AT162" s="142" t="s">
        <v>160</v>
      </c>
      <c r="AU162" s="142" t="s">
        <v>83</v>
      </c>
      <c r="AY162" s="17" t="s">
        <v>158</v>
      </c>
      <c r="BE162" s="143">
        <f>IF(N162="základní",J162,0)</f>
        <v>0</v>
      </c>
      <c r="BF162" s="143">
        <f>IF(N162="snížená",J162,0)</f>
        <v>0</v>
      </c>
      <c r="BG162" s="143">
        <f>IF(N162="zákl. přenesená",J162,0)</f>
        <v>0</v>
      </c>
      <c r="BH162" s="143">
        <f>IF(N162="sníž. přenesená",J162,0)</f>
        <v>0</v>
      </c>
      <c r="BI162" s="143">
        <f>IF(N162="nulová",J162,0)</f>
        <v>0</v>
      </c>
      <c r="BJ162" s="17" t="s">
        <v>81</v>
      </c>
      <c r="BK162" s="143">
        <f>ROUND(I162*H162,2)</f>
        <v>0</v>
      </c>
      <c r="BL162" s="17" t="s">
        <v>281</v>
      </c>
      <c r="BM162" s="142" t="s">
        <v>3099</v>
      </c>
    </row>
    <row r="163" spans="2:65" s="1" customFormat="1" ht="11.25">
      <c r="B163" s="32"/>
      <c r="D163" s="144" t="s">
        <v>167</v>
      </c>
      <c r="F163" s="145" t="s">
        <v>3098</v>
      </c>
      <c r="I163" s="146"/>
      <c r="L163" s="32"/>
      <c r="M163" s="147"/>
      <c r="T163" s="53"/>
      <c r="AT163" s="17" t="s">
        <v>167</v>
      </c>
      <c r="AU163" s="17" t="s">
        <v>83</v>
      </c>
    </row>
    <row r="164" spans="2:65" s="1" customFormat="1" ht="24.2" customHeight="1">
      <c r="B164" s="32"/>
      <c r="C164" s="131" t="s">
        <v>478</v>
      </c>
      <c r="D164" s="131" t="s">
        <v>160</v>
      </c>
      <c r="E164" s="132" t="s">
        <v>3100</v>
      </c>
      <c r="F164" s="133" t="s">
        <v>3101</v>
      </c>
      <c r="G164" s="134" t="s">
        <v>184</v>
      </c>
      <c r="H164" s="135">
        <v>7</v>
      </c>
      <c r="I164" s="136"/>
      <c r="J164" s="137">
        <f>ROUND(I164*H164,2)</f>
        <v>0</v>
      </c>
      <c r="K164" s="133" t="s">
        <v>21</v>
      </c>
      <c r="L164" s="32"/>
      <c r="M164" s="138" t="s">
        <v>21</v>
      </c>
      <c r="N164" s="139" t="s">
        <v>44</v>
      </c>
      <c r="P164" s="140">
        <f>O164*H164</f>
        <v>0</v>
      </c>
      <c r="Q164" s="140">
        <v>9.4640000000000002E-5</v>
      </c>
      <c r="R164" s="140">
        <f>Q164*H164</f>
        <v>6.6248000000000001E-4</v>
      </c>
      <c r="S164" s="140">
        <v>0</v>
      </c>
      <c r="T164" s="141">
        <f>S164*H164</f>
        <v>0</v>
      </c>
      <c r="AR164" s="142" t="s">
        <v>281</v>
      </c>
      <c r="AT164" s="142" t="s">
        <v>160</v>
      </c>
      <c r="AU164" s="142" t="s">
        <v>83</v>
      </c>
      <c r="AY164" s="17" t="s">
        <v>158</v>
      </c>
      <c r="BE164" s="143">
        <f>IF(N164="základní",J164,0)</f>
        <v>0</v>
      </c>
      <c r="BF164" s="143">
        <f>IF(N164="snížená",J164,0)</f>
        <v>0</v>
      </c>
      <c r="BG164" s="143">
        <f>IF(N164="zákl. přenesená",J164,0)</f>
        <v>0</v>
      </c>
      <c r="BH164" s="143">
        <f>IF(N164="sníž. přenesená",J164,0)</f>
        <v>0</v>
      </c>
      <c r="BI164" s="143">
        <f>IF(N164="nulová",J164,0)</f>
        <v>0</v>
      </c>
      <c r="BJ164" s="17" t="s">
        <v>81</v>
      </c>
      <c r="BK164" s="143">
        <f>ROUND(I164*H164,2)</f>
        <v>0</v>
      </c>
      <c r="BL164" s="17" t="s">
        <v>281</v>
      </c>
      <c r="BM164" s="142" t="s">
        <v>3102</v>
      </c>
    </row>
    <row r="165" spans="2:65" s="1" customFormat="1" ht="11.25">
      <c r="B165" s="32"/>
      <c r="D165" s="144" t="s">
        <v>167</v>
      </c>
      <c r="F165" s="145" t="s">
        <v>3101</v>
      </c>
      <c r="I165" s="146"/>
      <c r="L165" s="32"/>
      <c r="M165" s="147"/>
      <c r="T165" s="53"/>
      <c r="AT165" s="17" t="s">
        <v>167</v>
      </c>
      <c r="AU165" s="17" t="s">
        <v>83</v>
      </c>
    </row>
    <row r="166" spans="2:65" s="1" customFormat="1" ht="16.5" customHeight="1">
      <c r="B166" s="32"/>
      <c r="C166" s="131" t="s">
        <v>494</v>
      </c>
      <c r="D166" s="131" t="s">
        <v>160</v>
      </c>
      <c r="E166" s="132" t="s">
        <v>3103</v>
      </c>
      <c r="F166" s="133" t="s">
        <v>3104</v>
      </c>
      <c r="G166" s="134" t="s">
        <v>344</v>
      </c>
      <c r="H166" s="135">
        <v>11</v>
      </c>
      <c r="I166" s="136"/>
      <c r="J166" s="137">
        <f>ROUND(I166*H166,2)</f>
        <v>0</v>
      </c>
      <c r="K166" s="133" t="s">
        <v>21</v>
      </c>
      <c r="L166" s="32"/>
      <c r="M166" s="138" t="s">
        <v>21</v>
      </c>
      <c r="N166" s="139" t="s">
        <v>44</v>
      </c>
      <c r="P166" s="140">
        <f>O166*H166</f>
        <v>0</v>
      </c>
      <c r="Q166" s="140">
        <v>0</v>
      </c>
      <c r="R166" s="140">
        <f>Q166*H166</f>
        <v>0</v>
      </c>
      <c r="S166" s="140">
        <v>0</v>
      </c>
      <c r="T166" s="141">
        <f>S166*H166</f>
        <v>0</v>
      </c>
      <c r="AR166" s="142" t="s">
        <v>281</v>
      </c>
      <c r="AT166" s="142" t="s">
        <v>160</v>
      </c>
      <c r="AU166" s="142" t="s">
        <v>83</v>
      </c>
      <c r="AY166" s="17" t="s">
        <v>158</v>
      </c>
      <c r="BE166" s="143">
        <f>IF(N166="základní",J166,0)</f>
        <v>0</v>
      </c>
      <c r="BF166" s="143">
        <f>IF(N166="snížená",J166,0)</f>
        <v>0</v>
      </c>
      <c r="BG166" s="143">
        <f>IF(N166="zákl. přenesená",J166,0)</f>
        <v>0</v>
      </c>
      <c r="BH166" s="143">
        <f>IF(N166="sníž. přenesená",J166,0)</f>
        <v>0</v>
      </c>
      <c r="BI166" s="143">
        <f>IF(N166="nulová",J166,0)</f>
        <v>0</v>
      </c>
      <c r="BJ166" s="17" t="s">
        <v>81</v>
      </c>
      <c r="BK166" s="143">
        <f>ROUND(I166*H166,2)</f>
        <v>0</v>
      </c>
      <c r="BL166" s="17" t="s">
        <v>281</v>
      </c>
      <c r="BM166" s="142" t="s">
        <v>3105</v>
      </c>
    </row>
    <row r="167" spans="2:65" s="1" customFormat="1" ht="11.25">
      <c r="B167" s="32"/>
      <c r="D167" s="144" t="s">
        <v>167</v>
      </c>
      <c r="F167" s="145" t="s">
        <v>3104</v>
      </c>
      <c r="I167" s="146"/>
      <c r="L167" s="32"/>
      <c r="M167" s="147"/>
      <c r="T167" s="53"/>
      <c r="AT167" s="17" t="s">
        <v>167</v>
      </c>
      <c r="AU167" s="17" t="s">
        <v>83</v>
      </c>
    </row>
    <row r="168" spans="2:65" s="1" customFormat="1" ht="16.5" customHeight="1">
      <c r="B168" s="32"/>
      <c r="C168" s="131" t="s">
        <v>511</v>
      </c>
      <c r="D168" s="131" t="s">
        <v>160</v>
      </c>
      <c r="E168" s="132" t="s">
        <v>3106</v>
      </c>
      <c r="F168" s="133" t="s">
        <v>3107</v>
      </c>
      <c r="G168" s="134" t="s">
        <v>344</v>
      </c>
      <c r="H168" s="135">
        <v>1</v>
      </c>
      <c r="I168" s="136"/>
      <c r="J168" s="137">
        <f>ROUND(I168*H168,2)</f>
        <v>0</v>
      </c>
      <c r="K168" s="133" t="s">
        <v>21</v>
      </c>
      <c r="L168" s="32"/>
      <c r="M168" s="138" t="s">
        <v>21</v>
      </c>
      <c r="N168" s="139" t="s">
        <v>44</v>
      </c>
      <c r="P168" s="140">
        <f>O168*H168</f>
        <v>0</v>
      </c>
      <c r="Q168" s="140">
        <v>1.2557000000000001E-4</v>
      </c>
      <c r="R168" s="140">
        <f>Q168*H168</f>
        <v>1.2557000000000001E-4</v>
      </c>
      <c r="S168" s="140">
        <v>0</v>
      </c>
      <c r="T168" s="141">
        <f>S168*H168</f>
        <v>0</v>
      </c>
      <c r="AR168" s="142" t="s">
        <v>281</v>
      </c>
      <c r="AT168" s="142" t="s">
        <v>160</v>
      </c>
      <c r="AU168" s="142" t="s">
        <v>83</v>
      </c>
      <c r="AY168" s="17" t="s">
        <v>158</v>
      </c>
      <c r="BE168" s="143">
        <f>IF(N168="základní",J168,0)</f>
        <v>0</v>
      </c>
      <c r="BF168" s="143">
        <f>IF(N168="snížená",J168,0)</f>
        <v>0</v>
      </c>
      <c r="BG168" s="143">
        <f>IF(N168="zákl. přenesená",J168,0)</f>
        <v>0</v>
      </c>
      <c r="BH168" s="143">
        <f>IF(N168="sníž. přenesená",J168,0)</f>
        <v>0</v>
      </c>
      <c r="BI168" s="143">
        <f>IF(N168="nulová",J168,0)</f>
        <v>0</v>
      </c>
      <c r="BJ168" s="17" t="s">
        <v>81</v>
      </c>
      <c r="BK168" s="143">
        <f>ROUND(I168*H168,2)</f>
        <v>0</v>
      </c>
      <c r="BL168" s="17" t="s">
        <v>281</v>
      </c>
      <c r="BM168" s="142" t="s">
        <v>3108</v>
      </c>
    </row>
    <row r="169" spans="2:65" s="1" customFormat="1" ht="11.25">
      <c r="B169" s="32"/>
      <c r="D169" s="144" t="s">
        <v>167</v>
      </c>
      <c r="F169" s="145" t="s">
        <v>3107</v>
      </c>
      <c r="I169" s="146"/>
      <c r="L169" s="32"/>
      <c r="M169" s="147"/>
      <c r="T169" s="53"/>
      <c r="AT169" s="17" t="s">
        <v>167</v>
      </c>
      <c r="AU169" s="17" t="s">
        <v>83</v>
      </c>
    </row>
    <row r="170" spans="2:65" s="1" customFormat="1" ht="16.5" customHeight="1">
      <c r="B170" s="32"/>
      <c r="C170" s="131" t="s">
        <v>523</v>
      </c>
      <c r="D170" s="131" t="s">
        <v>160</v>
      </c>
      <c r="E170" s="132" t="s">
        <v>3109</v>
      </c>
      <c r="F170" s="133" t="s">
        <v>3110</v>
      </c>
      <c r="G170" s="134" t="s">
        <v>3053</v>
      </c>
      <c r="H170" s="135">
        <v>1</v>
      </c>
      <c r="I170" s="136"/>
      <c r="J170" s="137">
        <f>ROUND(I170*H170,2)</f>
        <v>0</v>
      </c>
      <c r="K170" s="133" t="s">
        <v>21</v>
      </c>
      <c r="L170" s="32"/>
      <c r="M170" s="138" t="s">
        <v>21</v>
      </c>
      <c r="N170" s="139" t="s">
        <v>44</v>
      </c>
      <c r="P170" s="140">
        <f>O170*H170</f>
        <v>0</v>
      </c>
      <c r="Q170" s="140">
        <v>3.3555600000000001E-3</v>
      </c>
      <c r="R170" s="140">
        <f>Q170*H170</f>
        <v>3.3555600000000001E-3</v>
      </c>
      <c r="S170" s="140">
        <v>0</v>
      </c>
      <c r="T170" s="141">
        <f>S170*H170</f>
        <v>0</v>
      </c>
      <c r="AR170" s="142" t="s">
        <v>281</v>
      </c>
      <c r="AT170" s="142" t="s">
        <v>160</v>
      </c>
      <c r="AU170" s="142" t="s">
        <v>83</v>
      </c>
      <c r="AY170" s="17" t="s">
        <v>158</v>
      </c>
      <c r="BE170" s="143">
        <f>IF(N170="základní",J170,0)</f>
        <v>0</v>
      </c>
      <c r="BF170" s="143">
        <f>IF(N170="snížená",J170,0)</f>
        <v>0</v>
      </c>
      <c r="BG170" s="143">
        <f>IF(N170="zákl. přenesená",J170,0)</f>
        <v>0</v>
      </c>
      <c r="BH170" s="143">
        <f>IF(N170="sníž. přenesená",J170,0)</f>
        <v>0</v>
      </c>
      <c r="BI170" s="143">
        <f>IF(N170="nulová",J170,0)</f>
        <v>0</v>
      </c>
      <c r="BJ170" s="17" t="s">
        <v>81</v>
      </c>
      <c r="BK170" s="143">
        <f>ROUND(I170*H170,2)</f>
        <v>0</v>
      </c>
      <c r="BL170" s="17" t="s">
        <v>281</v>
      </c>
      <c r="BM170" s="142" t="s">
        <v>3111</v>
      </c>
    </row>
    <row r="171" spans="2:65" s="1" customFormat="1" ht="11.25">
      <c r="B171" s="32"/>
      <c r="D171" s="144" t="s">
        <v>167</v>
      </c>
      <c r="F171" s="145" t="s">
        <v>3110</v>
      </c>
      <c r="I171" s="146"/>
      <c r="L171" s="32"/>
      <c r="M171" s="147"/>
      <c r="T171" s="53"/>
      <c r="AT171" s="17" t="s">
        <v>167</v>
      </c>
      <c r="AU171" s="17" t="s">
        <v>83</v>
      </c>
    </row>
    <row r="172" spans="2:65" s="1" customFormat="1" ht="16.5" customHeight="1">
      <c r="B172" s="32"/>
      <c r="C172" s="131" t="s">
        <v>529</v>
      </c>
      <c r="D172" s="131" t="s">
        <v>160</v>
      </c>
      <c r="E172" s="132" t="s">
        <v>3112</v>
      </c>
      <c r="F172" s="133" t="s">
        <v>3113</v>
      </c>
      <c r="G172" s="134" t="s">
        <v>3053</v>
      </c>
      <c r="H172" s="135">
        <v>2</v>
      </c>
      <c r="I172" s="136"/>
      <c r="J172" s="137">
        <f>ROUND(I172*H172,2)</f>
        <v>0</v>
      </c>
      <c r="K172" s="133" t="s">
        <v>21</v>
      </c>
      <c r="L172" s="32"/>
      <c r="M172" s="138" t="s">
        <v>21</v>
      </c>
      <c r="N172" s="139" t="s">
        <v>44</v>
      </c>
      <c r="P172" s="140">
        <f>O172*H172</f>
        <v>0</v>
      </c>
      <c r="Q172" s="140">
        <v>5.2407599999999997E-3</v>
      </c>
      <c r="R172" s="140">
        <f>Q172*H172</f>
        <v>1.0481519999999999E-2</v>
      </c>
      <c r="S172" s="140">
        <v>0</v>
      </c>
      <c r="T172" s="141">
        <f>S172*H172</f>
        <v>0</v>
      </c>
      <c r="AR172" s="142" t="s">
        <v>281</v>
      </c>
      <c r="AT172" s="142" t="s">
        <v>160</v>
      </c>
      <c r="AU172" s="142" t="s">
        <v>83</v>
      </c>
      <c r="AY172" s="17" t="s">
        <v>158</v>
      </c>
      <c r="BE172" s="143">
        <f>IF(N172="základní",J172,0)</f>
        <v>0</v>
      </c>
      <c r="BF172" s="143">
        <f>IF(N172="snížená",J172,0)</f>
        <v>0</v>
      </c>
      <c r="BG172" s="143">
        <f>IF(N172="zákl. přenesená",J172,0)</f>
        <v>0</v>
      </c>
      <c r="BH172" s="143">
        <f>IF(N172="sníž. přenesená",J172,0)</f>
        <v>0</v>
      </c>
      <c r="BI172" s="143">
        <f>IF(N172="nulová",J172,0)</f>
        <v>0</v>
      </c>
      <c r="BJ172" s="17" t="s">
        <v>81</v>
      </c>
      <c r="BK172" s="143">
        <f>ROUND(I172*H172,2)</f>
        <v>0</v>
      </c>
      <c r="BL172" s="17" t="s">
        <v>281</v>
      </c>
      <c r="BM172" s="142" t="s">
        <v>3114</v>
      </c>
    </row>
    <row r="173" spans="2:65" s="1" customFormat="1" ht="11.25">
      <c r="B173" s="32"/>
      <c r="D173" s="144" t="s">
        <v>167</v>
      </c>
      <c r="F173" s="145" t="s">
        <v>3113</v>
      </c>
      <c r="I173" s="146"/>
      <c r="L173" s="32"/>
      <c r="M173" s="147"/>
      <c r="T173" s="53"/>
      <c r="AT173" s="17" t="s">
        <v>167</v>
      </c>
      <c r="AU173" s="17" t="s">
        <v>83</v>
      </c>
    </row>
    <row r="174" spans="2:65" s="1" customFormat="1" ht="16.5" customHeight="1">
      <c r="B174" s="32"/>
      <c r="C174" s="131" t="s">
        <v>536</v>
      </c>
      <c r="D174" s="131" t="s">
        <v>160</v>
      </c>
      <c r="E174" s="132" t="s">
        <v>3115</v>
      </c>
      <c r="F174" s="133" t="s">
        <v>3116</v>
      </c>
      <c r="G174" s="134" t="s">
        <v>344</v>
      </c>
      <c r="H174" s="135">
        <v>1</v>
      </c>
      <c r="I174" s="136"/>
      <c r="J174" s="137">
        <f>ROUND(I174*H174,2)</f>
        <v>0</v>
      </c>
      <c r="K174" s="133" t="s">
        <v>21</v>
      </c>
      <c r="L174" s="32"/>
      <c r="M174" s="138" t="s">
        <v>21</v>
      </c>
      <c r="N174" s="139" t="s">
        <v>44</v>
      </c>
      <c r="P174" s="140">
        <f>O174*H174</f>
        <v>0</v>
      </c>
      <c r="Q174" s="140">
        <v>1.20386E-3</v>
      </c>
      <c r="R174" s="140">
        <f>Q174*H174</f>
        <v>1.20386E-3</v>
      </c>
      <c r="S174" s="140">
        <v>0</v>
      </c>
      <c r="T174" s="141">
        <f>S174*H174</f>
        <v>0</v>
      </c>
      <c r="AR174" s="142" t="s">
        <v>281</v>
      </c>
      <c r="AT174" s="142" t="s">
        <v>160</v>
      </c>
      <c r="AU174" s="142" t="s">
        <v>83</v>
      </c>
      <c r="AY174" s="17" t="s">
        <v>158</v>
      </c>
      <c r="BE174" s="143">
        <f>IF(N174="základní",J174,0)</f>
        <v>0</v>
      </c>
      <c r="BF174" s="143">
        <f>IF(N174="snížená",J174,0)</f>
        <v>0</v>
      </c>
      <c r="BG174" s="143">
        <f>IF(N174="zákl. přenesená",J174,0)</f>
        <v>0</v>
      </c>
      <c r="BH174" s="143">
        <f>IF(N174="sníž. přenesená",J174,0)</f>
        <v>0</v>
      </c>
      <c r="BI174" s="143">
        <f>IF(N174="nulová",J174,0)</f>
        <v>0</v>
      </c>
      <c r="BJ174" s="17" t="s">
        <v>81</v>
      </c>
      <c r="BK174" s="143">
        <f>ROUND(I174*H174,2)</f>
        <v>0</v>
      </c>
      <c r="BL174" s="17" t="s">
        <v>281</v>
      </c>
      <c r="BM174" s="142" t="s">
        <v>3117</v>
      </c>
    </row>
    <row r="175" spans="2:65" s="1" customFormat="1" ht="11.25">
      <c r="B175" s="32"/>
      <c r="D175" s="144" t="s">
        <v>167</v>
      </c>
      <c r="F175" s="145" t="s">
        <v>3116</v>
      </c>
      <c r="I175" s="146"/>
      <c r="L175" s="32"/>
      <c r="M175" s="147"/>
      <c r="T175" s="53"/>
      <c r="AT175" s="17" t="s">
        <v>167</v>
      </c>
      <c r="AU175" s="17" t="s">
        <v>83</v>
      </c>
    </row>
    <row r="176" spans="2:65" s="1" customFormat="1" ht="16.5" customHeight="1">
      <c r="B176" s="32"/>
      <c r="C176" s="131" t="s">
        <v>558</v>
      </c>
      <c r="D176" s="131" t="s">
        <v>160</v>
      </c>
      <c r="E176" s="132" t="s">
        <v>3118</v>
      </c>
      <c r="F176" s="133" t="s">
        <v>3119</v>
      </c>
      <c r="G176" s="134" t="s">
        <v>3053</v>
      </c>
      <c r="H176" s="135">
        <v>3</v>
      </c>
      <c r="I176" s="136"/>
      <c r="J176" s="137">
        <f>ROUND(I176*H176,2)</f>
        <v>0</v>
      </c>
      <c r="K176" s="133" t="s">
        <v>21</v>
      </c>
      <c r="L176" s="32"/>
      <c r="M176" s="138" t="s">
        <v>21</v>
      </c>
      <c r="N176" s="139" t="s">
        <v>44</v>
      </c>
      <c r="P176" s="140">
        <f>O176*H176</f>
        <v>0</v>
      </c>
      <c r="Q176" s="140">
        <v>5.6957000000000004E-4</v>
      </c>
      <c r="R176" s="140">
        <f>Q176*H176</f>
        <v>1.70871E-3</v>
      </c>
      <c r="S176" s="140">
        <v>0</v>
      </c>
      <c r="T176" s="141">
        <f>S176*H176</f>
        <v>0</v>
      </c>
      <c r="AR176" s="142" t="s">
        <v>281</v>
      </c>
      <c r="AT176" s="142" t="s">
        <v>160</v>
      </c>
      <c r="AU176" s="142" t="s">
        <v>83</v>
      </c>
      <c r="AY176" s="17" t="s">
        <v>158</v>
      </c>
      <c r="BE176" s="143">
        <f>IF(N176="základní",J176,0)</f>
        <v>0</v>
      </c>
      <c r="BF176" s="143">
        <f>IF(N176="snížená",J176,0)</f>
        <v>0</v>
      </c>
      <c r="BG176" s="143">
        <f>IF(N176="zákl. přenesená",J176,0)</f>
        <v>0</v>
      </c>
      <c r="BH176" s="143">
        <f>IF(N176="sníž. přenesená",J176,0)</f>
        <v>0</v>
      </c>
      <c r="BI176" s="143">
        <f>IF(N176="nulová",J176,0)</f>
        <v>0</v>
      </c>
      <c r="BJ176" s="17" t="s">
        <v>81</v>
      </c>
      <c r="BK176" s="143">
        <f>ROUND(I176*H176,2)</f>
        <v>0</v>
      </c>
      <c r="BL176" s="17" t="s">
        <v>281</v>
      </c>
      <c r="BM176" s="142" t="s">
        <v>3120</v>
      </c>
    </row>
    <row r="177" spans="2:65" s="1" customFormat="1" ht="11.25">
      <c r="B177" s="32"/>
      <c r="D177" s="144" t="s">
        <v>167</v>
      </c>
      <c r="F177" s="145" t="s">
        <v>3119</v>
      </c>
      <c r="I177" s="146"/>
      <c r="L177" s="32"/>
      <c r="M177" s="147"/>
      <c r="T177" s="53"/>
      <c r="AT177" s="17" t="s">
        <v>167</v>
      </c>
      <c r="AU177" s="17" t="s">
        <v>83</v>
      </c>
    </row>
    <row r="178" spans="2:65" s="1" customFormat="1" ht="16.5" customHeight="1">
      <c r="B178" s="32"/>
      <c r="C178" s="131" t="s">
        <v>565</v>
      </c>
      <c r="D178" s="131" t="s">
        <v>160</v>
      </c>
      <c r="E178" s="132" t="s">
        <v>3121</v>
      </c>
      <c r="F178" s="133" t="s">
        <v>3122</v>
      </c>
      <c r="G178" s="134" t="s">
        <v>344</v>
      </c>
      <c r="H178" s="135">
        <v>1</v>
      </c>
      <c r="I178" s="136"/>
      <c r="J178" s="137">
        <f>ROUND(I178*H178,2)</f>
        <v>0</v>
      </c>
      <c r="K178" s="133" t="s">
        <v>21</v>
      </c>
      <c r="L178" s="32"/>
      <c r="M178" s="138" t="s">
        <v>21</v>
      </c>
      <c r="N178" s="139" t="s">
        <v>44</v>
      </c>
      <c r="P178" s="140">
        <f>O178*H178</f>
        <v>0</v>
      </c>
      <c r="Q178" s="140">
        <v>5.6957000000000004E-4</v>
      </c>
      <c r="R178" s="140">
        <f>Q178*H178</f>
        <v>5.6957000000000004E-4</v>
      </c>
      <c r="S178" s="140">
        <v>0</v>
      </c>
      <c r="T178" s="141">
        <f>S178*H178</f>
        <v>0</v>
      </c>
      <c r="AR178" s="142" t="s">
        <v>281</v>
      </c>
      <c r="AT178" s="142" t="s">
        <v>160</v>
      </c>
      <c r="AU178" s="142" t="s">
        <v>83</v>
      </c>
      <c r="AY178" s="17" t="s">
        <v>158</v>
      </c>
      <c r="BE178" s="143">
        <f>IF(N178="základní",J178,0)</f>
        <v>0</v>
      </c>
      <c r="BF178" s="143">
        <f>IF(N178="snížená",J178,0)</f>
        <v>0</v>
      </c>
      <c r="BG178" s="143">
        <f>IF(N178="zákl. přenesená",J178,0)</f>
        <v>0</v>
      </c>
      <c r="BH178" s="143">
        <f>IF(N178="sníž. přenesená",J178,0)</f>
        <v>0</v>
      </c>
      <c r="BI178" s="143">
        <f>IF(N178="nulová",J178,0)</f>
        <v>0</v>
      </c>
      <c r="BJ178" s="17" t="s">
        <v>81</v>
      </c>
      <c r="BK178" s="143">
        <f>ROUND(I178*H178,2)</f>
        <v>0</v>
      </c>
      <c r="BL178" s="17" t="s">
        <v>281</v>
      </c>
      <c r="BM178" s="142" t="s">
        <v>3123</v>
      </c>
    </row>
    <row r="179" spans="2:65" s="1" customFormat="1" ht="11.25">
      <c r="B179" s="32"/>
      <c r="D179" s="144" t="s">
        <v>167</v>
      </c>
      <c r="F179" s="145" t="s">
        <v>3122</v>
      </c>
      <c r="I179" s="146"/>
      <c r="L179" s="32"/>
      <c r="M179" s="147"/>
      <c r="T179" s="53"/>
      <c r="AT179" s="17" t="s">
        <v>167</v>
      </c>
      <c r="AU179" s="17" t="s">
        <v>83</v>
      </c>
    </row>
    <row r="180" spans="2:65" s="1" customFormat="1" ht="16.5" customHeight="1">
      <c r="B180" s="32"/>
      <c r="C180" s="131" t="s">
        <v>570</v>
      </c>
      <c r="D180" s="131" t="s">
        <v>160</v>
      </c>
      <c r="E180" s="132" t="s">
        <v>3124</v>
      </c>
      <c r="F180" s="133" t="s">
        <v>3125</v>
      </c>
      <c r="G180" s="134" t="s">
        <v>344</v>
      </c>
      <c r="H180" s="135">
        <v>3</v>
      </c>
      <c r="I180" s="136"/>
      <c r="J180" s="137">
        <f>ROUND(I180*H180,2)</f>
        <v>0</v>
      </c>
      <c r="K180" s="133" t="s">
        <v>21</v>
      </c>
      <c r="L180" s="32"/>
      <c r="M180" s="138" t="s">
        <v>21</v>
      </c>
      <c r="N180" s="139" t="s">
        <v>44</v>
      </c>
      <c r="P180" s="140">
        <f>O180*H180</f>
        <v>0</v>
      </c>
      <c r="Q180" s="140">
        <v>7.1957E-4</v>
      </c>
      <c r="R180" s="140">
        <f>Q180*H180</f>
        <v>2.1587099999999999E-3</v>
      </c>
      <c r="S180" s="140">
        <v>0</v>
      </c>
      <c r="T180" s="141">
        <f>S180*H180</f>
        <v>0</v>
      </c>
      <c r="AR180" s="142" t="s">
        <v>281</v>
      </c>
      <c r="AT180" s="142" t="s">
        <v>160</v>
      </c>
      <c r="AU180" s="142" t="s">
        <v>83</v>
      </c>
      <c r="AY180" s="17" t="s">
        <v>158</v>
      </c>
      <c r="BE180" s="143">
        <f>IF(N180="základní",J180,0)</f>
        <v>0</v>
      </c>
      <c r="BF180" s="143">
        <f>IF(N180="snížená",J180,0)</f>
        <v>0</v>
      </c>
      <c r="BG180" s="143">
        <f>IF(N180="zákl. přenesená",J180,0)</f>
        <v>0</v>
      </c>
      <c r="BH180" s="143">
        <f>IF(N180="sníž. přenesená",J180,0)</f>
        <v>0</v>
      </c>
      <c r="BI180" s="143">
        <f>IF(N180="nulová",J180,0)</f>
        <v>0</v>
      </c>
      <c r="BJ180" s="17" t="s">
        <v>81</v>
      </c>
      <c r="BK180" s="143">
        <f>ROUND(I180*H180,2)</f>
        <v>0</v>
      </c>
      <c r="BL180" s="17" t="s">
        <v>281</v>
      </c>
      <c r="BM180" s="142" t="s">
        <v>3126</v>
      </c>
    </row>
    <row r="181" spans="2:65" s="1" customFormat="1" ht="11.25">
      <c r="B181" s="32"/>
      <c r="D181" s="144" t="s">
        <v>167</v>
      </c>
      <c r="F181" s="145" t="s">
        <v>3125</v>
      </c>
      <c r="I181" s="146"/>
      <c r="L181" s="32"/>
      <c r="M181" s="147"/>
      <c r="T181" s="53"/>
      <c r="AT181" s="17" t="s">
        <v>167</v>
      </c>
      <c r="AU181" s="17" t="s">
        <v>83</v>
      </c>
    </row>
    <row r="182" spans="2:65" s="1" customFormat="1" ht="16.5" customHeight="1">
      <c r="B182" s="32"/>
      <c r="C182" s="131" t="s">
        <v>576</v>
      </c>
      <c r="D182" s="131" t="s">
        <v>160</v>
      </c>
      <c r="E182" s="132" t="s">
        <v>3127</v>
      </c>
      <c r="F182" s="133" t="s">
        <v>3128</v>
      </c>
      <c r="G182" s="134" t="s">
        <v>344</v>
      </c>
      <c r="H182" s="135">
        <v>2</v>
      </c>
      <c r="I182" s="136"/>
      <c r="J182" s="137">
        <f>ROUND(I182*H182,2)</f>
        <v>0</v>
      </c>
      <c r="K182" s="133" t="s">
        <v>21</v>
      </c>
      <c r="L182" s="32"/>
      <c r="M182" s="138" t="s">
        <v>21</v>
      </c>
      <c r="N182" s="139" t="s">
        <v>44</v>
      </c>
      <c r="P182" s="140">
        <f>O182*H182</f>
        <v>0</v>
      </c>
      <c r="Q182" s="140">
        <v>3.4957E-4</v>
      </c>
      <c r="R182" s="140">
        <f>Q182*H182</f>
        <v>6.9914E-4</v>
      </c>
      <c r="S182" s="140">
        <v>0</v>
      </c>
      <c r="T182" s="141">
        <f>S182*H182</f>
        <v>0</v>
      </c>
      <c r="AR182" s="142" t="s">
        <v>281</v>
      </c>
      <c r="AT182" s="142" t="s">
        <v>160</v>
      </c>
      <c r="AU182" s="142" t="s">
        <v>83</v>
      </c>
      <c r="AY182" s="17" t="s">
        <v>158</v>
      </c>
      <c r="BE182" s="143">
        <f>IF(N182="základní",J182,0)</f>
        <v>0</v>
      </c>
      <c r="BF182" s="143">
        <f>IF(N182="snížená",J182,0)</f>
        <v>0</v>
      </c>
      <c r="BG182" s="143">
        <f>IF(N182="zákl. přenesená",J182,0)</f>
        <v>0</v>
      </c>
      <c r="BH182" s="143">
        <f>IF(N182="sníž. přenesená",J182,0)</f>
        <v>0</v>
      </c>
      <c r="BI182" s="143">
        <f>IF(N182="nulová",J182,0)</f>
        <v>0</v>
      </c>
      <c r="BJ182" s="17" t="s">
        <v>81</v>
      </c>
      <c r="BK182" s="143">
        <f>ROUND(I182*H182,2)</f>
        <v>0</v>
      </c>
      <c r="BL182" s="17" t="s">
        <v>281</v>
      </c>
      <c r="BM182" s="142" t="s">
        <v>3129</v>
      </c>
    </row>
    <row r="183" spans="2:65" s="1" customFormat="1" ht="11.25">
      <c r="B183" s="32"/>
      <c r="D183" s="144" t="s">
        <v>167</v>
      </c>
      <c r="F183" s="145" t="s">
        <v>3128</v>
      </c>
      <c r="I183" s="146"/>
      <c r="L183" s="32"/>
      <c r="M183" s="147"/>
      <c r="T183" s="53"/>
      <c r="AT183" s="17" t="s">
        <v>167</v>
      </c>
      <c r="AU183" s="17" t="s">
        <v>83</v>
      </c>
    </row>
    <row r="184" spans="2:65" s="1" customFormat="1" ht="16.5" customHeight="1">
      <c r="B184" s="32"/>
      <c r="C184" s="131" t="s">
        <v>582</v>
      </c>
      <c r="D184" s="131" t="s">
        <v>160</v>
      </c>
      <c r="E184" s="132" t="s">
        <v>3130</v>
      </c>
      <c r="F184" s="133" t="s">
        <v>3131</v>
      </c>
      <c r="G184" s="134" t="s">
        <v>344</v>
      </c>
      <c r="H184" s="135">
        <v>2</v>
      </c>
      <c r="I184" s="136"/>
      <c r="J184" s="137">
        <f>ROUND(I184*H184,2)</f>
        <v>0</v>
      </c>
      <c r="K184" s="133" t="s">
        <v>21</v>
      </c>
      <c r="L184" s="32"/>
      <c r="M184" s="138" t="s">
        <v>21</v>
      </c>
      <c r="N184" s="139" t="s">
        <v>44</v>
      </c>
      <c r="P184" s="140">
        <f>O184*H184</f>
        <v>0</v>
      </c>
      <c r="Q184" s="140">
        <v>0</v>
      </c>
      <c r="R184" s="140">
        <f>Q184*H184</f>
        <v>0</v>
      </c>
      <c r="S184" s="140">
        <v>0</v>
      </c>
      <c r="T184" s="141">
        <f>S184*H184</f>
        <v>0</v>
      </c>
      <c r="AR184" s="142" t="s">
        <v>281</v>
      </c>
      <c r="AT184" s="142" t="s">
        <v>160</v>
      </c>
      <c r="AU184" s="142" t="s">
        <v>83</v>
      </c>
      <c r="AY184" s="17" t="s">
        <v>158</v>
      </c>
      <c r="BE184" s="143">
        <f>IF(N184="základní",J184,0)</f>
        <v>0</v>
      </c>
      <c r="BF184" s="143">
        <f>IF(N184="snížená",J184,0)</f>
        <v>0</v>
      </c>
      <c r="BG184" s="143">
        <f>IF(N184="zákl. přenesená",J184,0)</f>
        <v>0</v>
      </c>
      <c r="BH184" s="143">
        <f>IF(N184="sníž. přenesená",J184,0)</f>
        <v>0</v>
      </c>
      <c r="BI184" s="143">
        <f>IF(N184="nulová",J184,0)</f>
        <v>0</v>
      </c>
      <c r="BJ184" s="17" t="s">
        <v>81</v>
      </c>
      <c r="BK184" s="143">
        <f>ROUND(I184*H184,2)</f>
        <v>0</v>
      </c>
      <c r="BL184" s="17" t="s">
        <v>281</v>
      </c>
      <c r="BM184" s="142" t="s">
        <v>3132</v>
      </c>
    </row>
    <row r="185" spans="2:65" s="1" customFormat="1" ht="11.25">
      <c r="B185" s="32"/>
      <c r="D185" s="144" t="s">
        <v>167</v>
      </c>
      <c r="F185" s="145" t="s">
        <v>3131</v>
      </c>
      <c r="I185" s="146"/>
      <c r="L185" s="32"/>
      <c r="M185" s="147"/>
      <c r="T185" s="53"/>
      <c r="AT185" s="17" t="s">
        <v>167</v>
      </c>
      <c r="AU185" s="17" t="s">
        <v>83</v>
      </c>
    </row>
    <row r="186" spans="2:65" s="1" customFormat="1" ht="16.5" customHeight="1">
      <c r="B186" s="32"/>
      <c r="C186" s="131" t="s">
        <v>587</v>
      </c>
      <c r="D186" s="131" t="s">
        <v>160</v>
      </c>
      <c r="E186" s="132" t="s">
        <v>3133</v>
      </c>
      <c r="F186" s="133" t="s">
        <v>3134</v>
      </c>
      <c r="G186" s="134" t="s">
        <v>184</v>
      </c>
      <c r="H186" s="135">
        <v>74</v>
      </c>
      <c r="I186" s="136"/>
      <c r="J186" s="137">
        <f>ROUND(I186*H186,2)</f>
        <v>0</v>
      </c>
      <c r="K186" s="133" t="s">
        <v>21</v>
      </c>
      <c r="L186" s="32"/>
      <c r="M186" s="138" t="s">
        <v>21</v>
      </c>
      <c r="N186" s="139" t="s">
        <v>44</v>
      </c>
      <c r="P186" s="140">
        <f>O186*H186</f>
        <v>0</v>
      </c>
      <c r="Q186" s="140">
        <v>1.8972349999999999E-4</v>
      </c>
      <c r="R186" s="140">
        <f>Q186*H186</f>
        <v>1.4039539E-2</v>
      </c>
      <c r="S186" s="140">
        <v>0</v>
      </c>
      <c r="T186" s="141">
        <f>S186*H186</f>
        <v>0</v>
      </c>
      <c r="AR186" s="142" t="s">
        <v>281</v>
      </c>
      <c r="AT186" s="142" t="s">
        <v>160</v>
      </c>
      <c r="AU186" s="142" t="s">
        <v>83</v>
      </c>
      <c r="AY186" s="17" t="s">
        <v>158</v>
      </c>
      <c r="BE186" s="143">
        <f>IF(N186="základní",J186,0)</f>
        <v>0</v>
      </c>
      <c r="BF186" s="143">
        <f>IF(N186="snížená",J186,0)</f>
        <v>0</v>
      </c>
      <c r="BG186" s="143">
        <f>IF(N186="zákl. přenesená",J186,0)</f>
        <v>0</v>
      </c>
      <c r="BH186" s="143">
        <f>IF(N186="sníž. přenesená",J186,0)</f>
        <v>0</v>
      </c>
      <c r="BI186" s="143">
        <f>IF(N186="nulová",J186,0)</f>
        <v>0</v>
      </c>
      <c r="BJ186" s="17" t="s">
        <v>81</v>
      </c>
      <c r="BK186" s="143">
        <f>ROUND(I186*H186,2)</f>
        <v>0</v>
      </c>
      <c r="BL186" s="17" t="s">
        <v>281</v>
      </c>
      <c r="BM186" s="142" t="s">
        <v>3135</v>
      </c>
    </row>
    <row r="187" spans="2:65" s="1" customFormat="1" ht="11.25">
      <c r="B187" s="32"/>
      <c r="D187" s="144" t="s">
        <v>167</v>
      </c>
      <c r="F187" s="145" t="s">
        <v>3134</v>
      </c>
      <c r="I187" s="146"/>
      <c r="L187" s="32"/>
      <c r="M187" s="147"/>
      <c r="T187" s="53"/>
      <c r="AT187" s="17" t="s">
        <v>167</v>
      </c>
      <c r="AU187" s="17" t="s">
        <v>83</v>
      </c>
    </row>
    <row r="188" spans="2:65" s="1" customFormat="1" ht="16.5" customHeight="1">
      <c r="B188" s="32"/>
      <c r="C188" s="131" t="s">
        <v>594</v>
      </c>
      <c r="D188" s="131" t="s">
        <v>160</v>
      </c>
      <c r="E188" s="132" t="s">
        <v>3136</v>
      </c>
      <c r="F188" s="133" t="s">
        <v>3137</v>
      </c>
      <c r="G188" s="134" t="s">
        <v>184</v>
      </c>
      <c r="H188" s="135">
        <v>74</v>
      </c>
      <c r="I188" s="136"/>
      <c r="J188" s="137">
        <f>ROUND(I188*H188,2)</f>
        <v>0</v>
      </c>
      <c r="K188" s="133" t="s">
        <v>21</v>
      </c>
      <c r="L188" s="32"/>
      <c r="M188" s="138" t="s">
        <v>21</v>
      </c>
      <c r="N188" s="139" t="s">
        <v>44</v>
      </c>
      <c r="P188" s="140">
        <f>O188*H188</f>
        <v>0</v>
      </c>
      <c r="Q188" s="140">
        <v>1.0000000000000001E-5</v>
      </c>
      <c r="R188" s="140">
        <f>Q188*H188</f>
        <v>7.400000000000001E-4</v>
      </c>
      <c r="S188" s="140">
        <v>0</v>
      </c>
      <c r="T188" s="141">
        <f>S188*H188</f>
        <v>0</v>
      </c>
      <c r="AR188" s="142" t="s">
        <v>281</v>
      </c>
      <c r="AT188" s="142" t="s">
        <v>160</v>
      </c>
      <c r="AU188" s="142" t="s">
        <v>83</v>
      </c>
      <c r="AY188" s="17" t="s">
        <v>158</v>
      </c>
      <c r="BE188" s="143">
        <f>IF(N188="základní",J188,0)</f>
        <v>0</v>
      </c>
      <c r="BF188" s="143">
        <f>IF(N188="snížená",J188,0)</f>
        <v>0</v>
      </c>
      <c r="BG188" s="143">
        <f>IF(N188="zákl. přenesená",J188,0)</f>
        <v>0</v>
      </c>
      <c r="BH188" s="143">
        <f>IF(N188="sníž. přenesená",J188,0)</f>
        <v>0</v>
      </c>
      <c r="BI188" s="143">
        <f>IF(N188="nulová",J188,0)</f>
        <v>0</v>
      </c>
      <c r="BJ188" s="17" t="s">
        <v>81</v>
      </c>
      <c r="BK188" s="143">
        <f>ROUND(I188*H188,2)</f>
        <v>0</v>
      </c>
      <c r="BL188" s="17" t="s">
        <v>281</v>
      </c>
      <c r="BM188" s="142" t="s">
        <v>3138</v>
      </c>
    </row>
    <row r="189" spans="2:65" s="1" customFormat="1" ht="11.25">
      <c r="B189" s="32"/>
      <c r="D189" s="144" t="s">
        <v>167</v>
      </c>
      <c r="F189" s="145" t="s">
        <v>3137</v>
      </c>
      <c r="I189" s="146"/>
      <c r="L189" s="32"/>
      <c r="M189" s="147"/>
      <c r="T189" s="53"/>
      <c r="AT189" s="17" t="s">
        <v>167</v>
      </c>
      <c r="AU189" s="17" t="s">
        <v>83</v>
      </c>
    </row>
    <row r="190" spans="2:65" s="1" customFormat="1" ht="16.5" customHeight="1">
      <c r="B190" s="32"/>
      <c r="C190" s="131" t="s">
        <v>601</v>
      </c>
      <c r="D190" s="131" t="s">
        <v>160</v>
      </c>
      <c r="E190" s="132" t="s">
        <v>3139</v>
      </c>
      <c r="F190" s="133" t="s">
        <v>3140</v>
      </c>
      <c r="G190" s="134" t="s">
        <v>322</v>
      </c>
      <c r="H190" s="135">
        <v>9.5000000000000001E-2</v>
      </c>
      <c r="I190" s="136"/>
      <c r="J190" s="137">
        <f>ROUND(I190*H190,2)</f>
        <v>0</v>
      </c>
      <c r="K190" s="133" t="s">
        <v>21</v>
      </c>
      <c r="L190" s="32"/>
      <c r="M190" s="138" t="s">
        <v>21</v>
      </c>
      <c r="N190" s="139" t="s">
        <v>44</v>
      </c>
      <c r="P190" s="140">
        <f>O190*H190</f>
        <v>0</v>
      </c>
      <c r="Q190" s="140">
        <v>0</v>
      </c>
      <c r="R190" s="140">
        <f>Q190*H190</f>
        <v>0</v>
      </c>
      <c r="S190" s="140">
        <v>0</v>
      </c>
      <c r="T190" s="141">
        <f>S190*H190</f>
        <v>0</v>
      </c>
      <c r="AR190" s="142" t="s">
        <v>281</v>
      </c>
      <c r="AT190" s="142" t="s">
        <v>160</v>
      </c>
      <c r="AU190" s="142" t="s">
        <v>83</v>
      </c>
      <c r="AY190" s="17" t="s">
        <v>158</v>
      </c>
      <c r="BE190" s="143">
        <f>IF(N190="základní",J190,0)</f>
        <v>0</v>
      </c>
      <c r="BF190" s="143">
        <f>IF(N190="snížená",J190,0)</f>
        <v>0</v>
      </c>
      <c r="BG190" s="143">
        <f>IF(N190="zákl. přenesená",J190,0)</f>
        <v>0</v>
      </c>
      <c r="BH190" s="143">
        <f>IF(N190="sníž. přenesená",J190,0)</f>
        <v>0</v>
      </c>
      <c r="BI190" s="143">
        <f>IF(N190="nulová",J190,0)</f>
        <v>0</v>
      </c>
      <c r="BJ190" s="17" t="s">
        <v>81</v>
      </c>
      <c r="BK190" s="143">
        <f>ROUND(I190*H190,2)</f>
        <v>0</v>
      </c>
      <c r="BL190" s="17" t="s">
        <v>281</v>
      </c>
      <c r="BM190" s="142" t="s">
        <v>3141</v>
      </c>
    </row>
    <row r="191" spans="2:65" s="1" customFormat="1" ht="11.25">
      <c r="B191" s="32"/>
      <c r="D191" s="144" t="s">
        <v>167</v>
      </c>
      <c r="F191" s="145" t="s">
        <v>3140</v>
      </c>
      <c r="I191" s="146"/>
      <c r="L191" s="32"/>
      <c r="M191" s="147"/>
      <c r="T191" s="53"/>
      <c r="AT191" s="17" t="s">
        <v>167</v>
      </c>
      <c r="AU191" s="17" t="s">
        <v>83</v>
      </c>
    </row>
    <row r="192" spans="2:65" s="11" customFormat="1" ht="22.9" customHeight="1">
      <c r="B192" s="119"/>
      <c r="D192" s="120" t="s">
        <v>72</v>
      </c>
      <c r="E192" s="129" t="s">
        <v>3142</v>
      </c>
      <c r="F192" s="129" t="s">
        <v>3143</v>
      </c>
      <c r="I192" s="122"/>
      <c r="J192" s="130">
        <f>BK192</f>
        <v>0</v>
      </c>
      <c r="L192" s="119"/>
      <c r="M192" s="124"/>
      <c r="P192" s="125">
        <f>SUM(P193:P198)</f>
        <v>0</v>
      </c>
      <c r="R192" s="125">
        <f>SUM(R193:R198)</f>
        <v>3.7718999999999999E-3</v>
      </c>
      <c r="T192" s="126">
        <f>SUM(T193:T198)</f>
        <v>0</v>
      </c>
      <c r="AR192" s="120" t="s">
        <v>83</v>
      </c>
      <c r="AT192" s="127" t="s">
        <v>72</v>
      </c>
      <c r="AU192" s="127" t="s">
        <v>81</v>
      </c>
      <c r="AY192" s="120" t="s">
        <v>158</v>
      </c>
      <c r="BK192" s="128">
        <f>SUM(BK193:BK198)</f>
        <v>0</v>
      </c>
    </row>
    <row r="193" spans="2:65" s="1" customFormat="1" ht="16.5" customHeight="1">
      <c r="B193" s="32"/>
      <c r="C193" s="131" t="s">
        <v>618</v>
      </c>
      <c r="D193" s="131" t="s">
        <v>160</v>
      </c>
      <c r="E193" s="132" t="s">
        <v>3144</v>
      </c>
      <c r="F193" s="133" t="s">
        <v>3145</v>
      </c>
      <c r="G193" s="134" t="s">
        <v>184</v>
      </c>
      <c r="H193" s="135">
        <v>0.5</v>
      </c>
      <c r="I193" s="136"/>
      <c r="J193" s="137">
        <f>ROUND(I193*H193,2)</f>
        <v>0</v>
      </c>
      <c r="K193" s="133" t="s">
        <v>21</v>
      </c>
      <c r="L193" s="32"/>
      <c r="M193" s="138" t="s">
        <v>21</v>
      </c>
      <c r="N193" s="139" t="s">
        <v>44</v>
      </c>
      <c r="P193" s="140">
        <f>O193*H193</f>
        <v>0</v>
      </c>
      <c r="Q193" s="140">
        <v>3.7758000000000002E-3</v>
      </c>
      <c r="R193" s="140">
        <f>Q193*H193</f>
        <v>1.8879000000000001E-3</v>
      </c>
      <c r="S193" s="140">
        <v>0</v>
      </c>
      <c r="T193" s="141">
        <f>S193*H193</f>
        <v>0</v>
      </c>
      <c r="AR193" s="142" t="s">
        <v>281</v>
      </c>
      <c r="AT193" s="142" t="s">
        <v>160</v>
      </c>
      <c r="AU193" s="142" t="s">
        <v>83</v>
      </c>
      <c r="AY193" s="17" t="s">
        <v>158</v>
      </c>
      <c r="BE193" s="143">
        <f>IF(N193="základní",J193,0)</f>
        <v>0</v>
      </c>
      <c r="BF193" s="143">
        <f>IF(N193="snížená",J193,0)</f>
        <v>0</v>
      </c>
      <c r="BG193" s="143">
        <f>IF(N193="zákl. přenesená",J193,0)</f>
        <v>0</v>
      </c>
      <c r="BH193" s="143">
        <f>IF(N193="sníž. přenesená",J193,0)</f>
        <v>0</v>
      </c>
      <c r="BI193" s="143">
        <f>IF(N193="nulová",J193,0)</f>
        <v>0</v>
      </c>
      <c r="BJ193" s="17" t="s">
        <v>81</v>
      </c>
      <c r="BK193" s="143">
        <f>ROUND(I193*H193,2)</f>
        <v>0</v>
      </c>
      <c r="BL193" s="17" t="s">
        <v>281</v>
      </c>
      <c r="BM193" s="142" t="s">
        <v>3146</v>
      </c>
    </row>
    <row r="194" spans="2:65" s="1" customFormat="1" ht="11.25">
      <c r="B194" s="32"/>
      <c r="D194" s="144" t="s">
        <v>167</v>
      </c>
      <c r="F194" s="145" t="s">
        <v>3145</v>
      </c>
      <c r="I194" s="146"/>
      <c r="L194" s="32"/>
      <c r="M194" s="147"/>
      <c r="T194" s="53"/>
      <c r="AT194" s="17" t="s">
        <v>167</v>
      </c>
      <c r="AU194" s="17" t="s">
        <v>83</v>
      </c>
    </row>
    <row r="195" spans="2:65" s="1" customFormat="1" ht="21.75" customHeight="1">
      <c r="B195" s="32"/>
      <c r="C195" s="131" t="s">
        <v>623</v>
      </c>
      <c r="D195" s="131" t="s">
        <v>160</v>
      </c>
      <c r="E195" s="132" t="s">
        <v>3147</v>
      </c>
      <c r="F195" s="133" t="s">
        <v>3148</v>
      </c>
      <c r="G195" s="134" t="s">
        <v>21</v>
      </c>
      <c r="H195" s="135">
        <v>1</v>
      </c>
      <c r="I195" s="136"/>
      <c r="J195" s="137">
        <f>ROUND(I195*H195,2)</f>
        <v>0</v>
      </c>
      <c r="K195" s="133" t="s">
        <v>21</v>
      </c>
      <c r="L195" s="32"/>
      <c r="M195" s="138" t="s">
        <v>21</v>
      </c>
      <c r="N195" s="139" t="s">
        <v>44</v>
      </c>
      <c r="P195" s="140">
        <f>O195*H195</f>
        <v>0</v>
      </c>
      <c r="Q195" s="140">
        <v>1.884E-3</v>
      </c>
      <c r="R195" s="140">
        <f>Q195*H195</f>
        <v>1.884E-3</v>
      </c>
      <c r="S195" s="140">
        <v>0</v>
      </c>
      <c r="T195" s="141">
        <f>S195*H195</f>
        <v>0</v>
      </c>
      <c r="AR195" s="142" t="s">
        <v>281</v>
      </c>
      <c r="AT195" s="142" t="s">
        <v>160</v>
      </c>
      <c r="AU195" s="142" t="s">
        <v>83</v>
      </c>
      <c r="AY195" s="17" t="s">
        <v>158</v>
      </c>
      <c r="BE195" s="143">
        <f>IF(N195="základní",J195,0)</f>
        <v>0</v>
      </c>
      <c r="BF195" s="143">
        <f>IF(N195="snížená",J195,0)</f>
        <v>0</v>
      </c>
      <c r="BG195" s="143">
        <f>IF(N195="zákl. přenesená",J195,0)</f>
        <v>0</v>
      </c>
      <c r="BH195" s="143">
        <f>IF(N195="sníž. přenesená",J195,0)</f>
        <v>0</v>
      </c>
      <c r="BI195" s="143">
        <f>IF(N195="nulová",J195,0)</f>
        <v>0</v>
      </c>
      <c r="BJ195" s="17" t="s">
        <v>81</v>
      </c>
      <c r="BK195" s="143">
        <f>ROUND(I195*H195,2)</f>
        <v>0</v>
      </c>
      <c r="BL195" s="17" t="s">
        <v>281</v>
      </c>
      <c r="BM195" s="142" t="s">
        <v>3149</v>
      </c>
    </row>
    <row r="196" spans="2:65" s="1" customFormat="1" ht="11.25">
      <c r="B196" s="32"/>
      <c r="D196" s="144" t="s">
        <v>167</v>
      </c>
      <c r="F196" s="145" t="s">
        <v>3148</v>
      </c>
      <c r="I196" s="146"/>
      <c r="L196" s="32"/>
      <c r="M196" s="147"/>
      <c r="T196" s="53"/>
      <c r="AT196" s="17" t="s">
        <v>167</v>
      </c>
      <c r="AU196" s="17" t="s">
        <v>83</v>
      </c>
    </row>
    <row r="197" spans="2:65" s="1" customFormat="1" ht="16.5" customHeight="1">
      <c r="B197" s="32"/>
      <c r="C197" s="131" t="s">
        <v>628</v>
      </c>
      <c r="D197" s="131" t="s">
        <v>160</v>
      </c>
      <c r="E197" s="132" t="s">
        <v>3150</v>
      </c>
      <c r="F197" s="133" t="s">
        <v>3151</v>
      </c>
      <c r="G197" s="134" t="s">
        <v>322</v>
      </c>
      <c r="H197" s="135">
        <v>2E-3</v>
      </c>
      <c r="I197" s="136"/>
      <c r="J197" s="137">
        <f>ROUND(I197*H197,2)</f>
        <v>0</v>
      </c>
      <c r="K197" s="133" t="s">
        <v>21</v>
      </c>
      <c r="L197" s="32"/>
      <c r="M197" s="138" t="s">
        <v>21</v>
      </c>
      <c r="N197" s="139" t="s">
        <v>44</v>
      </c>
      <c r="P197" s="140">
        <f>O197*H197</f>
        <v>0</v>
      </c>
      <c r="Q197" s="140">
        <v>0</v>
      </c>
      <c r="R197" s="140">
        <f>Q197*H197</f>
        <v>0</v>
      </c>
      <c r="S197" s="140">
        <v>0</v>
      </c>
      <c r="T197" s="141">
        <f>S197*H197</f>
        <v>0</v>
      </c>
      <c r="AR197" s="142" t="s">
        <v>281</v>
      </c>
      <c r="AT197" s="142" t="s">
        <v>160</v>
      </c>
      <c r="AU197" s="142" t="s">
        <v>83</v>
      </c>
      <c r="AY197" s="17" t="s">
        <v>158</v>
      </c>
      <c r="BE197" s="143">
        <f>IF(N197="základní",J197,0)</f>
        <v>0</v>
      </c>
      <c r="BF197" s="143">
        <f>IF(N197="snížená",J197,0)</f>
        <v>0</v>
      </c>
      <c r="BG197" s="143">
        <f>IF(N197="zákl. přenesená",J197,0)</f>
        <v>0</v>
      </c>
      <c r="BH197" s="143">
        <f>IF(N197="sníž. přenesená",J197,0)</f>
        <v>0</v>
      </c>
      <c r="BI197" s="143">
        <f>IF(N197="nulová",J197,0)</f>
        <v>0</v>
      </c>
      <c r="BJ197" s="17" t="s">
        <v>81</v>
      </c>
      <c r="BK197" s="143">
        <f>ROUND(I197*H197,2)</f>
        <v>0</v>
      </c>
      <c r="BL197" s="17" t="s">
        <v>281</v>
      </c>
      <c r="BM197" s="142" t="s">
        <v>3152</v>
      </c>
    </row>
    <row r="198" spans="2:65" s="1" customFormat="1" ht="11.25">
      <c r="B198" s="32"/>
      <c r="D198" s="144" t="s">
        <v>167</v>
      </c>
      <c r="F198" s="145" t="s">
        <v>3151</v>
      </c>
      <c r="I198" s="146"/>
      <c r="L198" s="32"/>
      <c r="M198" s="147"/>
      <c r="T198" s="53"/>
      <c r="AT198" s="17" t="s">
        <v>167</v>
      </c>
      <c r="AU198" s="17" t="s">
        <v>83</v>
      </c>
    </row>
    <row r="199" spans="2:65" s="11" customFormat="1" ht="22.9" customHeight="1">
      <c r="B199" s="119"/>
      <c r="D199" s="120" t="s">
        <v>72</v>
      </c>
      <c r="E199" s="129" t="s">
        <v>3153</v>
      </c>
      <c r="F199" s="129" t="s">
        <v>3154</v>
      </c>
      <c r="I199" s="122"/>
      <c r="J199" s="130">
        <f>BK199</f>
        <v>0</v>
      </c>
      <c r="L199" s="119"/>
      <c r="M199" s="124"/>
      <c r="P199" s="125">
        <f>SUM(P200:P215)</f>
        <v>0</v>
      </c>
      <c r="R199" s="125">
        <f>SUM(R200:R215)</f>
        <v>5.4637093000000005E-2</v>
      </c>
      <c r="T199" s="126">
        <f>SUM(T200:T215)</f>
        <v>0</v>
      </c>
      <c r="AR199" s="120" t="s">
        <v>83</v>
      </c>
      <c r="AT199" s="127" t="s">
        <v>72</v>
      </c>
      <c r="AU199" s="127" t="s">
        <v>81</v>
      </c>
      <c r="AY199" s="120" t="s">
        <v>158</v>
      </c>
      <c r="BK199" s="128">
        <f>SUM(BK200:BK215)</f>
        <v>0</v>
      </c>
    </row>
    <row r="200" spans="2:65" s="1" customFormat="1" ht="16.5" customHeight="1">
      <c r="B200" s="32"/>
      <c r="C200" s="131" t="s">
        <v>634</v>
      </c>
      <c r="D200" s="131" t="s">
        <v>160</v>
      </c>
      <c r="E200" s="132" t="s">
        <v>3155</v>
      </c>
      <c r="F200" s="133" t="s">
        <v>3156</v>
      </c>
      <c r="G200" s="134" t="s">
        <v>3053</v>
      </c>
      <c r="H200" s="135">
        <v>2</v>
      </c>
      <c r="I200" s="136"/>
      <c r="J200" s="137">
        <f>ROUND(I200*H200,2)</f>
        <v>0</v>
      </c>
      <c r="K200" s="133" t="s">
        <v>21</v>
      </c>
      <c r="L200" s="32"/>
      <c r="M200" s="138" t="s">
        <v>21</v>
      </c>
      <c r="N200" s="139" t="s">
        <v>44</v>
      </c>
      <c r="P200" s="140">
        <f>O200*H200</f>
        <v>0</v>
      </c>
      <c r="Q200" s="140">
        <v>1.04592765E-2</v>
      </c>
      <c r="R200" s="140">
        <f>Q200*H200</f>
        <v>2.0918552999999999E-2</v>
      </c>
      <c r="S200" s="140">
        <v>0</v>
      </c>
      <c r="T200" s="141">
        <f>S200*H200</f>
        <v>0</v>
      </c>
      <c r="AR200" s="142" t="s">
        <v>281</v>
      </c>
      <c r="AT200" s="142" t="s">
        <v>160</v>
      </c>
      <c r="AU200" s="142" t="s">
        <v>83</v>
      </c>
      <c r="AY200" s="17" t="s">
        <v>158</v>
      </c>
      <c r="BE200" s="143">
        <f>IF(N200="základní",J200,0)</f>
        <v>0</v>
      </c>
      <c r="BF200" s="143">
        <f>IF(N200="snížená",J200,0)</f>
        <v>0</v>
      </c>
      <c r="BG200" s="143">
        <f>IF(N200="zákl. přenesená",J200,0)</f>
        <v>0</v>
      </c>
      <c r="BH200" s="143">
        <f>IF(N200="sníž. přenesená",J200,0)</f>
        <v>0</v>
      </c>
      <c r="BI200" s="143">
        <f>IF(N200="nulová",J200,0)</f>
        <v>0</v>
      </c>
      <c r="BJ200" s="17" t="s">
        <v>81</v>
      </c>
      <c r="BK200" s="143">
        <f>ROUND(I200*H200,2)</f>
        <v>0</v>
      </c>
      <c r="BL200" s="17" t="s">
        <v>281</v>
      </c>
      <c r="BM200" s="142" t="s">
        <v>3157</v>
      </c>
    </row>
    <row r="201" spans="2:65" s="1" customFormat="1" ht="11.25">
      <c r="B201" s="32"/>
      <c r="D201" s="144" t="s">
        <v>167</v>
      </c>
      <c r="F201" s="145" t="s">
        <v>3156</v>
      </c>
      <c r="I201" s="146"/>
      <c r="L201" s="32"/>
      <c r="M201" s="147"/>
      <c r="T201" s="53"/>
      <c r="AT201" s="17" t="s">
        <v>167</v>
      </c>
      <c r="AU201" s="17" t="s">
        <v>83</v>
      </c>
    </row>
    <row r="202" spans="2:65" s="1" customFormat="1" ht="16.5" customHeight="1">
      <c r="B202" s="32"/>
      <c r="C202" s="131" t="s">
        <v>640</v>
      </c>
      <c r="D202" s="131" t="s">
        <v>160</v>
      </c>
      <c r="E202" s="132" t="s">
        <v>3158</v>
      </c>
      <c r="F202" s="133" t="s">
        <v>3159</v>
      </c>
      <c r="G202" s="134" t="s">
        <v>3053</v>
      </c>
      <c r="H202" s="135">
        <v>2</v>
      </c>
      <c r="I202" s="136"/>
      <c r="J202" s="137">
        <f>ROUND(I202*H202,2)</f>
        <v>0</v>
      </c>
      <c r="K202" s="133" t="s">
        <v>21</v>
      </c>
      <c r="L202" s="32"/>
      <c r="M202" s="138" t="s">
        <v>21</v>
      </c>
      <c r="N202" s="139" t="s">
        <v>44</v>
      </c>
      <c r="P202" s="140">
        <f>O202*H202</f>
        <v>0</v>
      </c>
      <c r="Q202" s="140">
        <v>1.065786E-2</v>
      </c>
      <c r="R202" s="140">
        <f>Q202*H202</f>
        <v>2.131572E-2</v>
      </c>
      <c r="S202" s="140">
        <v>0</v>
      </c>
      <c r="T202" s="141">
        <f>S202*H202</f>
        <v>0</v>
      </c>
      <c r="AR202" s="142" t="s">
        <v>281</v>
      </c>
      <c r="AT202" s="142" t="s">
        <v>160</v>
      </c>
      <c r="AU202" s="142" t="s">
        <v>83</v>
      </c>
      <c r="AY202" s="17" t="s">
        <v>158</v>
      </c>
      <c r="BE202" s="143">
        <f>IF(N202="základní",J202,0)</f>
        <v>0</v>
      </c>
      <c r="BF202" s="143">
        <f>IF(N202="snížená",J202,0)</f>
        <v>0</v>
      </c>
      <c r="BG202" s="143">
        <f>IF(N202="zákl. přenesená",J202,0)</f>
        <v>0</v>
      </c>
      <c r="BH202" s="143">
        <f>IF(N202="sníž. přenesená",J202,0)</f>
        <v>0</v>
      </c>
      <c r="BI202" s="143">
        <f>IF(N202="nulová",J202,0)</f>
        <v>0</v>
      </c>
      <c r="BJ202" s="17" t="s">
        <v>81</v>
      </c>
      <c r="BK202" s="143">
        <f>ROUND(I202*H202,2)</f>
        <v>0</v>
      </c>
      <c r="BL202" s="17" t="s">
        <v>281</v>
      </c>
      <c r="BM202" s="142" t="s">
        <v>3160</v>
      </c>
    </row>
    <row r="203" spans="2:65" s="1" customFormat="1" ht="11.25">
      <c r="B203" s="32"/>
      <c r="D203" s="144" t="s">
        <v>167</v>
      </c>
      <c r="F203" s="145" t="s">
        <v>3159</v>
      </c>
      <c r="I203" s="146"/>
      <c r="L203" s="32"/>
      <c r="M203" s="147"/>
      <c r="T203" s="53"/>
      <c r="AT203" s="17" t="s">
        <v>167</v>
      </c>
      <c r="AU203" s="17" t="s">
        <v>83</v>
      </c>
    </row>
    <row r="204" spans="2:65" s="1" customFormat="1" ht="16.5" customHeight="1">
      <c r="B204" s="32"/>
      <c r="C204" s="131" t="s">
        <v>646</v>
      </c>
      <c r="D204" s="131" t="s">
        <v>160</v>
      </c>
      <c r="E204" s="132" t="s">
        <v>3161</v>
      </c>
      <c r="F204" s="133" t="s">
        <v>3162</v>
      </c>
      <c r="G204" s="134" t="s">
        <v>344</v>
      </c>
      <c r="H204" s="135">
        <v>2</v>
      </c>
      <c r="I204" s="136"/>
      <c r="J204" s="137">
        <f>ROUND(I204*H204,2)</f>
        <v>0</v>
      </c>
      <c r="K204" s="133" t="s">
        <v>21</v>
      </c>
      <c r="L204" s="32"/>
      <c r="M204" s="138" t="s">
        <v>21</v>
      </c>
      <c r="N204" s="139" t="s">
        <v>44</v>
      </c>
      <c r="P204" s="140">
        <f>O204*H204</f>
        <v>0</v>
      </c>
      <c r="Q204" s="140">
        <v>2.9571000000000003E-4</v>
      </c>
      <c r="R204" s="140">
        <f>Q204*H204</f>
        <v>5.9142000000000005E-4</v>
      </c>
      <c r="S204" s="140">
        <v>0</v>
      </c>
      <c r="T204" s="141">
        <f>S204*H204</f>
        <v>0</v>
      </c>
      <c r="AR204" s="142" t="s">
        <v>281</v>
      </c>
      <c r="AT204" s="142" t="s">
        <v>160</v>
      </c>
      <c r="AU204" s="142" t="s">
        <v>83</v>
      </c>
      <c r="AY204" s="17" t="s">
        <v>158</v>
      </c>
      <c r="BE204" s="143">
        <f>IF(N204="základní",J204,0)</f>
        <v>0</v>
      </c>
      <c r="BF204" s="143">
        <f>IF(N204="snížená",J204,0)</f>
        <v>0</v>
      </c>
      <c r="BG204" s="143">
        <f>IF(N204="zákl. přenesená",J204,0)</f>
        <v>0</v>
      </c>
      <c r="BH204" s="143">
        <f>IF(N204="sníž. přenesená",J204,0)</f>
        <v>0</v>
      </c>
      <c r="BI204" s="143">
        <f>IF(N204="nulová",J204,0)</f>
        <v>0</v>
      </c>
      <c r="BJ204" s="17" t="s">
        <v>81</v>
      </c>
      <c r="BK204" s="143">
        <f>ROUND(I204*H204,2)</f>
        <v>0</v>
      </c>
      <c r="BL204" s="17" t="s">
        <v>281</v>
      </c>
      <c r="BM204" s="142" t="s">
        <v>3163</v>
      </c>
    </row>
    <row r="205" spans="2:65" s="1" customFormat="1" ht="11.25">
      <c r="B205" s="32"/>
      <c r="D205" s="144" t="s">
        <v>167</v>
      </c>
      <c r="F205" s="145" t="s">
        <v>3162</v>
      </c>
      <c r="I205" s="146"/>
      <c r="L205" s="32"/>
      <c r="M205" s="147"/>
      <c r="T205" s="53"/>
      <c r="AT205" s="17" t="s">
        <v>167</v>
      </c>
      <c r="AU205" s="17" t="s">
        <v>83</v>
      </c>
    </row>
    <row r="206" spans="2:65" s="1" customFormat="1" ht="16.5" customHeight="1">
      <c r="B206" s="32"/>
      <c r="C206" s="131" t="s">
        <v>654</v>
      </c>
      <c r="D206" s="131" t="s">
        <v>160</v>
      </c>
      <c r="E206" s="132" t="s">
        <v>3164</v>
      </c>
      <c r="F206" s="133" t="s">
        <v>3165</v>
      </c>
      <c r="G206" s="134" t="s">
        <v>3053</v>
      </c>
      <c r="H206" s="135">
        <v>10</v>
      </c>
      <c r="I206" s="136"/>
      <c r="J206" s="137">
        <f>ROUND(I206*H206,2)</f>
        <v>0</v>
      </c>
      <c r="K206" s="133" t="s">
        <v>21</v>
      </c>
      <c r="L206" s="32"/>
      <c r="M206" s="138" t="s">
        <v>21</v>
      </c>
      <c r="N206" s="139" t="s">
        <v>44</v>
      </c>
      <c r="P206" s="140">
        <f>O206*H206</f>
        <v>0</v>
      </c>
      <c r="Q206" s="140">
        <v>2.3913999999999999E-4</v>
      </c>
      <c r="R206" s="140">
        <f>Q206*H206</f>
        <v>2.3914000000000001E-3</v>
      </c>
      <c r="S206" s="140">
        <v>0</v>
      </c>
      <c r="T206" s="141">
        <f>S206*H206</f>
        <v>0</v>
      </c>
      <c r="AR206" s="142" t="s">
        <v>281</v>
      </c>
      <c r="AT206" s="142" t="s">
        <v>160</v>
      </c>
      <c r="AU206" s="142" t="s">
        <v>83</v>
      </c>
      <c r="AY206" s="17" t="s">
        <v>158</v>
      </c>
      <c r="BE206" s="143">
        <f>IF(N206="základní",J206,0)</f>
        <v>0</v>
      </c>
      <c r="BF206" s="143">
        <f>IF(N206="snížená",J206,0)</f>
        <v>0</v>
      </c>
      <c r="BG206" s="143">
        <f>IF(N206="zákl. přenesená",J206,0)</f>
        <v>0</v>
      </c>
      <c r="BH206" s="143">
        <f>IF(N206="sníž. přenesená",J206,0)</f>
        <v>0</v>
      </c>
      <c r="BI206" s="143">
        <f>IF(N206="nulová",J206,0)</f>
        <v>0</v>
      </c>
      <c r="BJ206" s="17" t="s">
        <v>81</v>
      </c>
      <c r="BK206" s="143">
        <f>ROUND(I206*H206,2)</f>
        <v>0</v>
      </c>
      <c r="BL206" s="17" t="s">
        <v>281</v>
      </c>
      <c r="BM206" s="142" t="s">
        <v>3166</v>
      </c>
    </row>
    <row r="207" spans="2:65" s="1" customFormat="1" ht="11.25">
      <c r="B207" s="32"/>
      <c r="D207" s="144" t="s">
        <v>167</v>
      </c>
      <c r="F207" s="145" t="s">
        <v>3165</v>
      </c>
      <c r="I207" s="146"/>
      <c r="L207" s="32"/>
      <c r="M207" s="147"/>
      <c r="T207" s="53"/>
      <c r="AT207" s="17" t="s">
        <v>167</v>
      </c>
      <c r="AU207" s="17" t="s">
        <v>83</v>
      </c>
    </row>
    <row r="208" spans="2:65" s="1" customFormat="1" ht="16.5" customHeight="1">
      <c r="B208" s="32"/>
      <c r="C208" s="131" t="s">
        <v>664</v>
      </c>
      <c r="D208" s="131" t="s">
        <v>160</v>
      </c>
      <c r="E208" s="132" t="s">
        <v>3167</v>
      </c>
      <c r="F208" s="133" t="s">
        <v>3168</v>
      </c>
      <c r="G208" s="134" t="s">
        <v>3053</v>
      </c>
      <c r="H208" s="135">
        <v>3</v>
      </c>
      <c r="I208" s="136"/>
      <c r="J208" s="137">
        <f>ROUND(I208*H208,2)</f>
        <v>0</v>
      </c>
      <c r="K208" s="133" t="s">
        <v>21</v>
      </c>
      <c r="L208" s="32"/>
      <c r="M208" s="138" t="s">
        <v>21</v>
      </c>
      <c r="N208" s="139" t="s">
        <v>44</v>
      </c>
      <c r="P208" s="140">
        <f>O208*H208</f>
        <v>0</v>
      </c>
      <c r="Q208" s="140">
        <v>1.8E-3</v>
      </c>
      <c r="R208" s="140">
        <f>Q208*H208</f>
        <v>5.4000000000000003E-3</v>
      </c>
      <c r="S208" s="140">
        <v>0</v>
      </c>
      <c r="T208" s="141">
        <f>S208*H208</f>
        <v>0</v>
      </c>
      <c r="AR208" s="142" t="s">
        <v>281</v>
      </c>
      <c r="AT208" s="142" t="s">
        <v>160</v>
      </c>
      <c r="AU208" s="142" t="s">
        <v>83</v>
      </c>
      <c r="AY208" s="17" t="s">
        <v>158</v>
      </c>
      <c r="BE208" s="143">
        <f>IF(N208="základní",J208,0)</f>
        <v>0</v>
      </c>
      <c r="BF208" s="143">
        <f>IF(N208="snížená",J208,0)</f>
        <v>0</v>
      </c>
      <c r="BG208" s="143">
        <f>IF(N208="zákl. přenesená",J208,0)</f>
        <v>0</v>
      </c>
      <c r="BH208" s="143">
        <f>IF(N208="sníž. přenesená",J208,0)</f>
        <v>0</v>
      </c>
      <c r="BI208" s="143">
        <f>IF(N208="nulová",J208,0)</f>
        <v>0</v>
      </c>
      <c r="BJ208" s="17" t="s">
        <v>81</v>
      </c>
      <c r="BK208" s="143">
        <f>ROUND(I208*H208,2)</f>
        <v>0</v>
      </c>
      <c r="BL208" s="17" t="s">
        <v>281</v>
      </c>
      <c r="BM208" s="142" t="s">
        <v>3169</v>
      </c>
    </row>
    <row r="209" spans="2:65" s="1" customFormat="1" ht="11.25">
      <c r="B209" s="32"/>
      <c r="D209" s="144" t="s">
        <v>167</v>
      </c>
      <c r="F209" s="145" t="s">
        <v>3168</v>
      </c>
      <c r="I209" s="146"/>
      <c r="L209" s="32"/>
      <c r="M209" s="147"/>
      <c r="T209" s="53"/>
      <c r="AT209" s="17" t="s">
        <v>167</v>
      </c>
      <c r="AU209" s="17" t="s">
        <v>83</v>
      </c>
    </row>
    <row r="210" spans="2:65" s="1" customFormat="1" ht="16.5" customHeight="1">
      <c r="B210" s="32"/>
      <c r="C210" s="131" t="s">
        <v>672</v>
      </c>
      <c r="D210" s="131" t="s">
        <v>160</v>
      </c>
      <c r="E210" s="132" t="s">
        <v>3170</v>
      </c>
      <c r="F210" s="133" t="s">
        <v>3171</v>
      </c>
      <c r="G210" s="134" t="s">
        <v>3053</v>
      </c>
      <c r="H210" s="135">
        <v>2</v>
      </c>
      <c r="I210" s="136"/>
      <c r="J210" s="137">
        <f>ROUND(I210*H210,2)</f>
        <v>0</v>
      </c>
      <c r="K210" s="133" t="s">
        <v>21</v>
      </c>
      <c r="L210" s="32"/>
      <c r="M210" s="138" t="s">
        <v>21</v>
      </c>
      <c r="N210" s="139" t="s">
        <v>44</v>
      </c>
      <c r="P210" s="140">
        <f>O210*H210</f>
        <v>0</v>
      </c>
      <c r="Q210" s="140">
        <v>1.8E-3</v>
      </c>
      <c r="R210" s="140">
        <f>Q210*H210</f>
        <v>3.5999999999999999E-3</v>
      </c>
      <c r="S210" s="140">
        <v>0</v>
      </c>
      <c r="T210" s="141">
        <f>S210*H210</f>
        <v>0</v>
      </c>
      <c r="AR210" s="142" t="s">
        <v>281</v>
      </c>
      <c r="AT210" s="142" t="s">
        <v>160</v>
      </c>
      <c r="AU210" s="142" t="s">
        <v>83</v>
      </c>
      <c r="AY210" s="17" t="s">
        <v>158</v>
      </c>
      <c r="BE210" s="143">
        <f>IF(N210="základní",J210,0)</f>
        <v>0</v>
      </c>
      <c r="BF210" s="143">
        <f>IF(N210="snížená",J210,0)</f>
        <v>0</v>
      </c>
      <c r="BG210" s="143">
        <f>IF(N210="zákl. přenesená",J210,0)</f>
        <v>0</v>
      </c>
      <c r="BH210" s="143">
        <f>IF(N210="sníž. přenesená",J210,0)</f>
        <v>0</v>
      </c>
      <c r="BI210" s="143">
        <f>IF(N210="nulová",J210,0)</f>
        <v>0</v>
      </c>
      <c r="BJ210" s="17" t="s">
        <v>81</v>
      </c>
      <c r="BK210" s="143">
        <f>ROUND(I210*H210,2)</f>
        <v>0</v>
      </c>
      <c r="BL210" s="17" t="s">
        <v>281</v>
      </c>
      <c r="BM210" s="142" t="s">
        <v>3172</v>
      </c>
    </row>
    <row r="211" spans="2:65" s="1" customFormat="1" ht="11.25">
      <c r="B211" s="32"/>
      <c r="D211" s="144" t="s">
        <v>167</v>
      </c>
      <c r="F211" s="145" t="s">
        <v>3171</v>
      </c>
      <c r="I211" s="146"/>
      <c r="L211" s="32"/>
      <c r="M211" s="147"/>
      <c r="T211" s="53"/>
      <c r="AT211" s="17" t="s">
        <v>167</v>
      </c>
      <c r="AU211" s="17" t="s">
        <v>83</v>
      </c>
    </row>
    <row r="212" spans="2:65" s="1" customFormat="1" ht="16.5" customHeight="1">
      <c r="B212" s="32"/>
      <c r="C212" s="131" t="s">
        <v>678</v>
      </c>
      <c r="D212" s="131" t="s">
        <v>160</v>
      </c>
      <c r="E212" s="132" t="s">
        <v>3173</v>
      </c>
      <c r="F212" s="133" t="s">
        <v>3174</v>
      </c>
      <c r="G212" s="134" t="s">
        <v>344</v>
      </c>
      <c r="H212" s="135">
        <v>6</v>
      </c>
      <c r="I212" s="136"/>
      <c r="J212" s="137">
        <f>ROUND(I212*H212,2)</f>
        <v>0</v>
      </c>
      <c r="K212" s="133" t="s">
        <v>21</v>
      </c>
      <c r="L212" s="32"/>
      <c r="M212" s="138" t="s">
        <v>21</v>
      </c>
      <c r="N212" s="139" t="s">
        <v>44</v>
      </c>
      <c r="P212" s="140">
        <f>O212*H212</f>
        <v>0</v>
      </c>
      <c r="Q212" s="140">
        <v>6.9999999999999994E-5</v>
      </c>
      <c r="R212" s="140">
        <f>Q212*H212</f>
        <v>4.1999999999999996E-4</v>
      </c>
      <c r="S212" s="140">
        <v>0</v>
      </c>
      <c r="T212" s="141">
        <f>S212*H212</f>
        <v>0</v>
      </c>
      <c r="AR212" s="142" t="s">
        <v>281</v>
      </c>
      <c r="AT212" s="142" t="s">
        <v>160</v>
      </c>
      <c r="AU212" s="142" t="s">
        <v>83</v>
      </c>
      <c r="AY212" s="17" t="s">
        <v>158</v>
      </c>
      <c r="BE212" s="143">
        <f>IF(N212="základní",J212,0)</f>
        <v>0</v>
      </c>
      <c r="BF212" s="143">
        <f>IF(N212="snížená",J212,0)</f>
        <v>0</v>
      </c>
      <c r="BG212" s="143">
        <f>IF(N212="zákl. přenesená",J212,0)</f>
        <v>0</v>
      </c>
      <c r="BH212" s="143">
        <f>IF(N212="sníž. přenesená",J212,0)</f>
        <v>0</v>
      </c>
      <c r="BI212" s="143">
        <f>IF(N212="nulová",J212,0)</f>
        <v>0</v>
      </c>
      <c r="BJ212" s="17" t="s">
        <v>81</v>
      </c>
      <c r="BK212" s="143">
        <f>ROUND(I212*H212,2)</f>
        <v>0</v>
      </c>
      <c r="BL212" s="17" t="s">
        <v>281</v>
      </c>
      <c r="BM212" s="142" t="s">
        <v>3175</v>
      </c>
    </row>
    <row r="213" spans="2:65" s="1" customFormat="1" ht="11.25">
      <c r="B213" s="32"/>
      <c r="D213" s="144" t="s">
        <v>167</v>
      </c>
      <c r="F213" s="145" t="s">
        <v>3174</v>
      </c>
      <c r="I213" s="146"/>
      <c r="L213" s="32"/>
      <c r="M213" s="147"/>
      <c r="T213" s="53"/>
      <c r="AT213" s="17" t="s">
        <v>167</v>
      </c>
      <c r="AU213" s="17" t="s">
        <v>83</v>
      </c>
    </row>
    <row r="214" spans="2:65" s="1" customFormat="1" ht="16.5" customHeight="1">
      <c r="B214" s="32"/>
      <c r="C214" s="131" t="s">
        <v>686</v>
      </c>
      <c r="D214" s="131" t="s">
        <v>160</v>
      </c>
      <c r="E214" s="132" t="s">
        <v>3176</v>
      </c>
      <c r="F214" s="133" t="s">
        <v>3177</v>
      </c>
      <c r="G214" s="134" t="s">
        <v>322</v>
      </c>
      <c r="H214" s="135">
        <v>8.1000000000000003E-2</v>
      </c>
      <c r="I214" s="136"/>
      <c r="J214" s="137">
        <f>ROUND(I214*H214,2)</f>
        <v>0</v>
      </c>
      <c r="K214" s="133" t="s">
        <v>21</v>
      </c>
      <c r="L214" s="32"/>
      <c r="M214" s="138" t="s">
        <v>21</v>
      </c>
      <c r="N214" s="139" t="s">
        <v>44</v>
      </c>
      <c r="P214" s="140">
        <f>O214*H214</f>
        <v>0</v>
      </c>
      <c r="Q214" s="140">
        <v>0</v>
      </c>
      <c r="R214" s="140">
        <f>Q214*H214</f>
        <v>0</v>
      </c>
      <c r="S214" s="140">
        <v>0</v>
      </c>
      <c r="T214" s="141">
        <f>S214*H214</f>
        <v>0</v>
      </c>
      <c r="AR214" s="142" t="s">
        <v>281</v>
      </c>
      <c r="AT214" s="142" t="s">
        <v>160</v>
      </c>
      <c r="AU214" s="142" t="s">
        <v>83</v>
      </c>
      <c r="AY214" s="17" t="s">
        <v>158</v>
      </c>
      <c r="BE214" s="143">
        <f>IF(N214="základní",J214,0)</f>
        <v>0</v>
      </c>
      <c r="BF214" s="143">
        <f>IF(N214="snížená",J214,0)</f>
        <v>0</v>
      </c>
      <c r="BG214" s="143">
        <f>IF(N214="zákl. přenesená",J214,0)</f>
        <v>0</v>
      </c>
      <c r="BH214" s="143">
        <f>IF(N214="sníž. přenesená",J214,0)</f>
        <v>0</v>
      </c>
      <c r="BI214" s="143">
        <f>IF(N214="nulová",J214,0)</f>
        <v>0</v>
      </c>
      <c r="BJ214" s="17" t="s">
        <v>81</v>
      </c>
      <c r="BK214" s="143">
        <f>ROUND(I214*H214,2)</f>
        <v>0</v>
      </c>
      <c r="BL214" s="17" t="s">
        <v>281</v>
      </c>
      <c r="BM214" s="142" t="s">
        <v>3178</v>
      </c>
    </row>
    <row r="215" spans="2:65" s="1" customFormat="1" ht="11.25">
      <c r="B215" s="32"/>
      <c r="D215" s="144" t="s">
        <v>167</v>
      </c>
      <c r="F215" s="145" t="s">
        <v>3177</v>
      </c>
      <c r="I215" s="146"/>
      <c r="L215" s="32"/>
      <c r="M215" s="185"/>
      <c r="N215" s="186"/>
      <c r="O215" s="186"/>
      <c r="P215" s="186"/>
      <c r="Q215" s="186"/>
      <c r="R215" s="186"/>
      <c r="S215" s="186"/>
      <c r="T215" s="187"/>
      <c r="AT215" s="17" t="s">
        <v>167</v>
      </c>
      <c r="AU215" s="17" t="s">
        <v>83</v>
      </c>
    </row>
    <row r="216" spans="2:65" s="1" customFormat="1" ht="6.95" customHeight="1">
      <c r="B216" s="41"/>
      <c r="C216" s="42"/>
      <c r="D216" s="42"/>
      <c r="E216" s="42"/>
      <c r="F216" s="42"/>
      <c r="G216" s="42"/>
      <c r="H216" s="42"/>
      <c r="I216" s="42"/>
      <c r="J216" s="42"/>
      <c r="K216" s="42"/>
      <c r="L216" s="32"/>
    </row>
  </sheetData>
  <sheetProtection algorithmName="SHA-512" hashValue="Aa78tb0poTs51s03olh/lu1AtX2i5vBwbcFeB687c9wsL9KYYfq3VV+tDj9hNvsbygPZwKvidcpUk5ucKCQYyg==" saltValue="P8icKtsuCejCI1RDt75F7ebrVhpB2RgcoXx1y5lW8HDBuzuu4IvglhQtF2ADKRQpK4x0oFBPRT9sw7ek4hGbRg==" spinCount="100000" sheet="1" objects="1" scenarios="1" formatColumns="0" formatRows="0" autoFilter="0"/>
  <autoFilter ref="C83:K215" xr:uid="{00000000-0009-0000-0000-000003000000}"/>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9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92</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s="1" customFormat="1" ht="12" customHeight="1">
      <c r="B8" s="32"/>
      <c r="D8" s="27" t="s">
        <v>111</v>
      </c>
      <c r="L8" s="32"/>
    </row>
    <row r="9" spans="2:46" s="1" customFormat="1" ht="16.5" customHeight="1">
      <c r="B9" s="32"/>
      <c r="E9" s="276" t="s">
        <v>3179</v>
      </c>
      <c r="F9" s="319"/>
      <c r="G9" s="319"/>
      <c r="H9" s="319"/>
      <c r="L9" s="32"/>
    </row>
    <row r="10" spans="2:46" s="1" customFormat="1" ht="11.25">
      <c r="B10" s="32"/>
      <c r="L10" s="32"/>
    </row>
    <row r="11" spans="2:46" s="1" customFormat="1" ht="12" customHeight="1">
      <c r="B11" s="32"/>
      <c r="D11" s="27" t="s">
        <v>18</v>
      </c>
      <c r="F11" s="25" t="s">
        <v>21</v>
      </c>
      <c r="I11" s="27" t="s">
        <v>20</v>
      </c>
      <c r="J11" s="25" t="s">
        <v>21</v>
      </c>
      <c r="L11" s="32"/>
    </row>
    <row r="12" spans="2:46" s="1" customFormat="1" ht="12" customHeight="1">
      <c r="B12" s="32"/>
      <c r="D12" s="27" t="s">
        <v>22</v>
      </c>
      <c r="F12" s="25" t="s">
        <v>36</v>
      </c>
      <c r="I12" s="27" t="s">
        <v>24</v>
      </c>
      <c r="J12" s="49" t="str">
        <f>'Rekapitulace stavby'!AN8</f>
        <v>7. 9. 2022</v>
      </c>
      <c r="L12" s="32"/>
    </row>
    <row r="13" spans="2:46" s="1" customFormat="1" ht="10.9" customHeight="1">
      <c r="B13" s="32"/>
      <c r="L13" s="32"/>
    </row>
    <row r="14" spans="2:46" s="1" customFormat="1" ht="12" customHeight="1">
      <c r="B14" s="32"/>
      <c r="D14" s="27" t="s">
        <v>26</v>
      </c>
      <c r="I14" s="27" t="s">
        <v>27</v>
      </c>
      <c r="J14" s="25" t="s">
        <v>21</v>
      </c>
      <c r="L14" s="32"/>
    </row>
    <row r="15" spans="2:46" s="1" customFormat="1" ht="18" customHeight="1">
      <c r="B15" s="32"/>
      <c r="E15" s="25" t="s">
        <v>28</v>
      </c>
      <c r="I15" s="27" t="s">
        <v>29</v>
      </c>
      <c r="J15" s="25" t="s">
        <v>21</v>
      </c>
      <c r="L15" s="32"/>
    </row>
    <row r="16" spans="2:46" s="1" customFormat="1" ht="6.95" customHeight="1">
      <c r="B16" s="32"/>
      <c r="L16" s="32"/>
    </row>
    <row r="17" spans="2:12" s="1" customFormat="1" ht="12" customHeight="1">
      <c r="B17" s="32"/>
      <c r="D17" s="27" t="s">
        <v>30</v>
      </c>
      <c r="I17" s="27" t="s">
        <v>27</v>
      </c>
      <c r="J17" s="28" t="str">
        <f>'Rekapitulace stavby'!AN13</f>
        <v>Vyplň údaj</v>
      </c>
      <c r="L17" s="32"/>
    </row>
    <row r="18" spans="2:12" s="1" customFormat="1" ht="18" customHeight="1">
      <c r="B18" s="32"/>
      <c r="E18" s="320" t="str">
        <f>'Rekapitulace stavby'!E14</f>
        <v>Vyplň údaj</v>
      </c>
      <c r="F18" s="301"/>
      <c r="G18" s="301"/>
      <c r="H18" s="301"/>
      <c r="I18" s="27" t="s">
        <v>29</v>
      </c>
      <c r="J18" s="28" t="str">
        <f>'Rekapitulace stavby'!AN14</f>
        <v>Vyplň údaj</v>
      </c>
      <c r="L18" s="32"/>
    </row>
    <row r="19" spans="2:12" s="1" customFormat="1" ht="6.95" customHeight="1">
      <c r="B19" s="32"/>
      <c r="L19" s="32"/>
    </row>
    <row r="20" spans="2:12" s="1" customFormat="1" ht="12" customHeight="1">
      <c r="B20" s="32"/>
      <c r="D20" s="27" t="s">
        <v>32</v>
      </c>
      <c r="I20" s="27" t="s">
        <v>27</v>
      </c>
      <c r="J20" s="25" t="s">
        <v>21</v>
      </c>
      <c r="L20" s="32"/>
    </row>
    <row r="21" spans="2:12" s="1" customFormat="1" ht="18" customHeight="1">
      <c r="B21" s="32"/>
      <c r="E21" s="25" t="s">
        <v>33</v>
      </c>
      <c r="I21" s="27" t="s">
        <v>29</v>
      </c>
      <c r="J21" s="25" t="s">
        <v>21</v>
      </c>
      <c r="L21" s="32"/>
    </row>
    <row r="22" spans="2:12" s="1" customFormat="1" ht="6.95" customHeight="1">
      <c r="B22" s="32"/>
      <c r="L22" s="32"/>
    </row>
    <row r="23" spans="2:12" s="1" customFormat="1" ht="12" customHeight="1">
      <c r="B23" s="32"/>
      <c r="D23" s="27" t="s">
        <v>35</v>
      </c>
      <c r="I23" s="27" t="s">
        <v>27</v>
      </c>
      <c r="J23" s="25" t="s">
        <v>21</v>
      </c>
      <c r="L23" s="32"/>
    </row>
    <row r="24" spans="2:12" s="1" customFormat="1" ht="18" customHeight="1">
      <c r="B24" s="32"/>
      <c r="E24" s="25" t="s">
        <v>36</v>
      </c>
      <c r="I24" s="27" t="s">
        <v>29</v>
      </c>
      <c r="J24" s="25" t="s">
        <v>21</v>
      </c>
      <c r="L24" s="32"/>
    </row>
    <row r="25" spans="2:12" s="1" customFormat="1" ht="6.95" customHeight="1">
      <c r="B25" s="32"/>
      <c r="L25" s="32"/>
    </row>
    <row r="26" spans="2:12" s="1" customFormat="1" ht="12" customHeight="1">
      <c r="B26" s="32"/>
      <c r="D26" s="27" t="s">
        <v>37</v>
      </c>
      <c r="L26" s="32"/>
    </row>
    <row r="27" spans="2:12" s="7" customFormat="1" ht="16.5" customHeight="1">
      <c r="B27" s="91"/>
      <c r="E27" s="306" t="s">
        <v>21</v>
      </c>
      <c r="F27" s="306"/>
      <c r="G27" s="306"/>
      <c r="H27" s="306"/>
      <c r="L27" s="91"/>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92" t="s">
        <v>39</v>
      </c>
      <c r="J30" s="63">
        <f>ROUND(J83, 2)</f>
        <v>0</v>
      </c>
      <c r="L30" s="32"/>
    </row>
    <row r="31" spans="2:12" s="1" customFormat="1" ht="6.95" customHeight="1">
      <c r="B31" s="32"/>
      <c r="D31" s="50"/>
      <c r="E31" s="50"/>
      <c r="F31" s="50"/>
      <c r="G31" s="50"/>
      <c r="H31" s="50"/>
      <c r="I31" s="50"/>
      <c r="J31" s="50"/>
      <c r="K31" s="50"/>
      <c r="L31" s="32"/>
    </row>
    <row r="32" spans="2:12" s="1" customFormat="1" ht="14.45" customHeight="1">
      <c r="B32" s="32"/>
      <c r="F32" s="35" t="s">
        <v>41</v>
      </c>
      <c r="I32" s="35" t="s">
        <v>40</v>
      </c>
      <c r="J32" s="35" t="s">
        <v>42</v>
      </c>
      <c r="L32" s="32"/>
    </row>
    <row r="33" spans="2:12" s="1" customFormat="1" ht="14.45" customHeight="1">
      <c r="B33" s="32"/>
      <c r="D33" s="52" t="s">
        <v>43</v>
      </c>
      <c r="E33" s="27" t="s">
        <v>44</v>
      </c>
      <c r="F33" s="83">
        <f>ROUND((SUM(BE83:BE289)),  2)</f>
        <v>0</v>
      </c>
      <c r="I33" s="93">
        <v>0.21</v>
      </c>
      <c r="J33" s="83">
        <f>ROUND(((SUM(BE83:BE289))*I33),  2)</f>
        <v>0</v>
      </c>
      <c r="L33" s="32"/>
    </row>
    <row r="34" spans="2:12" s="1" customFormat="1" ht="14.45" customHeight="1">
      <c r="B34" s="32"/>
      <c r="E34" s="27" t="s">
        <v>45</v>
      </c>
      <c r="F34" s="83">
        <f>ROUND((SUM(BF83:BF289)),  2)</f>
        <v>0</v>
      </c>
      <c r="I34" s="93">
        <v>0.15</v>
      </c>
      <c r="J34" s="83">
        <f>ROUND(((SUM(BF83:BF289))*I34),  2)</f>
        <v>0</v>
      </c>
      <c r="L34" s="32"/>
    </row>
    <row r="35" spans="2:12" s="1" customFormat="1" ht="14.45" hidden="1" customHeight="1">
      <c r="B35" s="32"/>
      <c r="E35" s="27" t="s">
        <v>46</v>
      </c>
      <c r="F35" s="83">
        <f>ROUND((SUM(BG83:BG289)),  2)</f>
        <v>0</v>
      </c>
      <c r="I35" s="93">
        <v>0.21</v>
      </c>
      <c r="J35" s="83">
        <f>0</f>
        <v>0</v>
      </c>
      <c r="L35" s="32"/>
    </row>
    <row r="36" spans="2:12" s="1" customFormat="1" ht="14.45" hidden="1" customHeight="1">
      <c r="B36" s="32"/>
      <c r="E36" s="27" t="s">
        <v>47</v>
      </c>
      <c r="F36" s="83">
        <f>ROUND((SUM(BH83:BH289)),  2)</f>
        <v>0</v>
      </c>
      <c r="I36" s="93">
        <v>0.15</v>
      </c>
      <c r="J36" s="83">
        <f>0</f>
        <v>0</v>
      </c>
      <c r="L36" s="32"/>
    </row>
    <row r="37" spans="2:12" s="1" customFormat="1" ht="14.45" hidden="1" customHeight="1">
      <c r="B37" s="32"/>
      <c r="E37" s="27" t="s">
        <v>48</v>
      </c>
      <c r="F37" s="83">
        <f>ROUND((SUM(BI83:BI289)),  2)</f>
        <v>0</v>
      </c>
      <c r="I37" s="93">
        <v>0</v>
      </c>
      <c r="J37" s="83">
        <f>0</f>
        <v>0</v>
      </c>
      <c r="L37" s="32"/>
    </row>
    <row r="38" spans="2:12" s="1" customFormat="1" ht="6.95" customHeight="1">
      <c r="B38" s="32"/>
      <c r="L38" s="32"/>
    </row>
    <row r="39" spans="2:12" s="1" customFormat="1" ht="25.35" customHeight="1">
      <c r="B39" s="32"/>
      <c r="C39" s="94"/>
      <c r="D39" s="95" t="s">
        <v>49</v>
      </c>
      <c r="E39" s="54"/>
      <c r="F39" s="54"/>
      <c r="G39" s="96" t="s">
        <v>50</v>
      </c>
      <c r="H39" s="97" t="s">
        <v>51</v>
      </c>
      <c r="I39" s="54"/>
      <c r="J39" s="98">
        <f>SUM(J30:J37)</f>
        <v>0</v>
      </c>
      <c r="K39" s="99"/>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114</v>
      </c>
      <c r="L45" s="32"/>
    </row>
    <row r="46" spans="2:12" s="1" customFormat="1" ht="6.95" customHeight="1">
      <c r="B46" s="32"/>
      <c r="L46" s="32"/>
    </row>
    <row r="47" spans="2:12" s="1" customFormat="1" ht="12" customHeight="1">
      <c r="B47" s="32"/>
      <c r="C47" s="27" t="s">
        <v>16</v>
      </c>
      <c r="L47" s="32"/>
    </row>
    <row r="48" spans="2:12" s="1" customFormat="1" ht="16.5" customHeight="1">
      <c r="B48" s="32"/>
      <c r="E48" s="317" t="str">
        <f>E7</f>
        <v>Přístavba odborné učebny pro výuku přípravy pokrmů pro I. II. stupeň ZŠ Dub nad Moravou</v>
      </c>
      <c r="F48" s="318"/>
      <c r="G48" s="318"/>
      <c r="H48" s="318"/>
      <c r="L48" s="32"/>
    </row>
    <row r="49" spans="2:47" s="1" customFormat="1" ht="12" customHeight="1">
      <c r="B49" s="32"/>
      <c r="C49" s="27" t="s">
        <v>111</v>
      </c>
      <c r="L49" s="32"/>
    </row>
    <row r="50" spans="2:47" s="1" customFormat="1" ht="16.5" customHeight="1">
      <c r="B50" s="32"/>
      <c r="E50" s="276" t="str">
        <f>E9</f>
        <v>D.1.4c - Zařízení pro vytápění staveb</v>
      </c>
      <c r="F50" s="319"/>
      <c r="G50" s="319"/>
      <c r="H50" s="319"/>
      <c r="L50" s="32"/>
    </row>
    <row r="51" spans="2:47" s="1" customFormat="1" ht="6.95" customHeight="1">
      <c r="B51" s="32"/>
      <c r="L51" s="32"/>
    </row>
    <row r="52" spans="2:47" s="1" customFormat="1" ht="12" customHeight="1">
      <c r="B52" s="32"/>
      <c r="C52" s="27" t="s">
        <v>22</v>
      </c>
      <c r="F52" s="25" t="str">
        <f>F12</f>
        <v xml:space="preserve"> </v>
      </c>
      <c r="I52" s="27" t="s">
        <v>24</v>
      </c>
      <c r="J52" s="49" t="str">
        <f>IF(J12="","",J12)</f>
        <v>7. 9. 2022</v>
      </c>
      <c r="L52" s="32"/>
    </row>
    <row r="53" spans="2:47" s="1" customFormat="1" ht="6.95" customHeight="1">
      <c r="B53" s="32"/>
      <c r="L53" s="32"/>
    </row>
    <row r="54" spans="2:47" s="1" customFormat="1" ht="15.2" customHeight="1">
      <c r="B54" s="32"/>
      <c r="C54" s="27" t="s">
        <v>26</v>
      </c>
      <c r="F54" s="25" t="str">
        <f>E15</f>
        <v>ZŠ a MŠ, příspěvková organizace Dub n/M</v>
      </c>
      <c r="I54" s="27" t="s">
        <v>32</v>
      </c>
      <c r="J54" s="30" t="str">
        <f>E21</f>
        <v>Bořivoj Kovář</v>
      </c>
      <c r="L54" s="32"/>
    </row>
    <row r="55" spans="2:47" s="1" customFormat="1" ht="15.2" customHeight="1">
      <c r="B55" s="32"/>
      <c r="C55" s="27" t="s">
        <v>30</v>
      </c>
      <c r="F55" s="25" t="str">
        <f>IF(E18="","",E18)</f>
        <v>Vyplň údaj</v>
      </c>
      <c r="I55" s="27" t="s">
        <v>35</v>
      </c>
      <c r="J55" s="30" t="str">
        <f>E24</f>
        <v xml:space="preserve"> </v>
      </c>
      <c r="L55" s="32"/>
    </row>
    <row r="56" spans="2:47" s="1" customFormat="1" ht="10.35" customHeight="1">
      <c r="B56" s="32"/>
      <c r="L56" s="32"/>
    </row>
    <row r="57" spans="2:47" s="1" customFormat="1" ht="29.25" customHeight="1">
      <c r="B57" s="32"/>
      <c r="C57" s="100" t="s">
        <v>115</v>
      </c>
      <c r="D57" s="94"/>
      <c r="E57" s="94"/>
      <c r="F57" s="94"/>
      <c r="G57" s="94"/>
      <c r="H57" s="94"/>
      <c r="I57" s="94"/>
      <c r="J57" s="101" t="s">
        <v>116</v>
      </c>
      <c r="K57" s="94"/>
      <c r="L57" s="32"/>
    </row>
    <row r="58" spans="2:47" s="1" customFormat="1" ht="10.35" customHeight="1">
      <c r="B58" s="32"/>
      <c r="L58" s="32"/>
    </row>
    <row r="59" spans="2:47" s="1" customFormat="1" ht="22.9" customHeight="1">
      <c r="B59" s="32"/>
      <c r="C59" s="102" t="s">
        <v>71</v>
      </c>
      <c r="J59" s="63">
        <f>J83</f>
        <v>0</v>
      </c>
      <c r="L59" s="32"/>
      <c r="AU59" s="17" t="s">
        <v>117</v>
      </c>
    </row>
    <row r="60" spans="2:47" s="8" customFormat="1" ht="24.95" customHeight="1">
      <c r="B60" s="103"/>
      <c r="D60" s="104" t="s">
        <v>3180</v>
      </c>
      <c r="E60" s="105"/>
      <c r="F60" s="105"/>
      <c r="G60" s="105"/>
      <c r="H60" s="105"/>
      <c r="I60" s="105"/>
      <c r="J60" s="106">
        <f>J84</f>
        <v>0</v>
      </c>
      <c r="L60" s="103"/>
    </row>
    <row r="61" spans="2:47" s="8" customFormat="1" ht="24.95" customHeight="1">
      <c r="B61" s="103"/>
      <c r="D61" s="104" t="s">
        <v>3181</v>
      </c>
      <c r="E61" s="105"/>
      <c r="F61" s="105"/>
      <c r="G61" s="105"/>
      <c r="H61" s="105"/>
      <c r="I61" s="105"/>
      <c r="J61" s="106">
        <f>J107</f>
        <v>0</v>
      </c>
      <c r="L61" s="103"/>
    </row>
    <row r="62" spans="2:47" s="8" customFormat="1" ht="24.95" customHeight="1">
      <c r="B62" s="103"/>
      <c r="D62" s="104" t="s">
        <v>3182</v>
      </c>
      <c r="E62" s="105"/>
      <c r="F62" s="105"/>
      <c r="G62" s="105"/>
      <c r="H62" s="105"/>
      <c r="I62" s="105"/>
      <c r="J62" s="106">
        <f>J178</f>
        <v>0</v>
      </c>
      <c r="L62" s="103"/>
    </row>
    <row r="63" spans="2:47" s="8" customFormat="1" ht="24.95" customHeight="1">
      <c r="B63" s="103"/>
      <c r="D63" s="104" t="s">
        <v>3183</v>
      </c>
      <c r="E63" s="105"/>
      <c r="F63" s="105"/>
      <c r="G63" s="105"/>
      <c r="H63" s="105"/>
      <c r="I63" s="105"/>
      <c r="J63" s="106">
        <f>J225</f>
        <v>0</v>
      </c>
      <c r="L63" s="103"/>
    </row>
    <row r="64" spans="2:47" s="1" customFormat="1" ht="21.75" customHeight="1">
      <c r="B64" s="32"/>
      <c r="L64" s="32"/>
    </row>
    <row r="65" spans="2:12" s="1" customFormat="1" ht="6.95" customHeight="1">
      <c r="B65" s="41"/>
      <c r="C65" s="42"/>
      <c r="D65" s="42"/>
      <c r="E65" s="42"/>
      <c r="F65" s="42"/>
      <c r="G65" s="42"/>
      <c r="H65" s="42"/>
      <c r="I65" s="42"/>
      <c r="J65" s="42"/>
      <c r="K65" s="42"/>
      <c r="L65" s="32"/>
    </row>
    <row r="69" spans="2:12" s="1" customFormat="1" ht="6.95" customHeight="1">
      <c r="B69" s="43"/>
      <c r="C69" s="44"/>
      <c r="D69" s="44"/>
      <c r="E69" s="44"/>
      <c r="F69" s="44"/>
      <c r="G69" s="44"/>
      <c r="H69" s="44"/>
      <c r="I69" s="44"/>
      <c r="J69" s="44"/>
      <c r="K69" s="44"/>
      <c r="L69" s="32"/>
    </row>
    <row r="70" spans="2:12" s="1" customFormat="1" ht="24.95" customHeight="1">
      <c r="B70" s="32"/>
      <c r="C70" s="21" t="s">
        <v>143</v>
      </c>
      <c r="L70" s="32"/>
    </row>
    <row r="71" spans="2:12" s="1" customFormat="1" ht="6.95" customHeight="1">
      <c r="B71" s="32"/>
      <c r="L71" s="32"/>
    </row>
    <row r="72" spans="2:12" s="1" customFormat="1" ht="12" customHeight="1">
      <c r="B72" s="32"/>
      <c r="C72" s="27" t="s">
        <v>16</v>
      </c>
      <c r="L72" s="32"/>
    </row>
    <row r="73" spans="2:12" s="1" customFormat="1" ht="16.5" customHeight="1">
      <c r="B73" s="32"/>
      <c r="E73" s="317" t="str">
        <f>E7</f>
        <v>Přístavba odborné učebny pro výuku přípravy pokrmů pro I. II. stupeň ZŠ Dub nad Moravou</v>
      </c>
      <c r="F73" s="318"/>
      <c r="G73" s="318"/>
      <c r="H73" s="318"/>
      <c r="L73" s="32"/>
    </row>
    <row r="74" spans="2:12" s="1" customFormat="1" ht="12" customHeight="1">
      <c r="B74" s="32"/>
      <c r="C74" s="27" t="s">
        <v>111</v>
      </c>
      <c r="L74" s="32"/>
    </row>
    <row r="75" spans="2:12" s="1" customFormat="1" ht="16.5" customHeight="1">
      <c r="B75" s="32"/>
      <c r="E75" s="276" t="str">
        <f>E9</f>
        <v>D.1.4c - Zařízení pro vytápění staveb</v>
      </c>
      <c r="F75" s="319"/>
      <c r="G75" s="319"/>
      <c r="H75" s="319"/>
      <c r="L75" s="32"/>
    </row>
    <row r="76" spans="2:12" s="1" customFormat="1" ht="6.95" customHeight="1">
      <c r="B76" s="32"/>
      <c r="L76" s="32"/>
    </row>
    <row r="77" spans="2:12" s="1" customFormat="1" ht="12" customHeight="1">
      <c r="B77" s="32"/>
      <c r="C77" s="27" t="s">
        <v>22</v>
      </c>
      <c r="F77" s="25" t="str">
        <f>F12</f>
        <v xml:space="preserve"> </v>
      </c>
      <c r="I77" s="27" t="s">
        <v>24</v>
      </c>
      <c r="J77" s="49" t="str">
        <f>IF(J12="","",J12)</f>
        <v>7. 9. 2022</v>
      </c>
      <c r="L77" s="32"/>
    </row>
    <row r="78" spans="2:12" s="1" customFormat="1" ht="6.95" customHeight="1">
      <c r="B78" s="32"/>
      <c r="L78" s="32"/>
    </row>
    <row r="79" spans="2:12" s="1" customFormat="1" ht="15.2" customHeight="1">
      <c r="B79" s="32"/>
      <c r="C79" s="27" t="s">
        <v>26</v>
      </c>
      <c r="F79" s="25" t="str">
        <f>E15</f>
        <v>ZŠ a MŠ, příspěvková organizace Dub n/M</v>
      </c>
      <c r="I79" s="27" t="s">
        <v>32</v>
      </c>
      <c r="J79" s="30" t="str">
        <f>E21</f>
        <v>Bořivoj Kovář</v>
      </c>
      <c r="L79" s="32"/>
    </row>
    <row r="80" spans="2:12" s="1" customFormat="1" ht="15.2" customHeight="1">
      <c r="B80" s="32"/>
      <c r="C80" s="27" t="s">
        <v>30</v>
      </c>
      <c r="F80" s="25" t="str">
        <f>IF(E18="","",E18)</f>
        <v>Vyplň údaj</v>
      </c>
      <c r="I80" s="27" t="s">
        <v>35</v>
      </c>
      <c r="J80" s="30" t="str">
        <f>E24</f>
        <v xml:space="preserve"> </v>
      </c>
      <c r="L80" s="32"/>
    </row>
    <row r="81" spans="2:65" s="1" customFormat="1" ht="10.35" customHeight="1">
      <c r="B81" s="32"/>
      <c r="L81" s="32"/>
    </row>
    <row r="82" spans="2:65" s="10" customFormat="1" ht="29.25" customHeight="1">
      <c r="B82" s="111"/>
      <c r="C82" s="112" t="s">
        <v>144</v>
      </c>
      <c r="D82" s="113" t="s">
        <v>58</v>
      </c>
      <c r="E82" s="113" t="s">
        <v>54</v>
      </c>
      <c r="F82" s="113" t="s">
        <v>55</v>
      </c>
      <c r="G82" s="113" t="s">
        <v>145</v>
      </c>
      <c r="H82" s="113" t="s">
        <v>146</v>
      </c>
      <c r="I82" s="113" t="s">
        <v>147</v>
      </c>
      <c r="J82" s="113" t="s">
        <v>116</v>
      </c>
      <c r="K82" s="114" t="s">
        <v>148</v>
      </c>
      <c r="L82" s="111"/>
      <c r="M82" s="56" t="s">
        <v>21</v>
      </c>
      <c r="N82" s="57" t="s">
        <v>43</v>
      </c>
      <c r="O82" s="57" t="s">
        <v>149</v>
      </c>
      <c r="P82" s="57" t="s">
        <v>150</v>
      </c>
      <c r="Q82" s="57" t="s">
        <v>151</v>
      </c>
      <c r="R82" s="57" t="s">
        <v>152</v>
      </c>
      <c r="S82" s="57" t="s">
        <v>153</v>
      </c>
      <c r="T82" s="58" t="s">
        <v>154</v>
      </c>
    </row>
    <row r="83" spans="2:65" s="1" customFormat="1" ht="22.9" customHeight="1">
      <c r="B83" s="32"/>
      <c r="C83" s="61" t="s">
        <v>155</v>
      </c>
      <c r="J83" s="115">
        <f>BK83</f>
        <v>0</v>
      </c>
      <c r="L83" s="32"/>
      <c r="M83" s="59"/>
      <c r="N83" s="50"/>
      <c r="O83" s="50"/>
      <c r="P83" s="116">
        <f>P84+P107+P178+P225</f>
        <v>0</v>
      </c>
      <c r="Q83" s="50"/>
      <c r="R83" s="116">
        <f>R84+R107+R178+R225</f>
        <v>0</v>
      </c>
      <c r="S83" s="50"/>
      <c r="T83" s="117">
        <f>T84+T107+T178+T225</f>
        <v>0</v>
      </c>
      <c r="AT83" s="17" t="s">
        <v>72</v>
      </c>
      <c r="AU83" s="17" t="s">
        <v>117</v>
      </c>
      <c r="BK83" s="118">
        <f>BK84+BK107+BK178+BK225</f>
        <v>0</v>
      </c>
    </row>
    <row r="84" spans="2:65" s="11" customFormat="1" ht="25.9" customHeight="1">
      <c r="B84" s="119"/>
      <c r="D84" s="120" t="s">
        <v>72</v>
      </c>
      <c r="E84" s="121" t="s">
        <v>1732</v>
      </c>
      <c r="F84" s="121" t="s">
        <v>1733</v>
      </c>
      <c r="I84" s="122"/>
      <c r="J84" s="123">
        <f>BK84</f>
        <v>0</v>
      </c>
      <c r="L84" s="119"/>
      <c r="M84" s="124"/>
      <c r="P84" s="125">
        <f>SUM(P85:P106)</f>
        <v>0</v>
      </c>
      <c r="R84" s="125">
        <f>SUM(R85:R106)</f>
        <v>0</v>
      </c>
      <c r="T84" s="126">
        <f>SUM(T85:T106)</f>
        <v>0</v>
      </c>
      <c r="AR84" s="120" t="s">
        <v>83</v>
      </c>
      <c r="AT84" s="127" t="s">
        <v>72</v>
      </c>
      <c r="AU84" s="127" t="s">
        <v>73</v>
      </c>
      <c r="AY84" s="120" t="s">
        <v>158</v>
      </c>
      <c r="BK84" s="128">
        <f>SUM(BK85:BK106)</f>
        <v>0</v>
      </c>
    </row>
    <row r="85" spans="2:65" s="1" customFormat="1" ht="16.5" customHeight="1">
      <c r="B85" s="32"/>
      <c r="C85" s="131" t="s">
        <v>81</v>
      </c>
      <c r="D85" s="131" t="s">
        <v>160</v>
      </c>
      <c r="E85" s="132" t="s">
        <v>3184</v>
      </c>
      <c r="F85" s="133" t="s">
        <v>3185</v>
      </c>
      <c r="G85" s="134" t="s">
        <v>184</v>
      </c>
      <c r="H85" s="135">
        <v>43</v>
      </c>
      <c r="I85" s="136"/>
      <c r="J85" s="137">
        <f>ROUND(I85*H85,2)</f>
        <v>0</v>
      </c>
      <c r="K85" s="133" t="s">
        <v>21</v>
      </c>
      <c r="L85" s="32"/>
      <c r="M85" s="138" t="s">
        <v>21</v>
      </c>
      <c r="N85" s="139" t="s">
        <v>44</v>
      </c>
      <c r="P85" s="140">
        <f>O85*H85</f>
        <v>0</v>
      </c>
      <c r="Q85" s="140">
        <v>0</v>
      </c>
      <c r="R85" s="140">
        <f>Q85*H85</f>
        <v>0</v>
      </c>
      <c r="S85" s="140">
        <v>0</v>
      </c>
      <c r="T85" s="141">
        <f>S85*H85</f>
        <v>0</v>
      </c>
      <c r="AR85" s="142" t="s">
        <v>281</v>
      </c>
      <c r="AT85" s="142" t="s">
        <v>160</v>
      </c>
      <c r="AU85" s="142" t="s">
        <v>81</v>
      </c>
      <c r="AY85" s="17" t="s">
        <v>158</v>
      </c>
      <c r="BE85" s="143">
        <f>IF(N85="základní",J85,0)</f>
        <v>0</v>
      </c>
      <c r="BF85" s="143">
        <f>IF(N85="snížená",J85,0)</f>
        <v>0</v>
      </c>
      <c r="BG85" s="143">
        <f>IF(N85="zákl. přenesená",J85,0)</f>
        <v>0</v>
      </c>
      <c r="BH85" s="143">
        <f>IF(N85="sníž. přenesená",J85,0)</f>
        <v>0</v>
      </c>
      <c r="BI85" s="143">
        <f>IF(N85="nulová",J85,0)</f>
        <v>0</v>
      </c>
      <c r="BJ85" s="17" t="s">
        <v>81</v>
      </c>
      <c r="BK85" s="143">
        <f>ROUND(I85*H85,2)</f>
        <v>0</v>
      </c>
      <c r="BL85" s="17" t="s">
        <v>281</v>
      </c>
      <c r="BM85" s="142" t="s">
        <v>3186</v>
      </c>
    </row>
    <row r="86" spans="2:65" s="1" customFormat="1" ht="11.25">
      <c r="B86" s="32"/>
      <c r="D86" s="144" t="s">
        <v>167</v>
      </c>
      <c r="F86" s="145" t="s">
        <v>3185</v>
      </c>
      <c r="I86" s="146"/>
      <c r="L86" s="32"/>
      <c r="M86" s="147"/>
      <c r="T86" s="53"/>
      <c r="AT86" s="17" t="s">
        <v>167</v>
      </c>
      <c r="AU86" s="17" t="s">
        <v>81</v>
      </c>
    </row>
    <row r="87" spans="2:65" s="13" customFormat="1" ht="11.25">
      <c r="B87" s="156"/>
      <c r="D87" s="144" t="s">
        <v>171</v>
      </c>
      <c r="E87" s="157" t="s">
        <v>21</v>
      </c>
      <c r="F87" s="158" t="s">
        <v>529</v>
      </c>
      <c r="H87" s="159">
        <v>43</v>
      </c>
      <c r="I87" s="160"/>
      <c r="L87" s="156"/>
      <c r="M87" s="161"/>
      <c r="T87" s="162"/>
      <c r="AT87" s="157" t="s">
        <v>171</v>
      </c>
      <c r="AU87" s="157" t="s">
        <v>81</v>
      </c>
      <c r="AV87" s="13" t="s">
        <v>83</v>
      </c>
      <c r="AW87" s="13" t="s">
        <v>34</v>
      </c>
      <c r="AX87" s="13" t="s">
        <v>73</v>
      </c>
      <c r="AY87" s="157" t="s">
        <v>158</v>
      </c>
    </row>
    <row r="88" spans="2:65" s="14" customFormat="1" ht="11.25">
      <c r="B88" s="163"/>
      <c r="D88" s="144" t="s">
        <v>171</v>
      </c>
      <c r="E88" s="164" t="s">
        <v>21</v>
      </c>
      <c r="F88" s="165" t="s">
        <v>215</v>
      </c>
      <c r="H88" s="166">
        <v>43</v>
      </c>
      <c r="I88" s="167"/>
      <c r="L88" s="163"/>
      <c r="M88" s="168"/>
      <c r="T88" s="169"/>
      <c r="AT88" s="164" t="s">
        <v>171</v>
      </c>
      <c r="AU88" s="164" t="s">
        <v>81</v>
      </c>
      <c r="AV88" s="14" t="s">
        <v>165</v>
      </c>
      <c r="AW88" s="14" t="s">
        <v>34</v>
      </c>
      <c r="AX88" s="14" t="s">
        <v>81</v>
      </c>
      <c r="AY88" s="164" t="s">
        <v>158</v>
      </c>
    </row>
    <row r="89" spans="2:65" s="1" customFormat="1" ht="16.5" customHeight="1">
      <c r="B89" s="32"/>
      <c r="C89" s="131" t="s">
        <v>83</v>
      </c>
      <c r="D89" s="131" t="s">
        <v>160</v>
      </c>
      <c r="E89" s="132" t="s">
        <v>3187</v>
      </c>
      <c r="F89" s="133" t="s">
        <v>3188</v>
      </c>
      <c r="G89" s="134" t="s">
        <v>184</v>
      </c>
      <c r="H89" s="135">
        <v>1</v>
      </c>
      <c r="I89" s="136"/>
      <c r="J89" s="137">
        <f>ROUND(I89*H89,2)</f>
        <v>0</v>
      </c>
      <c r="K89" s="133" t="s">
        <v>21</v>
      </c>
      <c r="L89" s="32"/>
      <c r="M89" s="138" t="s">
        <v>21</v>
      </c>
      <c r="N89" s="139" t="s">
        <v>44</v>
      </c>
      <c r="P89" s="140">
        <f>O89*H89</f>
        <v>0</v>
      </c>
      <c r="Q89" s="140">
        <v>0</v>
      </c>
      <c r="R89" s="140">
        <f>Q89*H89</f>
        <v>0</v>
      </c>
      <c r="S89" s="140">
        <v>0</v>
      </c>
      <c r="T89" s="141">
        <f>S89*H89</f>
        <v>0</v>
      </c>
      <c r="AR89" s="142" t="s">
        <v>281</v>
      </c>
      <c r="AT89" s="142" t="s">
        <v>160</v>
      </c>
      <c r="AU89" s="142" t="s">
        <v>81</v>
      </c>
      <c r="AY89" s="17" t="s">
        <v>158</v>
      </c>
      <c r="BE89" s="143">
        <f>IF(N89="základní",J89,0)</f>
        <v>0</v>
      </c>
      <c r="BF89" s="143">
        <f>IF(N89="snížená",J89,0)</f>
        <v>0</v>
      </c>
      <c r="BG89" s="143">
        <f>IF(N89="zákl. přenesená",J89,0)</f>
        <v>0</v>
      </c>
      <c r="BH89" s="143">
        <f>IF(N89="sníž. přenesená",J89,0)</f>
        <v>0</v>
      </c>
      <c r="BI89" s="143">
        <f>IF(N89="nulová",J89,0)</f>
        <v>0</v>
      </c>
      <c r="BJ89" s="17" t="s">
        <v>81</v>
      </c>
      <c r="BK89" s="143">
        <f>ROUND(I89*H89,2)</f>
        <v>0</v>
      </c>
      <c r="BL89" s="17" t="s">
        <v>281</v>
      </c>
      <c r="BM89" s="142" t="s">
        <v>3189</v>
      </c>
    </row>
    <row r="90" spans="2:65" s="1" customFormat="1" ht="11.25">
      <c r="B90" s="32"/>
      <c r="D90" s="144" t="s">
        <v>167</v>
      </c>
      <c r="F90" s="145" t="s">
        <v>3188</v>
      </c>
      <c r="I90" s="146"/>
      <c r="L90" s="32"/>
      <c r="M90" s="147"/>
      <c r="T90" s="53"/>
      <c r="AT90" s="17" t="s">
        <v>167</v>
      </c>
      <c r="AU90" s="17" t="s">
        <v>81</v>
      </c>
    </row>
    <row r="91" spans="2:65" s="1" customFormat="1" ht="19.5">
      <c r="B91" s="32"/>
      <c r="D91" s="144" t="s">
        <v>562</v>
      </c>
      <c r="F91" s="180" t="s">
        <v>3190</v>
      </c>
      <c r="I91" s="146"/>
      <c r="L91" s="32"/>
      <c r="M91" s="147"/>
      <c r="T91" s="53"/>
      <c r="AT91" s="17" t="s">
        <v>562</v>
      </c>
      <c r="AU91" s="17" t="s">
        <v>81</v>
      </c>
    </row>
    <row r="92" spans="2:65" s="13" customFormat="1" ht="11.25">
      <c r="B92" s="156"/>
      <c r="D92" s="144" t="s">
        <v>171</v>
      </c>
      <c r="E92" s="157" t="s">
        <v>21</v>
      </c>
      <c r="F92" s="158" t="s">
        <v>81</v>
      </c>
      <c r="H92" s="159">
        <v>1</v>
      </c>
      <c r="I92" s="160"/>
      <c r="L92" s="156"/>
      <c r="M92" s="161"/>
      <c r="T92" s="162"/>
      <c r="AT92" s="157" t="s">
        <v>171</v>
      </c>
      <c r="AU92" s="157" t="s">
        <v>81</v>
      </c>
      <c r="AV92" s="13" t="s">
        <v>83</v>
      </c>
      <c r="AW92" s="13" t="s">
        <v>34</v>
      </c>
      <c r="AX92" s="13" t="s">
        <v>73</v>
      </c>
      <c r="AY92" s="157" t="s">
        <v>158</v>
      </c>
    </row>
    <row r="93" spans="2:65" s="14" customFormat="1" ht="11.25">
      <c r="B93" s="163"/>
      <c r="D93" s="144" t="s">
        <v>171</v>
      </c>
      <c r="E93" s="164" t="s">
        <v>21</v>
      </c>
      <c r="F93" s="165" t="s">
        <v>215</v>
      </c>
      <c r="H93" s="166">
        <v>1</v>
      </c>
      <c r="I93" s="167"/>
      <c r="L93" s="163"/>
      <c r="M93" s="168"/>
      <c r="T93" s="169"/>
      <c r="AT93" s="164" t="s">
        <v>171</v>
      </c>
      <c r="AU93" s="164" t="s">
        <v>81</v>
      </c>
      <c r="AV93" s="14" t="s">
        <v>165</v>
      </c>
      <c r="AW93" s="14" t="s">
        <v>34</v>
      </c>
      <c r="AX93" s="14" t="s">
        <v>81</v>
      </c>
      <c r="AY93" s="164" t="s">
        <v>158</v>
      </c>
    </row>
    <row r="94" spans="2:65" s="1" customFormat="1" ht="16.5" customHeight="1">
      <c r="B94" s="32"/>
      <c r="C94" s="131" t="s">
        <v>181</v>
      </c>
      <c r="D94" s="131" t="s">
        <v>160</v>
      </c>
      <c r="E94" s="132" t="s">
        <v>3191</v>
      </c>
      <c r="F94" s="133" t="s">
        <v>3192</v>
      </c>
      <c r="G94" s="134" t="s">
        <v>184</v>
      </c>
      <c r="H94" s="135">
        <v>1</v>
      </c>
      <c r="I94" s="136"/>
      <c r="J94" s="137">
        <f>ROUND(I94*H94,2)</f>
        <v>0</v>
      </c>
      <c r="K94" s="133" t="s">
        <v>21</v>
      </c>
      <c r="L94" s="32"/>
      <c r="M94" s="138" t="s">
        <v>21</v>
      </c>
      <c r="N94" s="139" t="s">
        <v>44</v>
      </c>
      <c r="P94" s="140">
        <f>O94*H94</f>
        <v>0</v>
      </c>
      <c r="Q94" s="140">
        <v>0</v>
      </c>
      <c r="R94" s="140">
        <f>Q94*H94</f>
        <v>0</v>
      </c>
      <c r="S94" s="140">
        <v>0</v>
      </c>
      <c r="T94" s="141">
        <f>S94*H94</f>
        <v>0</v>
      </c>
      <c r="AR94" s="142" t="s">
        <v>281</v>
      </c>
      <c r="AT94" s="142" t="s">
        <v>160</v>
      </c>
      <c r="AU94" s="142" t="s">
        <v>81</v>
      </c>
      <c r="AY94" s="17" t="s">
        <v>158</v>
      </c>
      <c r="BE94" s="143">
        <f>IF(N94="základní",J94,0)</f>
        <v>0</v>
      </c>
      <c r="BF94" s="143">
        <f>IF(N94="snížená",J94,0)</f>
        <v>0</v>
      </c>
      <c r="BG94" s="143">
        <f>IF(N94="zákl. přenesená",J94,0)</f>
        <v>0</v>
      </c>
      <c r="BH94" s="143">
        <f>IF(N94="sníž. přenesená",J94,0)</f>
        <v>0</v>
      </c>
      <c r="BI94" s="143">
        <f>IF(N94="nulová",J94,0)</f>
        <v>0</v>
      </c>
      <c r="BJ94" s="17" t="s">
        <v>81</v>
      </c>
      <c r="BK94" s="143">
        <f>ROUND(I94*H94,2)</f>
        <v>0</v>
      </c>
      <c r="BL94" s="17" t="s">
        <v>281</v>
      </c>
      <c r="BM94" s="142" t="s">
        <v>3193</v>
      </c>
    </row>
    <row r="95" spans="2:65" s="1" customFormat="1" ht="11.25">
      <c r="B95" s="32"/>
      <c r="D95" s="144" t="s">
        <v>167</v>
      </c>
      <c r="F95" s="145" t="s">
        <v>3192</v>
      </c>
      <c r="I95" s="146"/>
      <c r="L95" s="32"/>
      <c r="M95" s="147"/>
      <c r="T95" s="53"/>
      <c r="AT95" s="17" t="s">
        <v>167</v>
      </c>
      <c r="AU95" s="17" t="s">
        <v>81</v>
      </c>
    </row>
    <row r="96" spans="2:65" s="1" customFormat="1" ht="19.5">
      <c r="B96" s="32"/>
      <c r="D96" s="144" t="s">
        <v>562</v>
      </c>
      <c r="F96" s="180" t="s">
        <v>3190</v>
      </c>
      <c r="I96" s="146"/>
      <c r="L96" s="32"/>
      <c r="M96" s="147"/>
      <c r="T96" s="53"/>
      <c r="AT96" s="17" t="s">
        <v>562</v>
      </c>
      <c r="AU96" s="17" t="s">
        <v>81</v>
      </c>
    </row>
    <row r="97" spans="2:65" s="13" customFormat="1" ht="11.25">
      <c r="B97" s="156"/>
      <c r="D97" s="144" t="s">
        <v>171</v>
      </c>
      <c r="E97" s="157" t="s">
        <v>21</v>
      </c>
      <c r="F97" s="158" t="s">
        <v>81</v>
      </c>
      <c r="H97" s="159">
        <v>1</v>
      </c>
      <c r="I97" s="160"/>
      <c r="L97" s="156"/>
      <c r="M97" s="161"/>
      <c r="T97" s="162"/>
      <c r="AT97" s="157" t="s">
        <v>171</v>
      </c>
      <c r="AU97" s="157" t="s">
        <v>81</v>
      </c>
      <c r="AV97" s="13" t="s">
        <v>83</v>
      </c>
      <c r="AW97" s="13" t="s">
        <v>34</v>
      </c>
      <c r="AX97" s="13" t="s">
        <v>73</v>
      </c>
      <c r="AY97" s="157" t="s">
        <v>158</v>
      </c>
    </row>
    <row r="98" spans="2:65" s="14" customFormat="1" ht="11.25">
      <c r="B98" s="163"/>
      <c r="D98" s="144" t="s">
        <v>171</v>
      </c>
      <c r="E98" s="164" t="s">
        <v>21</v>
      </c>
      <c r="F98" s="165" t="s">
        <v>215</v>
      </c>
      <c r="H98" s="166">
        <v>1</v>
      </c>
      <c r="I98" s="167"/>
      <c r="L98" s="163"/>
      <c r="M98" s="168"/>
      <c r="T98" s="169"/>
      <c r="AT98" s="164" t="s">
        <v>171</v>
      </c>
      <c r="AU98" s="164" t="s">
        <v>81</v>
      </c>
      <c r="AV98" s="14" t="s">
        <v>165</v>
      </c>
      <c r="AW98" s="14" t="s">
        <v>34</v>
      </c>
      <c r="AX98" s="14" t="s">
        <v>81</v>
      </c>
      <c r="AY98" s="164" t="s">
        <v>158</v>
      </c>
    </row>
    <row r="99" spans="2:65" s="1" customFormat="1" ht="16.5" customHeight="1">
      <c r="B99" s="32"/>
      <c r="C99" s="131" t="s">
        <v>165</v>
      </c>
      <c r="D99" s="131" t="s">
        <v>160</v>
      </c>
      <c r="E99" s="132" t="s">
        <v>3194</v>
      </c>
      <c r="F99" s="133" t="s">
        <v>3195</v>
      </c>
      <c r="G99" s="134" t="s">
        <v>184</v>
      </c>
      <c r="H99" s="135">
        <v>1</v>
      </c>
      <c r="I99" s="136"/>
      <c r="J99" s="137">
        <f>ROUND(I99*H99,2)</f>
        <v>0</v>
      </c>
      <c r="K99" s="133" t="s">
        <v>21</v>
      </c>
      <c r="L99" s="32"/>
      <c r="M99" s="138" t="s">
        <v>21</v>
      </c>
      <c r="N99" s="139" t="s">
        <v>44</v>
      </c>
      <c r="P99" s="140">
        <f>O99*H99</f>
        <v>0</v>
      </c>
      <c r="Q99" s="140">
        <v>0</v>
      </c>
      <c r="R99" s="140">
        <f>Q99*H99</f>
        <v>0</v>
      </c>
      <c r="S99" s="140">
        <v>0</v>
      </c>
      <c r="T99" s="141">
        <f>S99*H99</f>
        <v>0</v>
      </c>
      <c r="AR99" s="142" t="s">
        <v>281</v>
      </c>
      <c r="AT99" s="142" t="s">
        <v>160</v>
      </c>
      <c r="AU99" s="142" t="s">
        <v>81</v>
      </c>
      <c r="AY99" s="17" t="s">
        <v>158</v>
      </c>
      <c r="BE99" s="143">
        <f>IF(N99="základní",J99,0)</f>
        <v>0</v>
      </c>
      <c r="BF99" s="143">
        <f>IF(N99="snížená",J99,0)</f>
        <v>0</v>
      </c>
      <c r="BG99" s="143">
        <f>IF(N99="zákl. přenesená",J99,0)</f>
        <v>0</v>
      </c>
      <c r="BH99" s="143">
        <f>IF(N99="sníž. přenesená",J99,0)</f>
        <v>0</v>
      </c>
      <c r="BI99" s="143">
        <f>IF(N99="nulová",J99,0)</f>
        <v>0</v>
      </c>
      <c r="BJ99" s="17" t="s">
        <v>81</v>
      </c>
      <c r="BK99" s="143">
        <f>ROUND(I99*H99,2)</f>
        <v>0</v>
      </c>
      <c r="BL99" s="17" t="s">
        <v>281</v>
      </c>
      <c r="BM99" s="142" t="s">
        <v>3196</v>
      </c>
    </row>
    <row r="100" spans="2:65" s="1" customFormat="1" ht="11.25">
      <c r="B100" s="32"/>
      <c r="D100" s="144" t="s">
        <v>167</v>
      </c>
      <c r="F100" s="145" t="s">
        <v>3195</v>
      </c>
      <c r="I100" s="146"/>
      <c r="L100" s="32"/>
      <c r="M100" s="147"/>
      <c r="T100" s="53"/>
      <c r="AT100" s="17" t="s">
        <v>167</v>
      </c>
      <c r="AU100" s="17" t="s">
        <v>81</v>
      </c>
    </row>
    <row r="101" spans="2:65" s="1" customFormat="1" ht="19.5">
      <c r="B101" s="32"/>
      <c r="D101" s="144" t="s">
        <v>562</v>
      </c>
      <c r="F101" s="180" t="s">
        <v>3190</v>
      </c>
      <c r="I101" s="146"/>
      <c r="L101" s="32"/>
      <c r="M101" s="147"/>
      <c r="T101" s="53"/>
      <c r="AT101" s="17" t="s">
        <v>562</v>
      </c>
      <c r="AU101" s="17" t="s">
        <v>81</v>
      </c>
    </row>
    <row r="102" spans="2:65" s="13" customFormat="1" ht="11.25">
      <c r="B102" s="156"/>
      <c r="D102" s="144" t="s">
        <v>171</v>
      </c>
      <c r="E102" s="157" t="s">
        <v>21</v>
      </c>
      <c r="F102" s="158" t="s">
        <v>81</v>
      </c>
      <c r="H102" s="159">
        <v>1</v>
      </c>
      <c r="I102" s="160"/>
      <c r="L102" s="156"/>
      <c r="M102" s="161"/>
      <c r="T102" s="162"/>
      <c r="AT102" s="157" t="s">
        <v>171</v>
      </c>
      <c r="AU102" s="157" t="s">
        <v>81</v>
      </c>
      <c r="AV102" s="13" t="s">
        <v>83</v>
      </c>
      <c r="AW102" s="13" t="s">
        <v>34</v>
      </c>
      <c r="AX102" s="13" t="s">
        <v>73</v>
      </c>
      <c r="AY102" s="157" t="s">
        <v>158</v>
      </c>
    </row>
    <row r="103" spans="2:65" s="14" customFormat="1" ht="11.25">
      <c r="B103" s="163"/>
      <c r="D103" s="144" t="s">
        <v>171</v>
      </c>
      <c r="E103" s="164" t="s">
        <v>21</v>
      </c>
      <c r="F103" s="165" t="s">
        <v>215</v>
      </c>
      <c r="H103" s="166">
        <v>1</v>
      </c>
      <c r="I103" s="167"/>
      <c r="L103" s="163"/>
      <c r="M103" s="168"/>
      <c r="T103" s="169"/>
      <c r="AT103" s="164" t="s">
        <v>171</v>
      </c>
      <c r="AU103" s="164" t="s">
        <v>81</v>
      </c>
      <c r="AV103" s="14" t="s">
        <v>165</v>
      </c>
      <c r="AW103" s="14" t="s">
        <v>34</v>
      </c>
      <c r="AX103" s="14" t="s">
        <v>81</v>
      </c>
      <c r="AY103" s="164" t="s">
        <v>158</v>
      </c>
    </row>
    <row r="104" spans="2:65" s="1" customFormat="1" ht="16.5" customHeight="1">
      <c r="B104" s="32"/>
      <c r="C104" s="131" t="s">
        <v>195</v>
      </c>
      <c r="D104" s="131" t="s">
        <v>160</v>
      </c>
      <c r="E104" s="132" t="s">
        <v>3197</v>
      </c>
      <c r="F104" s="133" t="s">
        <v>3198</v>
      </c>
      <c r="G104" s="134" t="s">
        <v>1622</v>
      </c>
      <c r="H104" s="181"/>
      <c r="I104" s="136"/>
      <c r="J104" s="137">
        <f>ROUND(I104*H104,2)</f>
        <v>0</v>
      </c>
      <c r="K104" s="133" t="s">
        <v>21</v>
      </c>
      <c r="L104" s="32"/>
      <c r="M104" s="138" t="s">
        <v>21</v>
      </c>
      <c r="N104" s="139" t="s">
        <v>44</v>
      </c>
      <c r="P104" s="140">
        <f>O104*H104</f>
        <v>0</v>
      </c>
      <c r="Q104" s="140">
        <v>0</v>
      </c>
      <c r="R104" s="140">
        <f>Q104*H104</f>
        <v>0</v>
      </c>
      <c r="S104" s="140">
        <v>0</v>
      </c>
      <c r="T104" s="141">
        <f>S104*H104</f>
        <v>0</v>
      </c>
      <c r="AR104" s="142" t="s">
        <v>281</v>
      </c>
      <c r="AT104" s="142" t="s">
        <v>160</v>
      </c>
      <c r="AU104" s="142" t="s">
        <v>81</v>
      </c>
      <c r="AY104" s="17" t="s">
        <v>158</v>
      </c>
      <c r="BE104" s="143">
        <f>IF(N104="základní",J104,0)</f>
        <v>0</v>
      </c>
      <c r="BF104" s="143">
        <f>IF(N104="snížená",J104,0)</f>
        <v>0</v>
      </c>
      <c r="BG104" s="143">
        <f>IF(N104="zákl. přenesená",J104,0)</f>
        <v>0</v>
      </c>
      <c r="BH104" s="143">
        <f>IF(N104="sníž. přenesená",J104,0)</f>
        <v>0</v>
      </c>
      <c r="BI104" s="143">
        <f>IF(N104="nulová",J104,0)</f>
        <v>0</v>
      </c>
      <c r="BJ104" s="17" t="s">
        <v>81</v>
      </c>
      <c r="BK104" s="143">
        <f>ROUND(I104*H104,2)</f>
        <v>0</v>
      </c>
      <c r="BL104" s="17" t="s">
        <v>281</v>
      </c>
      <c r="BM104" s="142" t="s">
        <v>3199</v>
      </c>
    </row>
    <row r="105" spans="2:65" s="1" customFormat="1" ht="11.25">
      <c r="B105" s="32"/>
      <c r="D105" s="144" t="s">
        <v>167</v>
      </c>
      <c r="F105" s="145" t="s">
        <v>3198</v>
      </c>
      <c r="I105" s="146"/>
      <c r="L105" s="32"/>
      <c r="M105" s="147"/>
      <c r="T105" s="53"/>
      <c r="AT105" s="17" t="s">
        <v>167</v>
      </c>
      <c r="AU105" s="17" t="s">
        <v>81</v>
      </c>
    </row>
    <row r="106" spans="2:65" s="1" customFormat="1" ht="19.5">
      <c r="B106" s="32"/>
      <c r="D106" s="144" t="s">
        <v>562</v>
      </c>
      <c r="F106" s="180" t="s">
        <v>3200</v>
      </c>
      <c r="I106" s="146"/>
      <c r="L106" s="32"/>
      <c r="M106" s="147"/>
      <c r="T106" s="53"/>
      <c r="AT106" s="17" t="s">
        <v>562</v>
      </c>
      <c r="AU106" s="17" t="s">
        <v>81</v>
      </c>
    </row>
    <row r="107" spans="2:65" s="11" customFormat="1" ht="25.9" customHeight="1">
      <c r="B107" s="119"/>
      <c r="D107" s="120" t="s">
        <v>72</v>
      </c>
      <c r="E107" s="121" t="s">
        <v>3201</v>
      </c>
      <c r="F107" s="121" t="s">
        <v>3202</v>
      </c>
      <c r="I107" s="122"/>
      <c r="J107" s="123">
        <f>BK107</f>
        <v>0</v>
      </c>
      <c r="L107" s="119"/>
      <c r="M107" s="124"/>
      <c r="P107" s="125">
        <f>SUM(P108:P177)</f>
        <v>0</v>
      </c>
      <c r="R107" s="125">
        <f>SUM(R108:R177)</f>
        <v>0</v>
      </c>
      <c r="T107" s="126">
        <f>SUM(T108:T177)</f>
        <v>0</v>
      </c>
      <c r="AR107" s="120" t="s">
        <v>83</v>
      </c>
      <c r="AT107" s="127" t="s">
        <v>72</v>
      </c>
      <c r="AU107" s="127" t="s">
        <v>73</v>
      </c>
      <c r="AY107" s="120" t="s">
        <v>158</v>
      </c>
      <c r="BK107" s="128">
        <f>SUM(BK108:BK177)</f>
        <v>0</v>
      </c>
    </row>
    <row r="108" spans="2:65" s="1" customFormat="1" ht="16.5" customHeight="1">
      <c r="B108" s="32"/>
      <c r="C108" s="131" t="s">
        <v>204</v>
      </c>
      <c r="D108" s="131" t="s">
        <v>160</v>
      </c>
      <c r="E108" s="132" t="s">
        <v>3203</v>
      </c>
      <c r="F108" s="133" t="s">
        <v>3204</v>
      </c>
      <c r="G108" s="134" t="s">
        <v>184</v>
      </c>
      <c r="H108" s="135">
        <v>30</v>
      </c>
      <c r="I108" s="136"/>
      <c r="J108" s="137">
        <f>ROUND(I108*H108,2)</f>
        <v>0</v>
      </c>
      <c r="K108" s="133" t="s">
        <v>21</v>
      </c>
      <c r="L108" s="32"/>
      <c r="M108" s="138" t="s">
        <v>21</v>
      </c>
      <c r="N108" s="139" t="s">
        <v>44</v>
      </c>
      <c r="P108" s="140">
        <f>O108*H108</f>
        <v>0</v>
      </c>
      <c r="Q108" s="140">
        <v>0</v>
      </c>
      <c r="R108" s="140">
        <f>Q108*H108</f>
        <v>0</v>
      </c>
      <c r="S108" s="140">
        <v>0</v>
      </c>
      <c r="T108" s="141">
        <f>S108*H108</f>
        <v>0</v>
      </c>
      <c r="AR108" s="142" t="s">
        <v>281</v>
      </c>
      <c r="AT108" s="142" t="s">
        <v>160</v>
      </c>
      <c r="AU108" s="142" t="s">
        <v>81</v>
      </c>
      <c r="AY108" s="17" t="s">
        <v>158</v>
      </c>
      <c r="BE108" s="143">
        <f>IF(N108="základní",J108,0)</f>
        <v>0</v>
      </c>
      <c r="BF108" s="143">
        <f>IF(N108="snížená",J108,0)</f>
        <v>0</v>
      </c>
      <c r="BG108" s="143">
        <f>IF(N108="zákl. přenesená",J108,0)</f>
        <v>0</v>
      </c>
      <c r="BH108" s="143">
        <f>IF(N108="sníž. přenesená",J108,0)</f>
        <v>0</v>
      </c>
      <c r="BI108" s="143">
        <f>IF(N108="nulová",J108,0)</f>
        <v>0</v>
      </c>
      <c r="BJ108" s="17" t="s">
        <v>81</v>
      </c>
      <c r="BK108" s="143">
        <f>ROUND(I108*H108,2)</f>
        <v>0</v>
      </c>
      <c r="BL108" s="17" t="s">
        <v>281</v>
      </c>
      <c r="BM108" s="142" t="s">
        <v>3205</v>
      </c>
    </row>
    <row r="109" spans="2:65" s="1" customFormat="1" ht="11.25">
      <c r="B109" s="32"/>
      <c r="D109" s="144" t="s">
        <v>167</v>
      </c>
      <c r="F109" s="145" t="s">
        <v>3204</v>
      </c>
      <c r="I109" s="146"/>
      <c r="L109" s="32"/>
      <c r="M109" s="147"/>
      <c r="T109" s="53"/>
      <c r="AT109" s="17" t="s">
        <v>167</v>
      </c>
      <c r="AU109" s="17" t="s">
        <v>81</v>
      </c>
    </row>
    <row r="110" spans="2:65" s="13" customFormat="1" ht="11.25">
      <c r="B110" s="156"/>
      <c r="D110" s="144" t="s">
        <v>171</v>
      </c>
      <c r="E110" s="157" t="s">
        <v>21</v>
      </c>
      <c r="F110" s="158" t="s">
        <v>401</v>
      </c>
      <c r="H110" s="159">
        <v>30</v>
      </c>
      <c r="I110" s="160"/>
      <c r="L110" s="156"/>
      <c r="M110" s="161"/>
      <c r="T110" s="162"/>
      <c r="AT110" s="157" t="s">
        <v>171</v>
      </c>
      <c r="AU110" s="157" t="s">
        <v>81</v>
      </c>
      <c r="AV110" s="13" t="s">
        <v>83</v>
      </c>
      <c r="AW110" s="13" t="s">
        <v>34</v>
      </c>
      <c r="AX110" s="13" t="s">
        <v>73</v>
      </c>
      <c r="AY110" s="157" t="s">
        <v>158</v>
      </c>
    </row>
    <row r="111" spans="2:65" s="14" customFormat="1" ht="11.25">
      <c r="B111" s="163"/>
      <c r="D111" s="144" t="s">
        <v>171</v>
      </c>
      <c r="E111" s="164" t="s">
        <v>21</v>
      </c>
      <c r="F111" s="165" t="s">
        <v>215</v>
      </c>
      <c r="H111" s="166">
        <v>30</v>
      </c>
      <c r="I111" s="167"/>
      <c r="L111" s="163"/>
      <c r="M111" s="168"/>
      <c r="T111" s="169"/>
      <c r="AT111" s="164" t="s">
        <v>171</v>
      </c>
      <c r="AU111" s="164" t="s">
        <v>81</v>
      </c>
      <c r="AV111" s="14" t="s">
        <v>165</v>
      </c>
      <c r="AW111" s="14" t="s">
        <v>34</v>
      </c>
      <c r="AX111" s="14" t="s">
        <v>81</v>
      </c>
      <c r="AY111" s="164" t="s">
        <v>158</v>
      </c>
    </row>
    <row r="112" spans="2:65" s="1" customFormat="1" ht="16.5" customHeight="1">
      <c r="B112" s="32"/>
      <c r="C112" s="131" t="s">
        <v>216</v>
      </c>
      <c r="D112" s="131" t="s">
        <v>160</v>
      </c>
      <c r="E112" s="132" t="s">
        <v>3206</v>
      </c>
      <c r="F112" s="133" t="s">
        <v>3207</v>
      </c>
      <c r="G112" s="134" t="s">
        <v>184</v>
      </c>
      <c r="H112" s="135">
        <v>15</v>
      </c>
      <c r="I112" s="136"/>
      <c r="J112" s="137">
        <f>ROUND(I112*H112,2)</f>
        <v>0</v>
      </c>
      <c r="K112" s="133" t="s">
        <v>21</v>
      </c>
      <c r="L112" s="32"/>
      <c r="M112" s="138" t="s">
        <v>21</v>
      </c>
      <c r="N112" s="139" t="s">
        <v>44</v>
      </c>
      <c r="P112" s="140">
        <f>O112*H112</f>
        <v>0</v>
      </c>
      <c r="Q112" s="140">
        <v>0</v>
      </c>
      <c r="R112" s="140">
        <f>Q112*H112</f>
        <v>0</v>
      </c>
      <c r="S112" s="140">
        <v>0</v>
      </c>
      <c r="T112" s="141">
        <f>S112*H112</f>
        <v>0</v>
      </c>
      <c r="AR112" s="142" t="s">
        <v>281</v>
      </c>
      <c r="AT112" s="142" t="s">
        <v>160</v>
      </c>
      <c r="AU112" s="142" t="s">
        <v>81</v>
      </c>
      <c r="AY112" s="17" t="s">
        <v>158</v>
      </c>
      <c r="BE112" s="143">
        <f>IF(N112="základní",J112,0)</f>
        <v>0</v>
      </c>
      <c r="BF112" s="143">
        <f>IF(N112="snížená",J112,0)</f>
        <v>0</v>
      </c>
      <c r="BG112" s="143">
        <f>IF(N112="zákl. přenesená",J112,0)</f>
        <v>0</v>
      </c>
      <c r="BH112" s="143">
        <f>IF(N112="sníž. přenesená",J112,0)</f>
        <v>0</v>
      </c>
      <c r="BI112" s="143">
        <f>IF(N112="nulová",J112,0)</f>
        <v>0</v>
      </c>
      <c r="BJ112" s="17" t="s">
        <v>81</v>
      </c>
      <c r="BK112" s="143">
        <f>ROUND(I112*H112,2)</f>
        <v>0</v>
      </c>
      <c r="BL112" s="17" t="s">
        <v>281</v>
      </c>
      <c r="BM112" s="142" t="s">
        <v>3208</v>
      </c>
    </row>
    <row r="113" spans="2:65" s="1" customFormat="1" ht="11.25">
      <c r="B113" s="32"/>
      <c r="D113" s="144" t="s">
        <v>167</v>
      </c>
      <c r="F113" s="145" t="s">
        <v>3207</v>
      </c>
      <c r="I113" s="146"/>
      <c r="L113" s="32"/>
      <c r="M113" s="147"/>
      <c r="T113" s="53"/>
      <c r="AT113" s="17" t="s">
        <v>167</v>
      </c>
      <c r="AU113" s="17" t="s">
        <v>81</v>
      </c>
    </row>
    <row r="114" spans="2:65" s="13" customFormat="1" ht="11.25">
      <c r="B114" s="156"/>
      <c r="D114" s="144" t="s">
        <v>171</v>
      </c>
      <c r="E114" s="157" t="s">
        <v>21</v>
      </c>
      <c r="F114" s="158" t="s">
        <v>8</v>
      </c>
      <c r="H114" s="159">
        <v>15</v>
      </c>
      <c r="I114" s="160"/>
      <c r="L114" s="156"/>
      <c r="M114" s="161"/>
      <c r="T114" s="162"/>
      <c r="AT114" s="157" t="s">
        <v>171</v>
      </c>
      <c r="AU114" s="157" t="s">
        <v>81</v>
      </c>
      <c r="AV114" s="13" t="s">
        <v>83</v>
      </c>
      <c r="AW114" s="13" t="s">
        <v>34</v>
      </c>
      <c r="AX114" s="13" t="s">
        <v>73</v>
      </c>
      <c r="AY114" s="157" t="s">
        <v>158</v>
      </c>
    </row>
    <row r="115" spans="2:65" s="14" customFormat="1" ht="11.25">
      <c r="B115" s="163"/>
      <c r="D115" s="144" t="s">
        <v>171</v>
      </c>
      <c r="E115" s="164" t="s">
        <v>21</v>
      </c>
      <c r="F115" s="165" t="s">
        <v>215</v>
      </c>
      <c r="H115" s="166">
        <v>15</v>
      </c>
      <c r="I115" s="167"/>
      <c r="L115" s="163"/>
      <c r="M115" s="168"/>
      <c r="T115" s="169"/>
      <c r="AT115" s="164" t="s">
        <v>171</v>
      </c>
      <c r="AU115" s="164" t="s">
        <v>81</v>
      </c>
      <c r="AV115" s="14" t="s">
        <v>165</v>
      </c>
      <c r="AW115" s="14" t="s">
        <v>34</v>
      </c>
      <c r="AX115" s="14" t="s">
        <v>81</v>
      </c>
      <c r="AY115" s="164" t="s">
        <v>158</v>
      </c>
    </row>
    <row r="116" spans="2:65" s="1" customFormat="1" ht="16.5" customHeight="1">
      <c r="B116" s="32"/>
      <c r="C116" s="131" t="s">
        <v>223</v>
      </c>
      <c r="D116" s="131" t="s">
        <v>160</v>
      </c>
      <c r="E116" s="132" t="s">
        <v>3209</v>
      </c>
      <c r="F116" s="133" t="s">
        <v>3210</v>
      </c>
      <c r="G116" s="134" t="s">
        <v>184</v>
      </c>
      <c r="H116" s="135">
        <v>60</v>
      </c>
      <c r="I116" s="136"/>
      <c r="J116" s="137">
        <f>ROUND(I116*H116,2)</f>
        <v>0</v>
      </c>
      <c r="K116" s="133" t="s">
        <v>21</v>
      </c>
      <c r="L116" s="32"/>
      <c r="M116" s="138" t="s">
        <v>21</v>
      </c>
      <c r="N116" s="139" t="s">
        <v>44</v>
      </c>
      <c r="P116" s="140">
        <f>O116*H116</f>
        <v>0</v>
      </c>
      <c r="Q116" s="140">
        <v>0</v>
      </c>
      <c r="R116" s="140">
        <f>Q116*H116</f>
        <v>0</v>
      </c>
      <c r="S116" s="140">
        <v>0</v>
      </c>
      <c r="T116" s="141">
        <f>S116*H116</f>
        <v>0</v>
      </c>
      <c r="AR116" s="142" t="s">
        <v>281</v>
      </c>
      <c r="AT116" s="142" t="s">
        <v>160</v>
      </c>
      <c r="AU116" s="142" t="s">
        <v>81</v>
      </c>
      <c r="AY116" s="17" t="s">
        <v>158</v>
      </c>
      <c r="BE116" s="143">
        <f>IF(N116="základní",J116,0)</f>
        <v>0</v>
      </c>
      <c r="BF116" s="143">
        <f>IF(N116="snížená",J116,0)</f>
        <v>0</v>
      </c>
      <c r="BG116" s="143">
        <f>IF(N116="zákl. přenesená",J116,0)</f>
        <v>0</v>
      </c>
      <c r="BH116" s="143">
        <f>IF(N116="sníž. přenesená",J116,0)</f>
        <v>0</v>
      </c>
      <c r="BI116" s="143">
        <f>IF(N116="nulová",J116,0)</f>
        <v>0</v>
      </c>
      <c r="BJ116" s="17" t="s">
        <v>81</v>
      </c>
      <c r="BK116" s="143">
        <f>ROUND(I116*H116,2)</f>
        <v>0</v>
      </c>
      <c r="BL116" s="17" t="s">
        <v>281</v>
      </c>
      <c r="BM116" s="142" t="s">
        <v>3211</v>
      </c>
    </row>
    <row r="117" spans="2:65" s="1" customFormat="1" ht="11.25">
      <c r="B117" s="32"/>
      <c r="D117" s="144" t="s">
        <v>167</v>
      </c>
      <c r="F117" s="145" t="s">
        <v>3210</v>
      </c>
      <c r="I117" s="146"/>
      <c r="L117" s="32"/>
      <c r="M117" s="147"/>
      <c r="T117" s="53"/>
      <c r="AT117" s="17" t="s">
        <v>167</v>
      </c>
      <c r="AU117" s="17" t="s">
        <v>81</v>
      </c>
    </row>
    <row r="118" spans="2:65" s="1" customFormat="1" ht="19.5">
      <c r="B118" s="32"/>
      <c r="D118" s="144" t="s">
        <v>562</v>
      </c>
      <c r="F118" s="180" t="s">
        <v>3200</v>
      </c>
      <c r="I118" s="146"/>
      <c r="L118" s="32"/>
      <c r="M118" s="147"/>
      <c r="T118" s="53"/>
      <c r="AT118" s="17" t="s">
        <v>562</v>
      </c>
      <c r="AU118" s="17" t="s">
        <v>81</v>
      </c>
    </row>
    <row r="119" spans="2:65" s="13" customFormat="1" ht="11.25">
      <c r="B119" s="156"/>
      <c r="D119" s="144" t="s">
        <v>171</v>
      </c>
      <c r="E119" s="157" t="s">
        <v>21</v>
      </c>
      <c r="F119" s="158" t="s">
        <v>664</v>
      </c>
      <c r="H119" s="159">
        <v>60</v>
      </c>
      <c r="I119" s="160"/>
      <c r="L119" s="156"/>
      <c r="M119" s="161"/>
      <c r="T119" s="162"/>
      <c r="AT119" s="157" t="s">
        <v>171</v>
      </c>
      <c r="AU119" s="157" t="s">
        <v>81</v>
      </c>
      <c r="AV119" s="13" t="s">
        <v>83</v>
      </c>
      <c r="AW119" s="13" t="s">
        <v>34</v>
      </c>
      <c r="AX119" s="13" t="s">
        <v>73</v>
      </c>
      <c r="AY119" s="157" t="s">
        <v>158</v>
      </c>
    </row>
    <row r="120" spans="2:65" s="14" customFormat="1" ht="11.25">
      <c r="B120" s="163"/>
      <c r="D120" s="144" t="s">
        <v>171</v>
      </c>
      <c r="E120" s="164" t="s">
        <v>21</v>
      </c>
      <c r="F120" s="165" t="s">
        <v>215</v>
      </c>
      <c r="H120" s="166">
        <v>60</v>
      </c>
      <c r="I120" s="167"/>
      <c r="L120" s="163"/>
      <c r="M120" s="168"/>
      <c r="T120" s="169"/>
      <c r="AT120" s="164" t="s">
        <v>171</v>
      </c>
      <c r="AU120" s="164" t="s">
        <v>81</v>
      </c>
      <c r="AV120" s="14" t="s">
        <v>165</v>
      </c>
      <c r="AW120" s="14" t="s">
        <v>34</v>
      </c>
      <c r="AX120" s="14" t="s">
        <v>81</v>
      </c>
      <c r="AY120" s="164" t="s">
        <v>158</v>
      </c>
    </row>
    <row r="121" spans="2:65" s="1" customFormat="1" ht="16.5" customHeight="1">
      <c r="B121" s="32"/>
      <c r="C121" s="131" t="s">
        <v>231</v>
      </c>
      <c r="D121" s="131" t="s">
        <v>160</v>
      </c>
      <c r="E121" s="132" t="s">
        <v>3212</v>
      </c>
      <c r="F121" s="133" t="s">
        <v>3213</v>
      </c>
      <c r="G121" s="134" t="s">
        <v>184</v>
      </c>
      <c r="H121" s="135">
        <v>15</v>
      </c>
      <c r="I121" s="136"/>
      <c r="J121" s="137">
        <f>ROUND(I121*H121,2)</f>
        <v>0</v>
      </c>
      <c r="K121" s="133" t="s">
        <v>21</v>
      </c>
      <c r="L121" s="32"/>
      <c r="M121" s="138" t="s">
        <v>21</v>
      </c>
      <c r="N121" s="139" t="s">
        <v>44</v>
      </c>
      <c r="P121" s="140">
        <f>O121*H121</f>
        <v>0</v>
      </c>
      <c r="Q121" s="140">
        <v>0</v>
      </c>
      <c r="R121" s="140">
        <f>Q121*H121</f>
        <v>0</v>
      </c>
      <c r="S121" s="140">
        <v>0</v>
      </c>
      <c r="T121" s="141">
        <f>S121*H121</f>
        <v>0</v>
      </c>
      <c r="AR121" s="142" t="s">
        <v>281</v>
      </c>
      <c r="AT121" s="142" t="s">
        <v>160</v>
      </c>
      <c r="AU121" s="142" t="s">
        <v>81</v>
      </c>
      <c r="AY121" s="17" t="s">
        <v>158</v>
      </c>
      <c r="BE121" s="143">
        <f>IF(N121="základní",J121,0)</f>
        <v>0</v>
      </c>
      <c r="BF121" s="143">
        <f>IF(N121="snížená",J121,0)</f>
        <v>0</v>
      </c>
      <c r="BG121" s="143">
        <f>IF(N121="zákl. přenesená",J121,0)</f>
        <v>0</v>
      </c>
      <c r="BH121" s="143">
        <f>IF(N121="sníž. přenesená",J121,0)</f>
        <v>0</v>
      </c>
      <c r="BI121" s="143">
        <f>IF(N121="nulová",J121,0)</f>
        <v>0</v>
      </c>
      <c r="BJ121" s="17" t="s">
        <v>81</v>
      </c>
      <c r="BK121" s="143">
        <f>ROUND(I121*H121,2)</f>
        <v>0</v>
      </c>
      <c r="BL121" s="17" t="s">
        <v>281</v>
      </c>
      <c r="BM121" s="142" t="s">
        <v>3214</v>
      </c>
    </row>
    <row r="122" spans="2:65" s="1" customFormat="1" ht="11.25">
      <c r="B122" s="32"/>
      <c r="D122" s="144" t="s">
        <v>167</v>
      </c>
      <c r="F122" s="145" t="s">
        <v>3213</v>
      </c>
      <c r="I122" s="146"/>
      <c r="L122" s="32"/>
      <c r="M122" s="147"/>
      <c r="T122" s="53"/>
      <c r="AT122" s="17" t="s">
        <v>167</v>
      </c>
      <c r="AU122" s="17" t="s">
        <v>81</v>
      </c>
    </row>
    <row r="123" spans="2:65" s="1" customFormat="1" ht="19.5">
      <c r="B123" s="32"/>
      <c r="D123" s="144" t="s">
        <v>562</v>
      </c>
      <c r="F123" s="180" t="s">
        <v>3200</v>
      </c>
      <c r="I123" s="146"/>
      <c r="L123" s="32"/>
      <c r="M123" s="147"/>
      <c r="T123" s="53"/>
      <c r="AT123" s="17" t="s">
        <v>562</v>
      </c>
      <c r="AU123" s="17" t="s">
        <v>81</v>
      </c>
    </row>
    <row r="124" spans="2:65" s="13" customFormat="1" ht="11.25">
      <c r="B124" s="156"/>
      <c r="D124" s="144" t="s">
        <v>171</v>
      </c>
      <c r="E124" s="157" t="s">
        <v>21</v>
      </c>
      <c r="F124" s="158" t="s">
        <v>8</v>
      </c>
      <c r="H124" s="159">
        <v>15</v>
      </c>
      <c r="I124" s="160"/>
      <c r="L124" s="156"/>
      <c r="M124" s="161"/>
      <c r="T124" s="162"/>
      <c r="AT124" s="157" t="s">
        <v>171</v>
      </c>
      <c r="AU124" s="157" t="s">
        <v>81</v>
      </c>
      <c r="AV124" s="13" t="s">
        <v>83</v>
      </c>
      <c r="AW124" s="13" t="s">
        <v>34</v>
      </c>
      <c r="AX124" s="13" t="s">
        <v>73</v>
      </c>
      <c r="AY124" s="157" t="s">
        <v>158</v>
      </c>
    </row>
    <row r="125" spans="2:65" s="14" customFormat="1" ht="11.25">
      <c r="B125" s="163"/>
      <c r="D125" s="144" t="s">
        <v>171</v>
      </c>
      <c r="E125" s="164" t="s">
        <v>21</v>
      </c>
      <c r="F125" s="165" t="s">
        <v>215</v>
      </c>
      <c r="H125" s="166">
        <v>15</v>
      </c>
      <c r="I125" s="167"/>
      <c r="L125" s="163"/>
      <c r="M125" s="168"/>
      <c r="T125" s="169"/>
      <c r="AT125" s="164" t="s">
        <v>171</v>
      </c>
      <c r="AU125" s="164" t="s">
        <v>81</v>
      </c>
      <c r="AV125" s="14" t="s">
        <v>165</v>
      </c>
      <c r="AW125" s="14" t="s">
        <v>34</v>
      </c>
      <c r="AX125" s="14" t="s">
        <v>81</v>
      </c>
      <c r="AY125" s="164" t="s">
        <v>158</v>
      </c>
    </row>
    <row r="126" spans="2:65" s="1" customFormat="1" ht="16.5" customHeight="1">
      <c r="B126" s="32"/>
      <c r="C126" s="131" t="s">
        <v>241</v>
      </c>
      <c r="D126" s="131" t="s">
        <v>160</v>
      </c>
      <c r="E126" s="132" t="s">
        <v>3215</v>
      </c>
      <c r="F126" s="133" t="s">
        <v>3216</v>
      </c>
      <c r="G126" s="134" t="s">
        <v>184</v>
      </c>
      <c r="H126" s="135">
        <v>15</v>
      </c>
      <c r="I126" s="136"/>
      <c r="J126" s="137">
        <f>ROUND(I126*H126,2)</f>
        <v>0</v>
      </c>
      <c r="K126" s="133" t="s">
        <v>21</v>
      </c>
      <c r="L126" s="32"/>
      <c r="M126" s="138" t="s">
        <v>21</v>
      </c>
      <c r="N126" s="139" t="s">
        <v>44</v>
      </c>
      <c r="P126" s="140">
        <f>O126*H126</f>
        <v>0</v>
      </c>
      <c r="Q126" s="140">
        <v>0</v>
      </c>
      <c r="R126" s="140">
        <f>Q126*H126</f>
        <v>0</v>
      </c>
      <c r="S126" s="140">
        <v>0</v>
      </c>
      <c r="T126" s="141">
        <f>S126*H126</f>
        <v>0</v>
      </c>
      <c r="AR126" s="142" t="s">
        <v>281</v>
      </c>
      <c r="AT126" s="142" t="s">
        <v>160</v>
      </c>
      <c r="AU126" s="142" t="s">
        <v>81</v>
      </c>
      <c r="AY126" s="17" t="s">
        <v>158</v>
      </c>
      <c r="BE126" s="143">
        <f>IF(N126="základní",J126,0)</f>
        <v>0</v>
      </c>
      <c r="BF126" s="143">
        <f>IF(N126="snížená",J126,0)</f>
        <v>0</v>
      </c>
      <c r="BG126" s="143">
        <f>IF(N126="zákl. přenesená",J126,0)</f>
        <v>0</v>
      </c>
      <c r="BH126" s="143">
        <f>IF(N126="sníž. přenesená",J126,0)</f>
        <v>0</v>
      </c>
      <c r="BI126" s="143">
        <f>IF(N126="nulová",J126,0)</f>
        <v>0</v>
      </c>
      <c r="BJ126" s="17" t="s">
        <v>81</v>
      </c>
      <c r="BK126" s="143">
        <f>ROUND(I126*H126,2)</f>
        <v>0</v>
      </c>
      <c r="BL126" s="17" t="s">
        <v>281</v>
      </c>
      <c r="BM126" s="142" t="s">
        <v>3217</v>
      </c>
    </row>
    <row r="127" spans="2:65" s="1" customFormat="1" ht="11.25">
      <c r="B127" s="32"/>
      <c r="D127" s="144" t="s">
        <v>167</v>
      </c>
      <c r="F127" s="145" t="s">
        <v>3216</v>
      </c>
      <c r="I127" s="146"/>
      <c r="L127" s="32"/>
      <c r="M127" s="147"/>
      <c r="T127" s="53"/>
      <c r="AT127" s="17" t="s">
        <v>167</v>
      </c>
      <c r="AU127" s="17" t="s">
        <v>81</v>
      </c>
    </row>
    <row r="128" spans="2:65" s="1" customFormat="1" ht="19.5">
      <c r="B128" s="32"/>
      <c r="D128" s="144" t="s">
        <v>562</v>
      </c>
      <c r="F128" s="180" t="s">
        <v>3200</v>
      </c>
      <c r="I128" s="146"/>
      <c r="L128" s="32"/>
      <c r="M128" s="147"/>
      <c r="T128" s="53"/>
      <c r="AT128" s="17" t="s">
        <v>562</v>
      </c>
      <c r="AU128" s="17" t="s">
        <v>81</v>
      </c>
    </row>
    <row r="129" spans="2:65" s="13" customFormat="1" ht="11.25">
      <c r="B129" s="156"/>
      <c r="D129" s="144" t="s">
        <v>171</v>
      </c>
      <c r="E129" s="157" t="s">
        <v>21</v>
      </c>
      <c r="F129" s="158" t="s">
        <v>8</v>
      </c>
      <c r="H129" s="159">
        <v>15</v>
      </c>
      <c r="I129" s="160"/>
      <c r="L129" s="156"/>
      <c r="M129" s="161"/>
      <c r="T129" s="162"/>
      <c r="AT129" s="157" t="s">
        <v>171</v>
      </c>
      <c r="AU129" s="157" t="s">
        <v>81</v>
      </c>
      <c r="AV129" s="13" t="s">
        <v>83</v>
      </c>
      <c r="AW129" s="13" t="s">
        <v>34</v>
      </c>
      <c r="AX129" s="13" t="s">
        <v>73</v>
      </c>
      <c r="AY129" s="157" t="s">
        <v>158</v>
      </c>
    </row>
    <row r="130" spans="2:65" s="14" customFormat="1" ht="11.25">
      <c r="B130" s="163"/>
      <c r="D130" s="144" t="s">
        <v>171</v>
      </c>
      <c r="E130" s="164" t="s">
        <v>21</v>
      </c>
      <c r="F130" s="165" t="s">
        <v>215</v>
      </c>
      <c r="H130" s="166">
        <v>15</v>
      </c>
      <c r="I130" s="167"/>
      <c r="L130" s="163"/>
      <c r="M130" s="168"/>
      <c r="T130" s="169"/>
      <c r="AT130" s="164" t="s">
        <v>171</v>
      </c>
      <c r="AU130" s="164" t="s">
        <v>81</v>
      </c>
      <c r="AV130" s="14" t="s">
        <v>165</v>
      </c>
      <c r="AW130" s="14" t="s">
        <v>34</v>
      </c>
      <c r="AX130" s="14" t="s">
        <v>81</v>
      </c>
      <c r="AY130" s="164" t="s">
        <v>158</v>
      </c>
    </row>
    <row r="131" spans="2:65" s="1" customFormat="1" ht="16.5" customHeight="1">
      <c r="B131" s="32"/>
      <c r="C131" s="131" t="s">
        <v>249</v>
      </c>
      <c r="D131" s="131" t="s">
        <v>160</v>
      </c>
      <c r="E131" s="132" t="s">
        <v>3218</v>
      </c>
      <c r="F131" s="133" t="s">
        <v>3219</v>
      </c>
      <c r="G131" s="134" t="s">
        <v>344</v>
      </c>
      <c r="H131" s="135">
        <v>6</v>
      </c>
      <c r="I131" s="136"/>
      <c r="J131" s="137">
        <f>ROUND(I131*H131,2)</f>
        <v>0</v>
      </c>
      <c r="K131" s="133" t="s">
        <v>21</v>
      </c>
      <c r="L131" s="32"/>
      <c r="M131" s="138" t="s">
        <v>21</v>
      </c>
      <c r="N131" s="139" t="s">
        <v>44</v>
      </c>
      <c r="P131" s="140">
        <f>O131*H131</f>
        <v>0</v>
      </c>
      <c r="Q131" s="140">
        <v>0</v>
      </c>
      <c r="R131" s="140">
        <f>Q131*H131</f>
        <v>0</v>
      </c>
      <c r="S131" s="140">
        <v>0</v>
      </c>
      <c r="T131" s="141">
        <f>S131*H131</f>
        <v>0</v>
      </c>
      <c r="AR131" s="142" t="s">
        <v>281</v>
      </c>
      <c r="AT131" s="142" t="s">
        <v>160</v>
      </c>
      <c r="AU131" s="142" t="s">
        <v>81</v>
      </c>
      <c r="AY131" s="17" t="s">
        <v>158</v>
      </c>
      <c r="BE131" s="143">
        <f>IF(N131="základní",J131,0)</f>
        <v>0</v>
      </c>
      <c r="BF131" s="143">
        <f>IF(N131="snížená",J131,0)</f>
        <v>0</v>
      </c>
      <c r="BG131" s="143">
        <f>IF(N131="zákl. přenesená",J131,0)</f>
        <v>0</v>
      </c>
      <c r="BH131" s="143">
        <f>IF(N131="sníž. přenesená",J131,0)</f>
        <v>0</v>
      </c>
      <c r="BI131" s="143">
        <f>IF(N131="nulová",J131,0)</f>
        <v>0</v>
      </c>
      <c r="BJ131" s="17" t="s">
        <v>81</v>
      </c>
      <c r="BK131" s="143">
        <f>ROUND(I131*H131,2)</f>
        <v>0</v>
      </c>
      <c r="BL131" s="17" t="s">
        <v>281</v>
      </c>
      <c r="BM131" s="142" t="s">
        <v>3220</v>
      </c>
    </row>
    <row r="132" spans="2:65" s="1" customFormat="1" ht="11.25">
      <c r="B132" s="32"/>
      <c r="D132" s="144" t="s">
        <v>167</v>
      </c>
      <c r="F132" s="145" t="s">
        <v>3219</v>
      </c>
      <c r="I132" s="146"/>
      <c r="L132" s="32"/>
      <c r="M132" s="147"/>
      <c r="T132" s="53"/>
      <c r="AT132" s="17" t="s">
        <v>167</v>
      </c>
      <c r="AU132" s="17" t="s">
        <v>81</v>
      </c>
    </row>
    <row r="133" spans="2:65" s="13" customFormat="1" ht="11.25">
      <c r="B133" s="156"/>
      <c r="D133" s="144" t="s">
        <v>171</v>
      </c>
      <c r="E133" s="157" t="s">
        <v>21</v>
      </c>
      <c r="F133" s="158" t="s">
        <v>204</v>
      </c>
      <c r="H133" s="159">
        <v>6</v>
      </c>
      <c r="I133" s="160"/>
      <c r="L133" s="156"/>
      <c r="M133" s="161"/>
      <c r="T133" s="162"/>
      <c r="AT133" s="157" t="s">
        <v>171</v>
      </c>
      <c r="AU133" s="157" t="s">
        <v>81</v>
      </c>
      <c r="AV133" s="13" t="s">
        <v>83</v>
      </c>
      <c r="AW133" s="13" t="s">
        <v>34</v>
      </c>
      <c r="AX133" s="13" t="s">
        <v>73</v>
      </c>
      <c r="AY133" s="157" t="s">
        <v>158</v>
      </c>
    </row>
    <row r="134" spans="2:65" s="14" customFormat="1" ht="11.25">
      <c r="B134" s="163"/>
      <c r="D134" s="144" t="s">
        <v>171</v>
      </c>
      <c r="E134" s="164" t="s">
        <v>21</v>
      </c>
      <c r="F134" s="165" t="s">
        <v>215</v>
      </c>
      <c r="H134" s="166">
        <v>6</v>
      </c>
      <c r="I134" s="167"/>
      <c r="L134" s="163"/>
      <c r="M134" s="168"/>
      <c r="T134" s="169"/>
      <c r="AT134" s="164" t="s">
        <v>171</v>
      </c>
      <c r="AU134" s="164" t="s">
        <v>81</v>
      </c>
      <c r="AV134" s="14" t="s">
        <v>165</v>
      </c>
      <c r="AW134" s="14" t="s">
        <v>34</v>
      </c>
      <c r="AX134" s="14" t="s">
        <v>81</v>
      </c>
      <c r="AY134" s="164" t="s">
        <v>158</v>
      </c>
    </row>
    <row r="135" spans="2:65" s="1" customFormat="1" ht="16.5" customHeight="1">
      <c r="B135" s="32"/>
      <c r="C135" s="131" t="s">
        <v>257</v>
      </c>
      <c r="D135" s="131" t="s">
        <v>160</v>
      </c>
      <c r="E135" s="132" t="s">
        <v>3221</v>
      </c>
      <c r="F135" s="133" t="s">
        <v>3222</v>
      </c>
      <c r="G135" s="134" t="s">
        <v>344</v>
      </c>
      <c r="H135" s="135">
        <v>4</v>
      </c>
      <c r="I135" s="136"/>
      <c r="J135" s="137">
        <f>ROUND(I135*H135,2)</f>
        <v>0</v>
      </c>
      <c r="K135" s="133" t="s">
        <v>21</v>
      </c>
      <c r="L135" s="32"/>
      <c r="M135" s="138" t="s">
        <v>21</v>
      </c>
      <c r="N135" s="139" t="s">
        <v>44</v>
      </c>
      <c r="P135" s="140">
        <f>O135*H135</f>
        <v>0</v>
      </c>
      <c r="Q135" s="140">
        <v>0</v>
      </c>
      <c r="R135" s="140">
        <f>Q135*H135</f>
        <v>0</v>
      </c>
      <c r="S135" s="140">
        <v>0</v>
      </c>
      <c r="T135" s="141">
        <f>S135*H135</f>
        <v>0</v>
      </c>
      <c r="AR135" s="142" t="s">
        <v>281</v>
      </c>
      <c r="AT135" s="142" t="s">
        <v>160</v>
      </c>
      <c r="AU135" s="142" t="s">
        <v>81</v>
      </c>
      <c r="AY135" s="17" t="s">
        <v>158</v>
      </c>
      <c r="BE135" s="143">
        <f>IF(N135="základní",J135,0)</f>
        <v>0</v>
      </c>
      <c r="BF135" s="143">
        <f>IF(N135="snížená",J135,0)</f>
        <v>0</v>
      </c>
      <c r="BG135" s="143">
        <f>IF(N135="zákl. přenesená",J135,0)</f>
        <v>0</v>
      </c>
      <c r="BH135" s="143">
        <f>IF(N135="sníž. přenesená",J135,0)</f>
        <v>0</v>
      </c>
      <c r="BI135" s="143">
        <f>IF(N135="nulová",J135,0)</f>
        <v>0</v>
      </c>
      <c r="BJ135" s="17" t="s">
        <v>81</v>
      </c>
      <c r="BK135" s="143">
        <f>ROUND(I135*H135,2)</f>
        <v>0</v>
      </c>
      <c r="BL135" s="17" t="s">
        <v>281</v>
      </c>
      <c r="BM135" s="142" t="s">
        <v>3223</v>
      </c>
    </row>
    <row r="136" spans="2:65" s="1" customFormat="1" ht="11.25">
      <c r="B136" s="32"/>
      <c r="D136" s="144" t="s">
        <v>167</v>
      </c>
      <c r="F136" s="145" t="s">
        <v>3222</v>
      </c>
      <c r="I136" s="146"/>
      <c r="L136" s="32"/>
      <c r="M136" s="147"/>
      <c r="T136" s="53"/>
      <c r="AT136" s="17" t="s">
        <v>167</v>
      </c>
      <c r="AU136" s="17" t="s">
        <v>81</v>
      </c>
    </row>
    <row r="137" spans="2:65" s="13" customFormat="1" ht="11.25">
      <c r="B137" s="156"/>
      <c r="D137" s="144" t="s">
        <v>171</v>
      </c>
      <c r="E137" s="157" t="s">
        <v>21</v>
      </c>
      <c r="F137" s="158" t="s">
        <v>165</v>
      </c>
      <c r="H137" s="159">
        <v>4</v>
      </c>
      <c r="I137" s="160"/>
      <c r="L137" s="156"/>
      <c r="M137" s="161"/>
      <c r="T137" s="162"/>
      <c r="AT137" s="157" t="s">
        <v>171</v>
      </c>
      <c r="AU137" s="157" t="s">
        <v>81</v>
      </c>
      <c r="AV137" s="13" t="s">
        <v>83</v>
      </c>
      <c r="AW137" s="13" t="s">
        <v>34</v>
      </c>
      <c r="AX137" s="13" t="s">
        <v>73</v>
      </c>
      <c r="AY137" s="157" t="s">
        <v>158</v>
      </c>
    </row>
    <row r="138" spans="2:65" s="14" customFormat="1" ht="11.25">
      <c r="B138" s="163"/>
      <c r="D138" s="144" t="s">
        <v>171</v>
      </c>
      <c r="E138" s="164" t="s">
        <v>21</v>
      </c>
      <c r="F138" s="165" t="s">
        <v>215</v>
      </c>
      <c r="H138" s="166">
        <v>4</v>
      </c>
      <c r="I138" s="167"/>
      <c r="L138" s="163"/>
      <c r="M138" s="168"/>
      <c r="T138" s="169"/>
      <c r="AT138" s="164" t="s">
        <v>171</v>
      </c>
      <c r="AU138" s="164" t="s">
        <v>81</v>
      </c>
      <c r="AV138" s="14" t="s">
        <v>165</v>
      </c>
      <c r="AW138" s="14" t="s">
        <v>34</v>
      </c>
      <c r="AX138" s="14" t="s">
        <v>81</v>
      </c>
      <c r="AY138" s="164" t="s">
        <v>158</v>
      </c>
    </row>
    <row r="139" spans="2:65" s="1" customFormat="1" ht="16.5" customHeight="1">
      <c r="B139" s="32"/>
      <c r="C139" s="131" t="s">
        <v>263</v>
      </c>
      <c r="D139" s="131" t="s">
        <v>160</v>
      </c>
      <c r="E139" s="132" t="s">
        <v>3224</v>
      </c>
      <c r="F139" s="133" t="s">
        <v>3225</v>
      </c>
      <c r="G139" s="134" t="s">
        <v>344</v>
      </c>
      <c r="H139" s="135">
        <v>6</v>
      </c>
      <c r="I139" s="136"/>
      <c r="J139" s="137">
        <f>ROUND(I139*H139,2)</f>
        <v>0</v>
      </c>
      <c r="K139" s="133" t="s">
        <v>21</v>
      </c>
      <c r="L139" s="32"/>
      <c r="M139" s="138" t="s">
        <v>21</v>
      </c>
      <c r="N139" s="139" t="s">
        <v>44</v>
      </c>
      <c r="P139" s="140">
        <f>O139*H139</f>
        <v>0</v>
      </c>
      <c r="Q139" s="140">
        <v>0</v>
      </c>
      <c r="R139" s="140">
        <f>Q139*H139</f>
        <v>0</v>
      </c>
      <c r="S139" s="140">
        <v>0</v>
      </c>
      <c r="T139" s="141">
        <f>S139*H139</f>
        <v>0</v>
      </c>
      <c r="AR139" s="142" t="s">
        <v>281</v>
      </c>
      <c r="AT139" s="142" t="s">
        <v>160</v>
      </c>
      <c r="AU139" s="142" t="s">
        <v>81</v>
      </c>
      <c r="AY139" s="17" t="s">
        <v>158</v>
      </c>
      <c r="BE139" s="143">
        <f>IF(N139="základní",J139,0)</f>
        <v>0</v>
      </c>
      <c r="BF139" s="143">
        <f>IF(N139="snížená",J139,0)</f>
        <v>0</v>
      </c>
      <c r="BG139" s="143">
        <f>IF(N139="zákl. přenesená",J139,0)</f>
        <v>0</v>
      </c>
      <c r="BH139" s="143">
        <f>IF(N139="sníž. přenesená",J139,0)</f>
        <v>0</v>
      </c>
      <c r="BI139" s="143">
        <f>IF(N139="nulová",J139,0)</f>
        <v>0</v>
      </c>
      <c r="BJ139" s="17" t="s">
        <v>81</v>
      </c>
      <c r="BK139" s="143">
        <f>ROUND(I139*H139,2)</f>
        <v>0</v>
      </c>
      <c r="BL139" s="17" t="s">
        <v>281</v>
      </c>
      <c r="BM139" s="142" t="s">
        <v>3226</v>
      </c>
    </row>
    <row r="140" spans="2:65" s="1" customFormat="1" ht="11.25">
      <c r="B140" s="32"/>
      <c r="D140" s="144" t="s">
        <v>167</v>
      </c>
      <c r="F140" s="145" t="s">
        <v>3225</v>
      </c>
      <c r="I140" s="146"/>
      <c r="L140" s="32"/>
      <c r="M140" s="147"/>
      <c r="T140" s="53"/>
      <c r="AT140" s="17" t="s">
        <v>167</v>
      </c>
      <c r="AU140" s="17" t="s">
        <v>81</v>
      </c>
    </row>
    <row r="141" spans="2:65" s="13" customFormat="1" ht="11.25">
      <c r="B141" s="156"/>
      <c r="D141" s="144" t="s">
        <v>171</v>
      </c>
      <c r="E141" s="157" t="s">
        <v>21</v>
      </c>
      <c r="F141" s="158" t="s">
        <v>204</v>
      </c>
      <c r="H141" s="159">
        <v>6</v>
      </c>
      <c r="I141" s="160"/>
      <c r="L141" s="156"/>
      <c r="M141" s="161"/>
      <c r="T141" s="162"/>
      <c r="AT141" s="157" t="s">
        <v>171</v>
      </c>
      <c r="AU141" s="157" t="s">
        <v>81</v>
      </c>
      <c r="AV141" s="13" t="s">
        <v>83</v>
      </c>
      <c r="AW141" s="13" t="s">
        <v>34</v>
      </c>
      <c r="AX141" s="13" t="s">
        <v>73</v>
      </c>
      <c r="AY141" s="157" t="s">
        <v>158</v>
      </c>
    </row>
    <row r="142" spans="2:65" s="14" customFormat="1" ht="11.25">
      <c r="B142" s="163"/>
      <c r="D142" s="144" t="s">
        <v>171</v>
      </c>
      <c r="E142" s="164" t="s">
        <v>21</v>
      </c>
      <c r="F142" s="165" t="s">
        <v>215</v>
      </c>
      <c r="H142" s="166">
        <v>6</v>
      </c>
      <c r="I142" s="167"/>
      <c r="L142" s="163"/>
      <c r="M142" s="168"/>
      <c r="T142" s="169"/>
      <c r="AT142" s="164" t="s">
        <v>171</v>
      </c>
      <c r="AU142" s="164" t="s">
        <v>81</v>
      </c>
      <c r="AV142" s="14" t="s">
        <v>165</v>
      </c>
      <c r="AW142" s="14" t="s">
        <v>34</v>
      </c>
      <c r="AX142" s="14" t="s">
        <v>81</v>
      </c>
      <c r="AY142" s="164" t="s">
        <v>158</v>
      </c>
    </row>
    <row r="143" spans="2:65" s="1" customFormat="1" ht="16.5" customHeight="1">
      <c r="B143" s="32"/>
      <c r="C143" s="131" t="s">
        <v>270</v>
      </c>
      <c r="D143" s="131" t="s">
        <v>160</v>
      </c>
      <c r="E143" s="132" t="s">
        <v>3227</v>
      </c>
      <c r="F143" s="133" t="s">
        <v>3228</v>
      </c>
      <c r="G143" s="134" t="s">
        <v>344</v>
      </c>
      <c r="H143" s="135">
        <v>6</v>
      </c>
      <c r="I143" s="136"/>
      <c r="J143" s="137">
        <f>ROUND(I143*H143,2)</f>
        <v>0</v>
      </c>
      <c r="K143" s="133" t="s">
        <v>21</v>
      </c>
      <c r="L143" s="32"/>
      <c r="M143" s="138" t="s">
        <v>21</v>
      </c>
      <c r="N143" s="139" t="s">
        <v>44</v>
      </c>
      <c r="P143" s="140">
        <f>O143*H143</f>
        <v>0</v>
      </c>
      <c r="Q143" s="140">
        <v>0</v>
      </c>
      <c r="R143" s="140">
        <f>Q143*H143</f>
        <v>0</v>
      </c>
      <c r="S143" s="140">
        <v>0</v>
      </c>
      <c r="T143" s="141">
        <f>S143*H143</f>
        <v>0</v>
      </c>
      <c r="AR143" s="142" t="s">
        <v>281</v>
      </c>
      <c r="AT143" s="142" t="s">
        <v>160</v>
      </c>
      <c r="AU143" s="142" t="s">
        <v>81</v>
      </c>
      <c r="AY143" s="17" t="s">
        <v>158</v>
      </c>
      <c r="BE143" s="143">
        <f>IF(N143="základní",J143,0)</f>
        <v>0</v>
      </c>
      <c r="BF143" s="143">
        <f>IF(N143="snížená",J143,0)</f>
        <v>0</v>
      </c>
      <c r="BG143" s="143">
        <f>IF(N143="zákl. přenesená",J143,0)</f>
        <v>0</v>
      </c>
      <c r="BH143" s="143">
        <f>IF(N143="sníž. přenesená",J143,0)</f>
        <v>0</v>
      </c>
      <c r="BI143" s="143">
        <f>IF(N143="nulová",J143,0)</f>
        <v>0</v>
      </c>
      <c r="BJ143" s="17" t="s">
        <v>81</v>
      </c>
      <c r="BK143" s="143">
        <f>ROUND(I143*H143,2)</f>
        <v>0</v>
      </c>
      <c r="BL143" s="17" t="s">
        <v>281</v>
      </c>
      <c r="BM143" s="142" t="s">
        <v>3229</v>
      </c>
    </row>
    <row r="144" spans="2:65" s="1" customFormat="1" ht="11.25">
      <c r="B144" s="32"/>
      <c r="D144" s="144" t="s">
        <v>167</v>
      </c>
      <c r="F144" s="145" t="s">
        <v>3228</v>
      </c>
      <c r="I144" s="146"/>
      <c r="L144" s="32"/>
      <c r="M144" s="147"/>
      <c r="T144" s="53"/>
      <c r="AT144" s="17" t="s">
        <v>167</v>
      </c>
      <c r="AU144" s="17" t="s">
        <v>81</v>
      </c>
    </row>
    <row r="145" spans="2:65" s="1" customFormat="1" ht="19.5">
      <c r="B145" s="32"/>
      <c r="D145" s="144" t="s">
        <v>562</v>
      </c>
      <c r="F145" s="180" t="s">
        <v>3200</v>
      </c>
      <c r="I145" s="146"/>
      <c r="L145" s="32"/>
      <c r="M145" s="147"/>
      <c r="T145" s="53"/>
      <c r="AT145" s="17" t="s">
        <v>562</v>
      </c>
      <c r="AU145" s="17" t="s">
        <v>81</v>
      </c>
    </row>
    <row r="146" spans="2:65" s="13" customFormat="1" ht="11.25">
      <c r="B146" s="156"/>
      <c r="D146" s="144" t="s">
        <v>171</v>
      </c>
      <c r="E146" s="157" t="s">
        <v>21</v>
      </c>
      <c r="F146" s="158" t="s">
        <v>204</v>
      </c>
      <c r="H146" s="159">
        <v>6</v>
      </c>
      <c r="I146" s="160"/>
      <c r="L146" s="156"/>
      <c r="M146" s="161"/>
      <c r="T146" s="162"/>
      <c r="AT146" s="157" t="s">
        <v>171</v>
      </c>
      <c r="AU146" s="157" t="s">
        <v>81</v>
      </c>
      <c r="AV146" s="13" t="s">
        <v>83</v>
      </c>
      <c r="AW146" s="13" t="s">
        <v>34</v>
      </c>
      <c r="AX146" s="13" t="s">
        <v>73</v>
      </c>
      <c r="AY146" s="157" t="s">
        <v>158</v>
      </c>
    </row>
    <row r="147" spans="2:65" s="14" customFormat="1" ht="11.25">
      <c r="B147" s="163"/>
      <c r="D147" s="144" t="s">
        <v>171</v>
      </c>
      <c r="E147" s="164" t="s">
        <v>21</v>
      </c>
      <c r="F147" s="165" t="s">
        <v>215</v>
      </c>
      <c r="H147" s="166">
        <v>6</v>
      </c>
      <c r="I147" s="167"/>
      <c r="L147" s="163"/>
      <c r="M147" s="168"/>
      <c r="T147" s="169"/>
      <c r="AT147" s="164" t="s">
        <v>171</v>
      </c>
      <c r="AU147" s="164" t="s">
        <v>81</v>
      </c>
      <c r="AV147" s="14" t="s">
        <v>165</v>
      </c>
      <c r="AW147" s="14" t="s">
        <v>34</v>
      </c>
      <c r="AX147" s="14" t="s">
        <v>81</v>
      </c>
      <c r="AY147" s="164" t="s">
        <v>158</v>
      </c>
    </row>
    <row r="148" spans="2:65" s="1" customFormat="1" ht="16.5" customHeight="1">
      <c r="B148" s="32"/>
      <c r="C148" s="131" t="s">
        <v>8</v>
      </c>
      <c r="D148" s="131" t="s">
        <v>160</v>
      </c>
      <c r="E148" s="132" t="s">
        <v>3230</v>
      </c>
      <c r="F148" s="133" t="s">
        <v>3231</v>
      </c>
      <c r="G148" s="134" t="s">
        <v>344</v>
      </c>
      <c r="H148" s="135">
        <v>4</v>
      </c>
      <c r="I148" s="136"/>
      <c r="J148" s="137">
        <f>ROUND(I148*H148,2)</f>
        <v>0</v>
      </c>
      <c r="K148" s="133" t="s">
        <v>21</v>
      </c>
      <c r="L148" s="32"/>
      <c r="M148" s="138" t="s">
        <v>21</v>
      </c>
      <c r="N148" s="139" t="s">
        <v>44</v>
      </c>
      <c r="P148" s="140">
        <f>O148*H148</f>
        <v>0</v>
      </c>
      <c r="Q148" s="140">
        <v>0</v>
      </c>
      <c r="R148" s="140">
        <f>Q148*H148</f>
        <v>0</v>
      </c>
      <c r="S148" s="140">
        <v>0</v>
      </c>
      <c r="T148" s="141">
        <f>S148*H148</f>
        <v>0</v>
      </c>
      <c r="AR148" s="142" t="s">
        <v>281</v>
      </c>
      <c r="AT148" s="142" t="s">
        <v>160</v>
      </c>
      <c r="AU148" s="142" t="s">
        <v>81</v>
      </c>
      <c r="AY148" s="17" t="s">
        <v>158</v>
      </c>
      <c r="BE148" s="143">
        <f>IF(N148="základní",J148,0)</f>
        <v>0</v>
      </c>
      <c r="BF148" s="143">
        <f>IF(N148="snížená",J148,0)</f>
        <v>0</v>
      </c>
      <c r="BG148" s="143">
        <f>IF(N148="zákl. přenesená",J148,0)</f>
        <v>0</v>
      </c>
      <c r="BH148" s="143">
        <f>IF(N148="sníž. přenesená",J148,0)</f>
        <v>0</v>
      </c>
      <c r="BI148" s="143">
        <f>IF(N148="nulová",J148,0)</f>
        <v>0</v>
      </c>
      <c r="BJ148" s="17" t="s">
        <v>81</v>
      </c>
      <c r="BK148" s="143">
        <f>ROUND(I148*H148,2)</f>
        <v>0</v>
      </c>
      <c r="BL148" s="17" t="s">
        <v>281</v>
      </c>
      <c r="BM148" s="142" t="s">
        <v>3232</v>
      </c>
    </row>
    <row r="149" spans="2:65" s="1" customFormat="1" ht="11.25">
      <c r="B149" s="32"/>
      <c r="D149" s="144" t="s">
        <v>167</v>
      </c>
      <c r="F149" s="145" t="s">
        <v>3231</v>
      </c>
      <c r="I149" s="146"/>
      <c r="L149" s="32"/>
      <c r="M149" s="147"/>
      <c r="T149" s="53"/>
      <c r="AT149" s="17" t="s">
        <v>167</v>
      </c>
      <c r="AU149" s="17" t="s">
        <v>81</v>
      </c>
    </row>
    <row r="150" spans="2:65" s="1" customFormat="1" ht="19.5">
      <c r="B150" s="32"/>
      <c r="D150" s="144" t="s">
        <v>562</v>
      </c>
      <c r="F150" s="180" t="s">
        <v>3200</v>
      </c>
      <c r="I150" s="146"/>
      <c r="L150" s="32"/>
      <c r="M150" s="147"/>
      <c r="T150" s="53"/>
      <c r="AT150" s="17" t="s">
        <v>562</v>
      </c>
      <c r="AU150" s="17" t="s">
        <v>81</v>
      </c>
    </row>
    <row r="151" spans="2:65" s="13" customFormat="1" ht="11.25">
      <c r="B151" s="156"/>
      <c r="D151" s="144" t="s">
        <v>171</v>
      </c>
      <c r="E151" s="157" t="s">
        <v>21</v>
      </c>
      <c r="F151" s="158" t="s">
        <v>165</v>
      </c>
      <c r="H151" s="159">
        <v>4</v>
      </c>
      <c r="I151" s="160"/>
      <c r="L151" s="156"/>
      <c r="M151" s="161"/>
      <c r="T151" s="162"/>
      <c r="AT151" s="157" t="s">
        <v>171</v>
      </c>
      <c r="AU151" s="157" t="s">
        <v>81</v>
      </c>
      <c r="AV151" s="13" t="s">
        <v>83</v>
      </c>
      <c r="AW151" s="13" t="s">
        <v>34</v>
      </c>
      <c r="AX151" s="13" t="s">
        <v>73</v>
      </c>
      <c r="AY151" s="157" t="s">
        <v>158</v>
      </c>
    </row>
    <row r="152" spans="2:65" s="14" customFormat="1" ht="11.25">
      <c r="B152" s="163"/>
      <c r="D152" s="144" t="s">
        <v>171</v>
      </c>
      <c r="E152" s="164" t="s">
        <v>21</v>
      </c>
      <c r="F152" s="165" t="s">
        <v>215</v>
      </c>
      <c r="H152" s="166">
        <v>4</v>
      </c>
      <c r="I152" s="167"/>
      <c r="L152" s="163"/>
      <c r="M152" s="168"/>
      <c r="T152" s="169"/>
      <c r="AT152" s="164" t="s">
        <v>171</v>
      </c>
      <c r="AU152" s="164" t="s">
        <v>81</v>
      </c>
      <c r="AV152" s="14" t="s">
        <v>165</v>
      </c>
      <c r="AW152" s="14" t="s">
        <v>34</v>
      </c>
      <c r="AX152" s="14" t="s">
        <v>81</v>
      </c>
      <c r="AY152" s="164" t="s">
        <v>158</v>
      </c>
    </row>
    <row r="153" spans="2:65" s="1" customFormat="1" ht="16.5" customHeight="1">
      <c r="B153" s="32"/>
      <c r="C153" s="131" t="s">
        <v>281</v>
      </c>
      <c r="D153" s="131" t="s">
        <v>160</v>
      </c>
      <c r="E153" s="132" t="s">
        <v>3233</v>
      </c>
      <c r="F153" s="133" t="s">
        <v>3234</v>
      </c>
      <c r="G153" s="134" t="s">
        <v>344</v>
      </c>
      <c r="H153" s="135">
        <v>2</v>
      </c>
      <c r="I153" s="136"/>
      <c r="J153" s="137">
        <f>ROUND(I153*H153,2)</f>
        <v>0</v>
      </c>
      <c r="K153" s="133" t="s">
        <v>21</v>
      </c>
      <c r="L153" s="32"/>
      <c r="M153" s="138" t="s">
        <v>21</v>
      </c>
      <c r="N153" s="139" t="s">
        <v>44</v>
      </c>
      <c r="P153" s="140">
        <f>O153*H153</f>
        <v>0</v>
      </c>
      <c r="Q153" s="140">
        <v>0</v>
      </c>
      <c r="R153" s="140">
        <f>Q153*H153</f>
        <v>0</v>
      </c>
      <c r="S153" s="140">
        <v>0</v>
      </c>
      <c r="T153" s="141">
        <f>S153*H153</f>
        <v>0</v>
      </c>
      <c r="AR153" s="142" t="s">
        <v>281</v>
      </c>
      <c r="AT153" s="142" t="s">
        <v>160</v>
      </c>
      <c r="AU153" s="142" t="s">
        <v>81</v>
      </c>
      <c r="AY153" s="17" t="s">
        <v>158</v>
      </c>
      <c r="BE153" s="143">
        <f>IF(N153="základní",J153,0)</f>
        <v>0</v>
      </c>
      <c r="BF153" s="143">
        <f>IF(N153="snížená",J153,0)</f>
        <v>0</v>
      </c>
      <c r="BG153" s="143">
        <f>IF(N153="zákl. přenesená",J153,0)</f>
        <v>0</v>
      </c>
      <c r="BH153" s="143">
        <f>IF(N153="sníž. přenesená",J153,0)</f>
        <v>0</v>
      </c>
      <c r="BI153" s="143">
        <f>IF(N153="nulová",J153,0)</f>
        <v>0</v>
      </c>
      <c r="BJ153" s="17" t="s">
        <v>81</v>
      </c>
      <c r="BK153" s="143">
        <f>ROUND(I153*H153,2)</f>
        <v>0</v>
      </c>
      <c r="BL153" s="17" t="s">
        <v>281</v>
      </c>
      <c r="BM153" s="142" t="s">
        <v>3235</v>
      </c>
    </row>
    <row r="154" spans="2:65" s="1" customFormat="1" ht="11.25">
      <c r="B154" s="32"/>
      <c r="D154" s="144" t="s">
        <v>167</v>
      </c>
      <c r="F154" s="145" t="s">
        <v>3234</v>
      </c>
      <c r="I154" s="146"/>
      <c r="L154" s="32"/>
      <c r="M154" s="147"/>
      <c r="T154" s="53"/>
      <c r="AT154" s="17" t="s">
        <v>167</v>
      </c>
      <c r="AU154" s="17" t="s">
        <v>81</v>
      </c>
    </row>
    <row r="155" spans="2:65" s="1" customFormat="1" ht="19.5">
      <c r="B155" s="32"/>
      <c r="D155" s="144" t="s">
        <v>562</v>
      </c>
      <c r="F155" s="180" t="s">
        <v>3200</v>
      </c>
      <c r="I155" s="146"/>
      <c r="L155" s="32"/>
      <c r="M155" s="147"/>
      <c r="T155" s="53"/>
      <c r="AT155" s="17" t="s">
        <v>562</v>
      </c>
      <c r="AU155" s="17" t="s">
        <v>81</v>
      </c>
    </row>
    <row r="156" spans="2:65" s="13" customFormat="1" ht="11.25">
      <c r="B156" s="156"/>
      <c r="D156" s="144" t="s">
        <v>171</v>
      </c>
      <c r="E156" s="157" t="s">
        <v>21</v>
      </c>
      <c r="F156" s="158" t="s">
        <v>83</v>
      </c>
      <c r="H156" s="159">
        <v>2</v>
      </c>
      <c r="I156" s="160"/>
      <c r="L156" s="156"/>
      <c r="M156" s="161"/>
      <c r="T156" s="162"/>
      <c r="AT156" s="157" t="s">
        <v>171</v>
      </c>
      <c r="AU156" s="157" t="s">
        <v>81</v>
      </c>
      <c r="AV156" s="13" t="s">
        <v>83</v>
      </c>
      <c r="AW156" s="13" t="s">
        <v>34</v>
      </c>
      <c r="AX156" s="13" t="s">
        <v>73</v>
      </c>
      <c r="AY156" s="157" t="s">
        <v>158</v>
      </c>
    </row>
    <row r="157" spans="2:65" s="14" customFormat="1" ht="11.25">
      <c r="B157" s="163"/>
      <c r="D157" s="144" t="s">
        <v>171</v>
      </c>
      <c r="E157" s="164" t="s">
        <v>21</v>
      </c>
      <c r="F157" s="165" t="s">
        <v>215</v>
      </c>
      <c r="H157" s="166">
        <v>2</v>
      </c>
      <c r="I157" s="167"/>
      <c r="L157" s="163"/>
      <c r="M157" s="168"/>
      <c r="T157" s="169"/>
      <c r="AT157" s="164" t="s">
        <v>171</v>
      </c>
      <c r="AU157" s="164" t="s">
        <v>81</v>
      </c>
      <c r="AV157" s="14" t="s">
        <v>165</v>
      </c>
      <c r="AW157" s="14" t="s">
        <v>34</v>
      </c>
      <c r="AX157" s="14" t="s">
        <v>81</v>
      </c>
      <c r="AY157" s="164" t="s">
        <v>158</v>
      </c>
    </row>
    <row r="158" spans="2:65" s="1" customFormat="1" ht="16.5" customHeight="1">
      <c r="B158" s="32"/>
      <c r="C158" s="131" t="s">
        <v>294</v>
      </c>
      <c r="D158" s="131" t="s">
        <v>160</v>
      </c>
      <c r="E158" s="132" t="s">
        <v>3236</v>
      </c>
      <c r="F158" s="133" t="s">
        <v>3237</v>
      </c>
      <c r="G158" s="134" t="s">
        <v>184</v>
      </c>
      <c r="H158" s="135">
        <v>90</v>
      </c>
      <c r="I158" s="136"/>
      <c r="J158" s="137">
        <f>ROUND(I158*H158,2)</f>
        <v>0</v>
      </c>
      <c r="K158" s="133" t="s">
        <v>21</v>
      </c>
      <c r="L158" s="32"/>
      <c r="M158" s="138" t="s">
        <v>21</v>
      </c>
      <c r="N158" s="139" t="s">
        <v>44</v>
      </c>
      <c r="P158" s="140">
        <f>O158*H158</f>
        <v>0</v>
      </c>
      <c r="Q158" s="140">
        <v>0</v>
      </c>
      <c r="R158" s="140">
        <f>Q158*H158</f>
        <v>0</v>
      </c>
      <c r="S158" s="140">
        <v>0</v>
      </c>
      <c r="T158" s="141">
        <f>S158*H158</f>
        <v>0</v>
      </c>
      <c r="AR158" s="142" t="s">
        <v>281</v>
      </c>
      <c r="AT158" s="142" t="s">
        <v>160</v>
      </c>
      <c r="AU158" s="142" t="s">
        <v>81</v>
      </c>
      <c r="AY158" s="17" t="s">
        <v>158</v>
      </c>
      <c r="BE158" s="143">
        <f>IF(N158="základní",J158,0)</f>
        <v>0</v>
      </c>
      <c r="BF158" s="143">
        <f>IF(N158="snížená",J158,0)</f>
        <v>0</v>
      </c>
      <c r="BG158" s="143">
        <f>IF(N158="zákl. přenesená",J158,0)</f>
        <v>0</v>
      </c>
      <c r="BH158" s="143">
        <f>IF(N158="sníž. přenesená",J158,0)</f>
        <v>0</v>
      </c>
      <c r="BI158" s="143">
        <f>IF(N158="nulová",J158,0)</f>
        <v>0</v>
      </c>
      <c r="BJ158" s="17" t="s">
        <v>81</v>
      </c>
      <c r="BK158" s="143">
        <f>ROUND(I158*H158,2)</f>
        <v>0</v>
      </c>
      <c r="BL158" s="17" t="s">
        <v>281</v>
      </c>
      <c r="BM158" s="142" t="s">
        <v>3238</v>
      </c>
    </row>
    <row r="159" spans="2:65" s="1" customFormat="1" ht="11.25">
      <c r="B159" s="32"/>
      <c r="D159" s="144" t="s">
        <v>167</v>
      </c>
      <c r="F159" s="145" t="s">
        <v>3237</v>
      </c>
      <c r="I159" s="146"/>
      <c r="L159" s="32"/>
      <c r="M159" s="147"/>
      <c r="T159" s="53"/>
      <c r="AT159" s="17" t="s">
        <v>167</v>
      </c>
      <c r="AU159" s="17" t="s">
        <v>81</v>
      </c>
    </row>
    <row r="160" spans="2:65" s="1" customFormat="1" ht="19.5">
      <c r="B160" s="32"/>
      <c r="D160" s="144" t="s">
        <v>562</v>
      </c>
      <c r="F160" s="180" t="s">
        <v>3200</v>
      </c>
      <c r="I160" s="146"/>
      <c r="L160" s="32"/>
      <c r="M160" s="147"/>
      <c r="T160" s="53"/>
      <c r="AT160" s="17" t="s">
        <v>562</v>
      </c>
      <c r="AU160" s="17" t="s">
        <v>81</v>
      </c>
    </row>
    <row r="161" spans="2:65" s="13" customFormat="1" ht="11.25">
      <c r="B161" s="156"/>
      <c r="D161" s="144" t="s">
        <v>171</v>
      </c>
      <c r="E161" s="157" t="s">
        <v>21</v>
      </c>
      <c r="F161" s="158" t="s">
        <v>912</v>
      </c>
      <c r="H161" s="159">
        <v>90</v>
      </c>
      <c r="I161" s="160"/>
      <c r="L161" s="156"/>
      <c r="M161" s="161"/>
      <c r="T161" s="162"/>
      <c r="AT161" s="157" t="s">
        <v>171</v>
      </c>
      <c r="AU161" s="157" t="s">
        <v>81</v>
      </c>
      <c r="AV161" s="13" t="s">
        <v>83</v>
      </c>
      <c r="AW161" s="13" t="s">
        <v>34</v>
      </c>
      <c r="AX161" s="13" t="s">
        <v>73</v>
      </c>
      <c r="AY161" s="157" t="s">
        <v>158</v>
      </c>
    </row>
    <row r="162" spans="2:65" s="14" customFormat="1" ht="11.25">
      <c r="B162" s="163"/>
      <c r="D162" s="144" t="s">
        <v>171</v>
      </c>
      <c r="E162" s="164" t="s">
        <v>21</v>
      </c>
      <c r="F162" s="165" t="s">
        <v>215</v>
      </c>
      <c r="H162" s="166">
        <v>90</v>
      </c>
      <c r="I162" s="167"/>
      <c r="L162" s="163"/>
      <c r="M162" s="168"/>
      <c r="T162" s="169"/>
      <c r="AT162" s="164" t="s">
        <v>171</v>
      </c>
      <c r="AU162" s="164" t="s">
        <v>81</v>
      </c>
      <c r="AV162" s="14" t="s">
        <v>165</v>
      </c>
      <c r="AW162" s="14" t="s">
        <v>34</v>
      </c>
      <c r="AX162" s="14" t="s">
        <v>81</v>
      </c>
      <c r="AY162" s="164" t="s">
        <v>158</v>
      </c>
    </row>
    <row r="163" spans="2:65" s="1" customFormat="1" ht="16.5" customHeight="1">
      <c r="B163" s="32"/>
      <c r="C163" s="131" t="s">
        <v>306</v>
      </c>
      <c r="D163" s="131" t="s">
        <v>160</v>
      </c>
      <c r="E163" s="132" t="s">
        <v>3239</v>
      </c>
      <c r="F163" s="133" t="s">
        <v>3240</v>
      </c>
      <c r="G163" s="134" t="s">
        <v>344</v>
      </c>
      <c r="H163" s="135">
        <v>2</v>
      </c>
      <c r="I163" s="136"/>
      <c r="J163" s="137">
        <f>ROUND(I163*H163,2)</f>
        <v>0</v>
      </c>
      <c r="K163" s="133" t="s">
        <v>21</v>
      </c>
      <c r="L163" s="32"/>
      <c r="M163" s="138" t="s">
        <v>21</v>
      </c>
      <c r="N163" s="139" t="s">
        <v>44</v>
      </c>
      <c r="P163" s="140">
        <f>O163*H163</f>
        <v>0</v>
      </c>
      <c r="Q163" s="140">
        <v>0</v>
      </c>
      <c r="R163" s="140">
        <f>Q163*H163</f>
        <v>0</v>
      </c>
      <c r="S163" s="140">
        <v>0</v>
      </c>
      <c r="T163" s="141">
        <f>S163*H163</f>
        <v>0</v>
      </c>
      <c r="AR163" s="142" t="s">
        <v>281</v>
      </c>
      <c r="AT163" s="142" t="s">
        <v>160</v>
      </c>
      <c r="AU163" s="142" t="s">
        <v>81</v>
      </c>
      <c r="AY163" s="17" t="s">
        <v>158</v>
      </c>
      <c r="BE163" s="143">
        <f>IF(N163="základní",J163,0)</f>
        <v>0</v>
      </c>
      <c r="BF163" s="143">
        <f>IF(N163="snížená",J163,0)</f>
        <v>0</v>
      </c>
      <c r="BG163" s="143">
        <f>IF(N163="zákl. přenesená",J163,0)</f>
        <v>0</v>
      </c>
      <c r="BH163" s="143">
        <f>IF(N163="sníž. přenesená",J163,0)</f>
        <v>0</v>
      </c>
      <c r="BI163" s="143">
        <f>IF(N163="nulová",J163,0)</f>
        <v>0</v>
      </c>
      <c r="BJ163" s="17" t="s">
        <v>81</v>
      </c>
      <c r="BK163" s="143">
        <f>ROUND(I163*H163,2)</f>
        <v>0</v>
      </c>
      <c r="BL163" s="17" t="s">
        <v>281</v>
      </c>
      <c r="BM163" s="142" t="s">
        <v>3241</v>
      </c>
    </row>
    <row r="164" spans="2:65" s="1" customFormat="1" ht="11.25">
      <c r="B164" s="32"/>
      <c r="D164" s="144" t="s">
        <v>167</v>
      </c>
      <c r="F164" s="145" t="s">
        <v>3240</v>
      </c>
      <c r="I164" s="146"/>
      <c r="L164" s="32"/>
      <c r="M164" s="147"/>
      <c r="T164" s="53"/>
      <c r="AT164" s="17" t="s">
        <v>167</v>
      </c>
      <c r="AU164" s="17" t="s">
        <v>81</v>
      </c>
    </row>
    <row r="165" spans="2:65" s="1" customFormat="1" ht="19.5">
      <c r="B165" s="32"/>
      <c r="D165" s="144" t="s">
        <v>562</v>
      </c>
      <c r="F165" s="180" t="s">
        <v>3200</v>
      </c>
      <c r="I165" s="146"/>
      <c r="L165" s="32"/>
      <c r="M165" s="147"/>
      <c r="T165" s="53"/>
      <c r="AT165" s="17" t="s">
        <v>562</v>
      </c>
      <c r="AU165" s="17" t="s">
        <v>81</v>
      </c>
    </row>
    <row r="166" spans="2:65" s="13" customFormat="1" ht="11.25">
      <c r="B166" s="156"/>
      <c r="D166" s="144" t="s">
        <v>171</v>
      </c>
      <c r="E166" s="157" t="s">
        <v>21</v>
      </c>
      <c r="F166" s="158" t="s">
        <v>83</v>
      </c>
      <c r="H166" s="159">
        <v>2</v>
      </c>
      <c r="I166" s="160"/>
      <c r="L166" s="156"/>
      <c r="M166" s="161"/>
      <c r="T166" s="162"/>
      <c r="AT166" s="157" t="s">
        <v>171</v>
      </c>
      <c r="AU166" s="157" t="s">
        <v>81</v>
      </c>
      <c r="AV166" s="13" t="s">
        <v>83</v>
      </c>
      <c r="AW166" s="13" t="s">
        <v>34</v>
      </c>
      <c r="AX166" s="13" t="s">
        <v>73</v>
      </c>
      <c r="AY166" s="157" t="s">
        <v>158</v>
      </c>
    </row>
    <row r="167" spans="2:65" s="14" customFormat="1" ht="11.25">
      <c r="B167" s="163"/>
      <c r="D167" s="144" t="s">
        <v>171</v>
      </c>
      <c r="E167" s="164" t="s">
        <v>21</v>
      </c>
      <c r="F167" s="165" t="s">
        <v>215</v>
      </c>
      <c r="H167" s="166">
        <v>2</v>
      </c>
      <c r="I167" s="167"/>
      <c r="L167" s="163"/>
      <c r="M167" s="168"/>
      <c r="T167" s="169"/>
      <c r="AT167" s="164" t="s">
        <v>171</v>
      </c>
      <c r="AU167" s="164" t="s">
        <v>81</v>
      </c>
      <c r="AV167" s="14" t="s">
        <v>165</v>
      </c>
      <c r="AW167" s="14" t="s">
        <v>34</v>
      </c>
      <c r="AX167" s="14" t="s">
        <v>81</v>
      </c>
      <c r="AY167" s="164" t="s">
        <v>158</v>
      </c>
    </row>
    <row r="168" spans="2:65" s="1" customFormat="1" ht="16.5" customHeight="1">
      <c r="B168" s="32"/>
      <c r="C168" s="131" t="s">
        <v>312</v>
      </c>
      <c r="D168" s="131" t="s">
        <v>160</v>
      </c>
      <c r="E168" s="132" t="s">
        <v>3242</v>
      </c>
      <c r="F168" s="133" t="s">
        <v>3243</v>
      </c>
      <c r="G168" s="134" t="s">
        <v>344</v>
      </c>
      <c r="H168" s="135">
        <v>2</v>
      </c>
      <c r="I168" s="136"/>
      <c r="J168" s="137">
        <f>ROUND(I168*H168,2)</f>
        <v>0</v>
      </c>
      <c r="K168" s="133" t="s">
        <v>21</v>
      </c>
      <c r="L168" s="32"/>
      <c r="M168" s="138" t="s">
        <v>21</v>
      </c>
      <c r="N168" s="139" t="s">
        <v>44</v>
      </c>
      <c r="P168" s="140">
        <f>O168*H168</f>
        <v>0</v>
      </c>
      <c r="Q168" s="140">
        <v>0</v>
      </c>
      <c r="R168" s="140">
        <f>Q168*H168</f>
        <v>0</v>
      </c>
      <c r="S168" s="140">
        <v>0</v>
      </c>
      <c r="T168" s="141">
        <f>S168*H168</f>
        <v>0</v>
      </c>
      <c r="AR168" s="142" t="s">
        <v>281</v>
      </c>
      <c r="AT168" s="142" t="s">
        <v>160</v>
      </c>
      <c r="AU168" s="142" t="s">
        <v>81</v>
      </c>
      <c r="AY168" s="17" t="s">
        <v>158</v>
      </c>
      <c r="BE168" s="143">
        <f>IF(N168="základní",J168,0)</f>
        <v>0</v>
      </c>
      <c r="BF168" s="143">
        <f>IF(N168="snížená",J168,0)</f>
        <v>0</v>
      </c>
      <c r="BG168" s="143">
        <f>IF(N168="zákl. přenesená",J168,0)</f>
        <v>0</v>
      </c>
      <c r="BH168" s="143">
        <f>IF(N168="sníž. přenesená",J168,0)</f>
        <v>0</v>
      </c>
      <c r="BI168" s="143">
        <f>IF(N168="nulová",J168,0)</f>
        <v>0</v>
      </c>
      <c r="BJ168" s="17" t="s">
        <v>81</v>
      </c>
      <c r="BK168" s="143">
        <f>ROUND(I168*H168,2)</f>
        <v>0</v>
      </c>
      <c r="BL168" s="17" t="s">
        <v>281</v>
      </c>
      <c r="BM168" s="142" t="s">
        <v>3244</v>
      </c>
    </row>
    <row r="169" spans="2:65" s="1" customFormat="1" ht="11.25">
      <c r="B169" s="32"/>
      <c r="D169" s="144" t="s">
        <v>167</v>
      </c>
      <c r="F169" s="145" t="s">
        <v>3243</v>
      </c>
      <c r="I169" s="146"/>
      <c r="L169" s="32"/>
      <c r="M169" s="147"/>
      <c r="T169" s="53"/>
      <c r="AT169" s="17" t="s">
        <v>167</v>
      </c>
      <c r="AU169" s="17" t="s">
        <v>81</v>
      </c>
    </row>
    <row r="170" spans="2:65" s="1" customFormat="1" ht="19.5">
      <c r="B170" s="32"/>
      <c r="D170" s="144" t="s">
        <v>562</v>
      </c>
      <c r="F170" s="180" t="s">
        <v>3200</v>
      </c>
      <c r="I170" s="146"/>
      <c r="L170" s="32"/>
      <c r="M170" s="147"/>
      <c r="T170" s="53"/>
      <c r="AT170" s="17" t="s">
        <v>562</v>
      </c>
      <c r="AU170" s="17" t="s">
        <v>81</v>
      </c>
    </row>
    <row r="171" spans="2:65" s="13" customFormat="1" ht="11.25">
      <c r="B171" s="156"/>
      <c r="D171" s="144" t="s">
        <v>171</v>
      </c>
      <c r="E171" s="157" t="s">
        <v>21</v>
      </c>
      <c r="F171" s="158" t="s">
        <v>83</v>
      </c>
      <c r="H171" s="159">
        <v>2</v>
      </c>
      <c r="I171" s="160"/>
      <c r="L171" s="156"/>
      <c r="M171" s="161"/>
      <c r="T171" s="162"/>
      <c r="AT171" s="157" t="s">
        <v>171</v>
      </c>
      <c r="AU171" s="157" t="s">
        <v>81</v>
      </c>
      <c r="AV171" s="13" t="s">
        <v>83</v>
      </c>
      <c r="AW171" s="13" t="s">
        <v>34</v>
      </c>
      <c r="AX171" s="13" t="s">
        <v>73</v>
      </c>
      <c r="AY171" s="157" t="s">
        <v>158</v>
      </c>
    </row>
    <row r="172" spans="2:65" s="14" customFormat="1" ht="11.25">
      <c r="B172" s="163"/>
      <c r="D172" s="144" t="s">
        <v>171</v>
      </c>
      <c r="E172" s="164" t="s">
        <v>21</v>
      </c>
      <c r="F172" s="165" t="s">
        <v>215</v>
      </c>
      <c r="H172" s="166">
        <v>2</v>
      </c>
      <c r="I172" s="167"/>
      <c r="L172" s="163"/>
      <c r="M172" s="168"/>
      <c r="T172" s="169"/>
      <c r="AT172" s="164" t="s">
        <v>171</v>
      </c>
      <c r="AU172" s="164" t="s">
        <v>81</v>
      </c>
      <c r="AV172" s="14" t="s">
        <v>165</v>
      </c>
      <c r="AW172" s="14" t="s">
        <v>34</v>
      </c>
      <c r="AX172" s="14" t="s">
        <v>81</v>
      </c>
      <c r="AY172" s="164" t="s">
        <v>158</v>
      </c>
    </row>
    <row r="173" spans="2:65" s="1" customFormat="1" ht="16.5" customHeight="1">
      <c r="B173" s="32"/>
      <c r="C173" s="131" t="s">
        <v>319</v>
      </c>
      <c r="D173" s="131" t="s">
        <v>160</v>
      </c>
      <c r="E173" s="132" t="s">
        <v>3245</v>
      </c>
      <c r="F173" s="133" t="s">
        <v>3246</v>
      </c>
      <c r="G173" s="134" t="s">
        <v>322</v>
      </c>
      <c r="H173" s="135">
        <v>0.112</v>
      </c>
      <c r="I173" s="136"/>
      <c r="J173" s="137">
        <f>ROUND(I173*H173,2)</f>
        <v>0</v>
      </c>
      <c r="K173" s="133" t="s">
        <v>21</v>
      </c>
      <c r="L173" s="32"/>
      <c r="M173" s="138" t="s">
        <v>21</v>
      </c>
      <c r="N173" s="139" t="s">
        <v>44</v>
      </c>
      <c r="P173" s="140">
        <f>O173*H173</f>
        <v>0</v>
      </c>
      <c r="Q173" s="140">
        <v>0</v>
      </c>
      <c r="R173" s="140">
        <f>Q173*H173</f>
        <v>0</v>
      </c>
      <c r="S173" s="140">
        <v>0</v>
      </c>
      <c r="T173" s="141">
        <f>S173*H173</f>
        <v>0</v>
      </c>
      <c r="AR173" s="142" t="s">
        <v>281</v>
      </c>
      <c r="AT173" s="142" t="s">
        <v>160</v>
      </c>
      <c r="AU173" s="142" t="s">
        <v>81</v>
      </c>
      <c r="AY173" s="17" t="s">
        <v>158</v>
      </c>
      <c r="BE173" s="143">
        <f>IF(N173="základní",J173,0)</f>
        <v>0</v>
      </c>
      <c r="BF173" s="143">
        <f>IF(N173="snížená",J173,0)</f>
        <v>0</v>
      </c>
      <c r="BG173" s="143">
        <f>IF(N173="zákl. přenesená",J173,0)</f>
        <v>0</v>
      </c>
      <c r="BH173" s="143">
        <f>IF(N173="sníž. přenesená",J173,0)</f>
        <v>0</v>
      </c>
      <c r="BI173" s="143">
        <f>IF(N173="nulová",J173,0)</f>
        <v>0</v>
      </c>
      <c r="BJ173" s="17" t="s">
        <v>81</v>
      </c>
      <c r="BK173" s="143">
        <f>ROUND(I173*H173,2)</f>
        <v>0</v>
      </c>
      <c r="BL173" s="17" t="s">
        <v>281</v>
      </c>
      <c r="BM173" s="142" t="s">
        <v>3247</v>
      </c>
    </row>
    <row r="174" spans="2:65" s="1" customFormat="1" ht="11.25">
      <c r="B174" s="32"/>
      <c r="D174" s="144" t="s">
        <v>167</v>
      </c>
      <c r="F174" s="145" t="s">
        <v>3246</v>
      </c>
      <c r="I174" s="146"/>
      <c r="L174" s="32"/>
      <c r="M174" s="147"/>
      <c r="T174" s="53"/>
      <c r="AT174" s="17" t="s">
        <v>167</v>
      </c>
      <c r="AU174" s="17" t="s">
        <v>81</v>
      </c>
    </row>
    <row r="175" spans="2:65" s="1" customFormat="1" ht="16.5" customHeight="1">
      <c r="B175" s="32"/>
      <c r="C175" s="131" t="s">
        <v>7</v>
      </c>
      <c r="D175" s="131" t="s">
        <v>160</v>
      </c>
      <c r="E175" s="132" t="s">
        <v>3248</v>
      </c>
      <c r="F175" s="133" t="s">
        <v>3249</v>
      </c>
      <c r="G175" s="134" t="s">
        <v>1622</v>
      </c>
      <c r="H175" s="181"/>
      <c r="I175" s="136"/>
      <c r="J175" s="137">
        <f>ROUND(I175*H175,2)</f>
        <v>0</v>
      </c>
      <c r="K175" s="133" t="s">
        <v>21</v>
      </c>
      <c r="L175" s="32"/>
      <c r="M175" s="138" t="s">
        <v>21</v>
      </c>
      <c r="N175" s="139" t="s">
        <v>44</v>
      </c>
      <c r="P175" s="140">
        <f>O175*H175</f>
        <v>0</v>
      </c>
      <c r="Q175" s="140">
        <v>0</v>
      </c>
      <c r="R175" s="140">
        <f>Q175*H175</f>
        <v>0</v>
      </c>
      <c r="S175" s="140">
        <v>0</v>
      </c>
      <c r="T175" s="141">
        <f>S175*H175</f>
        <v>0</v>
      </c>
      <c r="AR175" s="142" t="s">
        <v>281</v>
      </c>
      <c r="AT175" s="142" t="s">
        <v>160</v>
      </c>
      <c r="AU175" s="142" t="s">
        <v>81</v>
      </c>
      <c r="AY175" s="17" t="s">
        <v>158</v>
      </c>
      <c r="BE175" s="143">
        <f>IF(N175="základní",J175,0)</f>
        <v>0</v>
      </c>
      <c r="BF175" s="143">
        <f>IF(N175="snížená",J175,0)</f>
        <v>0</v>
      </c>
      <c r="BG175" s="143">
        <f>IF(N175="zákl. přenesená",J175,0)</f>
        <v>0</v>
      </c>
      <c r="BH175" s="143">
        <f>IF(N175="sníž. přenesená",J175,0)</f>
        <v>0</v>
      </c>
      <c r="BI175" s="143">
        <f>IF(N175="nulová",J175,0)</f>
        <v>0</v>
      </c>
      <c r="BJ175" s="17" t="s">
        <v>81</v>
      </c>
      <c r="BK175" s="143">
        <f>ROUND(I175*H175,2)</f>
        <v>0</v>
      </c>
      <c r="BL175" s="17" t="s">
        <v>281</v>
      </c>
      <c r="BM175" s="142" t="s">
        <v>3250</v>
      </c>
    </row>
    <row r="176" spans="2:65" s="1" customFormat="1" ht="11.25">
      <c r="B176" s="32"/>
      <c r="D176" s="144" t="s">
        <v>167</v>
      </c>
      <c r="F176" s="145" t="s">
        <v>3249</v>
      </c>
      <c r="I176" s="146"/>
      <c r="L176" s="32"/>
      <c r="M176" s="147"/>
      <c r="T176" s="53"/>
      <c r="AT176" s="17" t="s">
        <v>167</v>
      </c>
      <c r="AU176" s="17" t="s">
        <v>81</v>
      </c>
    </row>
    <row r="177" spans="2:65" s="1" customFormat="1" ht="19.5">
      <c r="B177" s="32"/>
      <c r="D177" s="144" t="s">
        <v>562</v>
      </c>
      <c r="F177" s="180" t="s">
        <v>3200</v>
      </c>
      <c r="I177" s="146"/>
      <c r="L177" s="32"/>
      <c r="M177" s="147"/>
      <c r="T177" s="53"/>
      <c r="AT177" s="17" t="s">
        <v>562</v>
      </c>
      <c r="AU177" s="17" t="s">
        <v>81</v>
      </c>
    </row>
    <row r="178" spans="2:65" s="11" customFormat="1" ht="25.9" customHeight="1">
      <c r="B178" s="119"/>
      <c r="D178" s="120" t="s">
        <v>72</v>
      </c>
      <c r="E178" s="121" t="s">
        <v>3251</v>
      </c>
      <c r="F178" s="121" t="s">
        <v>3252</v>
      </c>
      <c r="I178" s="122"/>
      <c r="J178" s="123">
        <f>BK178</f>
        <v>0</v>
      </c>
      <c r="L178" s="119"/>
      <c r="M178" s="124"/>
      <c r="P178" s="125">
        <f>SUM(P179:P224)</f>
        <v>0</v>
      </c>
      <c r="R178" s="125">
        <f>SUM(R179:R224)</f>
        <v>0</v>
      </c>
      <c r="T178" s="126">
        <f>SUM(T179:T224)</f>
        <v>0</v>
      </c>
      <c r="AR178" s="120" t="s">
        <v>83</v>
      </c>
      <c r="AT178" s="127" t="s">
        <v>72</v>
      </c>
      <c r="AU178" s="127" t="s">
        <v>73</v>
      </c>
      <c r="AY178" s="120" t="s">
        <v>158</v>
      </c>
      <c r="BK178" s="128">
        <f>SUM(BK179:BK224)</f>
        <v>0</v>
      </c>
    </row>
    <row r="179" spans="2:65" s="1" customFormat="1" ht="16.5" customHeight="1">
      <c r="B179" s="32"/>
      <c r="C179" s="131" t="s">
        <v>333</v>
      </c>
      <c r="D179" s="131" t="s">
        <v>160</v>
      </c>
      <c r="E179" s="132" t="s">
        <v>3253</v>
      </c>
      <c r="F179" s="133" t="s">
        <v>3254</v>
      </c>
      <c r="G179" s="134" t="s">
        <v>344</v>
      </c>
      <c r="H179" s="135">
        <v>4</v>
      </c>
      <c r="I179" s="136"/>
      <c r="J179" s="137">
        <f>ROUND(I179*H179,2)</f>
        <v>0</v>
      </c>
      <c r="K179" s="133" t="s">
        <v>21</v>
      </c>
      <c r="L179" s="32"/>
      <c r="M179" s="138" t="s">
        <v>21</v>
      </c>
      <c r="N179" s="139" t="s">
        <v>44</v>
      </c>
      <c r="P179" s="140">
        <f>O179*H179</f>
        <v>0</v>
      </c>
      <c r="Q179" s="140">
        <v>0</v>
      </c>
      <c r="R179" s="140">
        <f>Q179*H179</f>
        <v>0</v>
      </c>
      <c r="S179" s="140">
        <v>0</v>
      </c>
      <c r="T179" s="141">
        <f>S179*H179</f>
        <v>0</v>
      </c>
      <c r="AR179" s="142" t="s">
        <v>281</v>
      </c>
      <c r="AT179" s="142" t="s">
        <v>160</v>
      </c>
      <c r="AU179" s="142" t="s">
        <v>81</v>
      </c>
      <c r="AY179" s="17" t="s">
        <v>158</v>
      </c>
      <c r="BE179" s="143">
        <f>IF(N179="základní",J179,0)</f>
        <v>0</v>
      </c>
      <c r="BF179" s="143">
        <f>IF(N179="snížená",J179,0)</f>
        <v>0</v>
      </c>
      <c r="BG179" s="143">
        <f>IF(N179="zákl. přenesená",J179,0)</f>
        <v>0</v>
      </c>
      <c r="BH179" s="143">
        <f>IF(N179="sníž. přenesená",J179,0)</f>
        <v>0</v>
      </c>
      <c r="BI179" s="143">
        <f>IF(N179="nulová",J179,0)</f>
        <v>0</v>
      </c>
      <c r="BJ179" s="17" t="s">
        <v>81</v>
      </c>
      <c r="BK179" s="143">
        <f>ROUND(I179*H179,2)</f>
        <v>0</v>
      </c>
      <c r="BL179" s="17" t="s">
        <v>281</v>
      </c>
      <c r="BM179" s="142" t="s">
        <v>3255</v>
      </c>
    </row>
    <row r="180" spans="2:65" s="1" customFormat="1" ht="11.25">
      <c r="B180" s="32"/>
      <c r="D180" s="144" t="s">
        <v>167</v>
      </c>
      <c r="F180" s="145" t="s">
        <v>3254</v>
      </c>
      <c r="I180" s="146"/>
      <c r="L180" s="32"/>
      <c r="M180" s="147"/>
      <c r="T180" s="53"/>
      <c r="AT180" s="17" t="s">
        <v>167</v>
      </c>
      <c r="AU180" s="17" t="s">
        <v>81</v>
      </c>
    </row>
    <row r="181" spans="2:65" s="1" customFormat="1" ht="19.5">
      <c r="B181" s="32"/>
      <c r="D181" s="144" t="s">
        <v>562</v>
      </c>
      <c r="F181" s="180" t="s">
        <v>3200</v>
      </c>
      <c r="I181" s="146"/>
      <c r="L181" s="32"/>
      <c r="M181" s="147"/>
      <c r="T181" s="53"/>
      <c r="AT181" s="17" t="s">
        <v>562</v>
      </c>
      <c r="AU181" s="17" t="s">
        <v>81</v>
      </c>
    </row>
    <row r="182" spans="2:65" s="13" customFormat="1" ht="11.25">
      <c r="B182" s="156"/>
      <c r="D182" s="144" t="s">
        <v>171</v>
      </c>
      <c r="E182" s="157" t="s">
        <v>21</v>
      </c>
      <c r="F182" s="158" t="s">
        <v>165</v>
      </c>
      <c r="H182" s="159">
        <v>4</v>
      </c>
      <c r="I182" s="160"/>
      <c r="L182" s="156"/>
      <c r="M182" s="161"/>
      <c r="T182" s="162"/>
      <c r="AT182" s="157" t="s">
        <v>171</v>
      </c>
      <c r="AU182" s="157" t="s">
        <v>81</v>
      </c>
      <c r="AV182" s="13" t="s">
        <v>83</v>
      </c>
      <c r="AW182" s="13" t="s">
        <v>34</v>
      </c>
      <c r="AX182" s="13" t="s">
        <v>73</v>
      </c>
      <c r="AY182" s="157" t="s">
        <v>158</v>
      </c>
    </row>
    <row r="183" spans="2:65" s="14" customFormat="1" ht="11.25">
      <c r="B183" s="163"/>
      <c r="D183" s="144" t="s">
        <v>171</v>
      </c>
      <c r="E183" s="164" t="s">
        <v>21</v>
      </c>
      <c r="F183" s="165" t="s">
        <v>215</v>
      </c>
      <c r="H183" s="166">
        <v>4</v>
      </c>
      <c r="I183" s="167"/>
      <c r="L183" s="163"/>
      <c r="M183" s="168"/>
      <c r="T183" s="169"/>
      <c r="AT183" s="164" t="s">
        <v>171</v>
      </c>
      <c r="AU183" s="164" t="s">
        <v>81</v>
      </c>
      <c r="AV183" s="14" t="s">
        <v>165</v>
      </c>
      <c r="AW183" s="14" t="s">
        <v>34</v>
      </c>
      <c r="AX183" s="14" t="s">
        <v>81</v>
      </c>
      <c r="AY183" s="164" t="s">
        <v>158</v>
      </c>
    </row>
    <row r="184" spans="2:65" s="1" customFormat="1" ht="16.5" customHeight="1">
      <c r="B184" s="32"/>
      <c r="C184" s="131" t="s">
        <v>341</v>
      </c>
      <c r="D184" s="131" t="s">
        <v>160</v>
      </c>
      <c r="E184" s="132" t="s">
        <v>3256</v>
      </c>
      <c r="F184" s="133" t="s">
        <v>3257</v>
      </c>
      <c r="G184" s="134" t="s">
        <v>344</v>
      </c>
      <c r="H184" s="135">
        <v>10</v>
      </c>
      <c r="I184" s="136"/>
      <c r="J184" s="137">
        <f>ROUND(I184*H184,2)</f>
        <v>0</v>
      </c>
      <c r="K184" s="133" t="s">
        <v>21</v>
      </c>
      <c r="L184" s="32"/>
      <c r="M184" s="138" t="s">
        <v>21</v>
      </c>
      <c r="N184" s="139" t="s">
        <v>44</v>
      </c>
      <c r="P184" s="140">
        <f>O184*H184</f>
        <v>0</v>
      </c>
      <c r="Q184" s="140">
        <v>0</v>
      </c>
      <c r="R184" s="140">
        <f>Q184*H184</f>
        <v>0</v>
      </c>
      <c r="S184" s="140">
        <v>0</v>
      </c>
      <c r="T184" s="141">
        <f>S184*H184</f>
        <v>0</v>
      </c>
      <c r="AR184" s="142" t="s">
        <v>281</v>
      </c>
      <c r="AT184" s="142" t="s">
        <v>160</v>
      </c>
      <c r="AU184" s="142" t="s">
        <v>81</v>
      </c>
      <c r="AY184" s="17" t="s">
        <v>158</v>
      </c>
      <c r="BE184" s="143">
        <f>IF(N184="základní",J184,0)</f>
        <v>0</v>
      </c>
      <c r="BF184" s="143">
        <f>IF(N184="snížená",J184,0)</f>
        <v>0</v>
      </c>
      <c r="BG184" s="143">
        <f>IF(N184="zákl. přenesená",J184,0)</f>
        <v>0</v>
      </c>
      <c r="BH184" s="143">
        <f>IF(N184="sníž. přenesená",J184,0)</f>
        <v>0</v>
      </c>
      <c r="BI184" s="143">
        <f>IF(N184="nulová",J184,0)</f>
        <v>0</v>
      </c>
      <c r="BJ184" s="17" t="s">
        <v>81</v>
      </c>
      <c r="BK184" s="143">
        <f>ROUND(I184*H184,2)</f>
        <v>0</v>
      </c>
      <c r="BL184" s="17" t="s">
        <v>281</v>
      </c>
      <c r="BM184" s="142" t="s">
        <v>3258</v>
      </c>
    </row>
    <row r="185" spans="2:65" s="1" customFormat="1" ht="11.25">
      <c r="B185" s="32"/>
      <c r="D185" s="144" t="s">
        <v>167</v>
      </c>
      <c r="F185" s="145" t="s">
        <v>3257</v>
      </c>
      <c r="I185" s="146"/>
      <c r="L185" s="32"/>
      <c r="M185" s="147"/>
      <c r="T185" s="53"/>
      <c r="AT185" s="17" t="s">
        <v>167</v>
      </c>
      <c r="AU185" s="17" t="s">
        <v>81</v>
      </c>
    </row>
    <row r="186" spans="2:65" s="1" customFormat="1" ht="19.5">
      <c r="B186" s="32"/>
      <c r="D186" s="144" t="s">
        <v>562</v>
      </c>
      <c r="F186" s="180" t="s">
        <v>3200</v>
      </c>
      <c r="I186" s="146"/>
      <c r="L186" s="32"/>
      <c r="M186" s="147"/>
      <c r="T186" s="53"/>
      <c r="AT186" s="17" t="s">
        <v>562</v>
      </c>
      <c r="AU186" s="17" t="s">
        <v>81</v>
      </c>
    </row>
    <row r="187" spans="2:65" s="13" customFormat="1" ht="11.25">
      <c r="B187" s="156"/>
      <c r="D187" s="144" t="s">
        <v>171</v>
      </c>
      <c r="E187" s="157" t="s">
        <v>21</v>
      </c>
      <c r="F187" s="158" t="s">
        <v>241</v>
      </c>
      <c r="H187" s="159">
        <v>10</v>
      </c>
      <c r="I187" s="160"/>
      <c r="L187" s="156"/>
      <c r="M187" s="161"/>
      <c r="T187" s="162"/>
      <c r="AT187" s="157" t="s">
        <v>171</v>
      </c>
      <c r="AU187" s="157" t="s">
        <v>81</v>
      </c>
      <c r="AV187" s="13" t="s">
        <v>83</v>
      </c>
      <c r="AW187" s="13" t="s">
        <v>34</v>
      </c>
      <c r="AX187" s="13" t="s">
        <v>73</v>
      </c>
      <c r="AY187" s="157" t="s">
        <v>158</v>
      </c>
    </row>
    <row r="188" spans="2:65" s="14" customFormat="1" ht="11.25">
      <c r="B188" s="163"/>
      <c r="D188" s="144" t="s">
        <v>171</v>
      </c>
      <c r="E188" s="164" t="s">
        <v>21</v>
      </c>
      <c r="F188" s="165" t="s">
        <v>215</v>
      </c>
      <c r="H188" s="166">
        <v>10</v>
      </c>
      <c r="I188" s="167"/>
      <c r="L188" s="163"/>
      <c r="M188" s="168"/>
      <c r="T188" s="169"/>
      <c r="AT188" s="164" t="s">
        <v>171</v>
      </c>
      <c r="AU188" s="164" t="s">
        <v>81</v>
      </c>
      <c r="AV188" s="14" t="s">
        <v>165</v>
      </c>
      <c r="AW188" s="14" t="s">
        <v>34</v>
      </c>
      <c r="AX188" s="14" t="s">
        <v>81</v>
      </c>
      <c r="AY188" s="164" t="s">
        <v>158</v>
      </c>
    </row>
    <row r="189" spans="2:65" s="1" customFormat="1" ht="16.5" customHeight="1">
      <c r="B189" s="32"/>
      <c r="C189" s="131" t="s">
        <v>349</v>
      </c>
      <c r="D189" s="131" t="s">
        <v>160</v>
      </c>
      <c r="E189" s="132" t="s">
        <v>3259</v>
      </c>
      <c r="F189" s="133" t="s">
        <v>3260</v>
      </c>
      <c r="G189" s="134" t="s">
        <v>344</v>
      </c>
      <c r="H189" s="135">
        <v>6</v>
      </c>
      <c r="I189" s="136"/>
      <c r="J189" s="137">
        <f>ROUND(I189*H189,2)</f>
        <v>0</v>
      </c>
      <c r="K189" s="133" t="s">
        <v>21</v>
      </c>
      <c r="L189" s="32"/>
      <c r="M189" s="138" t="s">
        <v>21</v>
      </c>
      <c r="N189" s="139" t="s">
        <v>44</v>
      </c>
      <c r="P189" s="140">
        <f>O189*H189</f>
        <v>0</v>
      </c>
      <c r="Q189" s="140">
        <v>0</v>
      </c>
      <c r="R189" s="140">
        <f>Q189*H189</f>
        <v>0</v>
      </c>
      <c r="S189" s="140">
        <v>0</v>
      </c>
      <c r="T189" s="141">
        <f>S189*H189</f>
        <v>0</v>
      </c>
      <c r="AR189" s="142" t="s">
        <v>281</v>
      </c>
      <c r="AT189" s="142" t="s">
        <v>160</v>
      </c>
      <c r="AU189" s="142" t="s">
        <v>81</v>
      </c>
      <c r="AY189" s="17" t="s">
        <v>158</v>
      </c>
      <c r="BE189" s="143">
        <f>IF(N189="základní",J189,0)</f>
        <v>0</v>
      </c>
      <c r="BF189" s="143">
        <f>IF(N189="snížená",J189,0)</f>
        <v>0</v>
      </c>
      <c r="BG189" s="143">
        <f>IF(N189="zákl. přenesená",J189,0)</f>
        <v>0</v>
      </c>
      <c r="BH189" s="143">
        <f>IF(N189="sníž. přenesená",J189,0)</f>
        <v>0</v>
      </c>
      <c r="BI189" s="143">
        <f>IF(N189="nulová",J189,0)</f>
        <v>0</v>
      </c>
      <c r="BJ189" s="17" t="s">
        <v>81</v>
      </c>
      <c r="BK189" s="143">
        <f>ROUND(I189*H189,2)</f>
        <v>0</v>
      </c>
      <c r="BL189" s="17" t="s">
        <v>281</v>
      </c>
      <c r="BM189" s="142" t="s">
        <v>3261</v>
      </c>
    </row>
    <row r="190" spans="2:65" s="1" customFormat="1" ht="11.25">
      <c r="B190" s="32"/>
      <c r="D190" s="144" t="s">
        <v>167</v>
      </c>
      <c r="F190" s="145" t="s">
        <v>3260</v>
      </c>
      <c r="I190" s="146"/>
      <c r="L190" s="32"/>
      <c r="M190" s="147"/>
      <c r="T190" s="53"/>
      <c r="AT190" s="17" t="s">
        <v>167</v>
      </c>
      <c r="AU190" s="17" t="s">
        <v>81</v>
      </c>
    </row>
    <row r="191" spans="2:65" s="1" customFormat="1" ht="19.5">
      <c r="B191" s="32"/>
      <c r="D191" s="144" t="s">
        <v>562</v>
      </c>
      <c r="F191" s="180" t="s">
        <v>3200</v>
      </c>
      <c r="I191" s="146"/>
      <c r="L191" s="32"/>
      <c r="M191" s="147"/>
      <c r="T191" s="53"/>
      <c r="AT191" s="17" t="s">
        <v>562</v>
      </c>
      <c r="AU191" s="17" t="s">
        <v>81</v>
      </c>
    </row>
    <row r="192" spans="2:65" s="13" customFormat="1" ht="11.25">
      <c r="B192" s="156"/>
      <c r="D192" s="144" t="s">
        <v>171</v>
      </c>
      <c r="E192" s="157" t="s">
        <v>21</v>
      </c>
      <c r="F192" s="158" t="s">
        <v>204</v>
      </c>
      <c r="H192" s="159">
        <v>6</v>
      </c>
      <c r="I192" s="160"/>
      <c r="L192" s="156"/>
      <c r="M192" s="161"/>
      <c r="T192" s="162"/>
      <c r="AT192" s="157" t="s">
        <v>171</v>
      </c>
      <c r="AU192" s="157" t="s">
        <v>81</v>
      </c>
      <c r="AV192" s="13" t="s">
        <v>83</v>
      </c>
      <c r="AW192" s="13" t="s">
        <v>34</v>
      </c>
      <c r="AX192" s="13" t="s">
        <v>73</v>
      </c>
      <c r="AY192" s="157" t="s">
        <v>158</v>
      </c>
    </row>
    <row r="193" spans="2:65" s="14" customFormat="1" ht="11.25">
      <c r="B193" s="163"/>
      <c r="D193" s="144" t="s">
        <v>171</v>
      </c>
      <c r="E193" s="164" t="s">
        <v>21</v>
      </c>
      <c r="F193" s="165" t="s">
        <v>215</v>
      </c>
      <c r="H193" s="166">
        <v>6</v>
      </c>
      <c r="I193" s="167"/>
      <c r="L193" s="163"/>
      <c r="M193" s="168"/>
      <c r="T193" s="169"/>
      <c r="AT193" s="164" t="s">
        <v>171</v>
      </c>
      <c r="AU193" s="164" t="s">
        <v>81</v>
      </c>
      <c r="AV193" s="14" t="s">
        <v>165</v>
      </c>
      <c r="AW193" s="14" t="s">
        <v>34</v>
      </c>
      <c r="AX193" s="14" t="s">
        <v>81</v>
      </c>
      <c r="AY193" s="164" t="s">
        <v>158</v>
      </c>
    </row>
    <row r="194" spans="2:65" s="1" customFormat="1" ht="16.5" customHeight="1">
      <c r="B194" s="32"/>
      <c r="C194" s="131" t="s">
        <v>357</v>
      </c>
      <c r="D194" s="131" t="s">
        <v>160</v>
      </c>
      <c r="E194" s="132" t="s">
        <v>3262</v>
      </c>
      <c r="F194" s="133" t="s">
        <v>3263</v>
      </c>
      <c r="G194" s="134" t="s">
        <v>344</v>
      </c>
      <c r="H194" s="135">
        <v>12</v>
      </c>
      <c r="I194" s="136"/>
      <c r="J194" s="137">
        <f>ROUND(I194*H194,2)</f>
        <v>0</v>
      </c>
      <c r="K194" s="133" t="s">
        <v>21</v>
      </c>
      <c r="L194" s="32"/>
      <c r="M194" s="138" t="s">
        <v>21</v>
      </c>
      <c r="N194" s="139" t="s">
        <v>44</v>
      </c>
      <c r="P194" s="140">
        <f>O194*H194</f>
        <v>0</v>
      </c>
      <c r="Q194" s="140">
        <v>0</v>
      </c>
      <c r="R194" s="140">
        <f>Q194*H194</f>
        <v>0</v>
      </c>
      <c r="S194" s="140">
        <v>0</v>
      </c>
      <c r="T194" s="141">
        <f>S194*H194</f>
        <v>0</v>
      </c>
      <c r="AR194" s="142" t="s">
        <v>281</v>
      </c>
      <c r="AT194" s="142" t="s">
        <v>160</v>
      </c>
      <c r="AU194" s="142" t="s">
        <v>81</v>
      </c>
      <c r="AY194" s="17" t="s">
        <v>158</v>
      </c>
      <c r="BE194" s="143">
        <f>IF(N194="základní",J194,0)</f>
        <v>0</v>
      </c>
      <c r="BF194" s="143">
        <f>IF(N194="snížená",J194,0)</f>
        <v>0</v>
      </c>
      <c r="BG194" s="143">
        <f>IF(N194="zákl. přenesená",J194,0)</f>
        <v>0</v>
      </c>
      <c r="BH194" s="143">
        <f>IF(N194="sníž. přenesená",J194,0)</f>
        <v>0</v>
      </c>
      <c r="BI194" s="143">
        <f>IF(N194="nulová",J194,0)</f>
        <v>0</v>
      </c>
      <c r="BJ194" s="17" t="s">
        <v>81</v>
      </c>
      <c r="BK194" s="143">
        <f>ROUND(I194*H194,2)</f>
        <v>0</v>
      </c>
      <c r="BL194" s="17" t="s">
        <v>281</v>
      </c>
      <c r="BM194" s="142" t="s">
        <v>3264</v>
      </c>
    </row>
    <row r="195" spans="2:65" s="1" customFormat="1" ht="11.25">
      <c r="B195" s="32"/>
      <c r="D195" s="144" t="s">
        <v>167</v>
      </c>
      <c r="F195" s="145" t="s">
        <v>3263</v>
      </c>
      <c r="I195" s="146"/>
      <c r="L195" s="32"/>
      <c r="M195" s="147"/>
      <c r="T195" s="53"/>
      <c r="AT195" s="17" t="s">
        <v>167</v>
      </c>
      <c r="AU195" s="17" t="s">
        <v>81</v>
      </c>
    </row>
    <row r="196" spans="2:65" s="1" customFormat="1" ht="19.5">
      <c r="B196" s="32"/>
      <c r="D196" s="144" t="s">
        <v>562</v>
      </c>
      <c r="F196" s="180" t="s">
        <v>3200</v>
      </c>
      <c r="I196" s="146"/>
      <c r="L196" s="32"/>
      <c r="M196" s="147"/>
      <c r="T196" s="53"/>
      <c r="AT196" s="17" t="s">
        <v>562</v>
      </c>
      <c r="AU196" s="17" t="s">
        <v>81</v>
      </c>
    </row>
    <row r="197" spans="2:65" s="13" customFormat="1" ht="11.25">
      <c r="B197" s="156"/>
      <c r="D197" s="144" t="s">
        <v>171</v>
      </c>
      <c r="E197" s="157" t="s">
        <v>21</v>
      </c>
      <c r="F197" s="158" t="s">
        <v>257</v>
      </c>
      <c r="H197" s="159">
        <v>12</v>
      </c>
      <c r="I197" s="160"/>
      <c r="L197" s="156"/>
      <c r="M197" s="161"/>
      <c r="T197" s="162"/>
      <c r="AT197" s="157" t="s">
        <v>171</v>
      </c>
      <c r="AU197" s="157" t="s">
        <v>81</v>
      </c>
      <c r="AV197" s="13" t="s">
        <v>83</v>
      </c>
      <c r="AW197" s="13" t="s">
        <v>34</v>
      </c>
      <c r="AX197" s="13" t="s">
        <v>73</v>
      </c>
      <c r="AY197" s="157" t="s">
        <v>158</v>
      </c>
    </row>
    <row r="198" spans="2:65" s="14" customFormat="1" ht="11.25">
      <c r="B198" s="163"/>
      <c r="D198" s="144" t="s">
        <v>171</v>
      </c>
      <c r="E198" s="164" t="s">
        <v>21</v>
      </c>
      <c r="F198" s="165" t="s">
        <v>215</v>
      </c>
      <c r="H198" s="166">
        <v>12</v>
      </c>
      <c r="I198" s="167"/>
      <c r="L198" s="163"/>
      <c r="M198" s="168"/>
      <c r="T198" s="169"/>
      <c r="AT198" s="164" t="s">
        <v>171</v>
      </c>
      <c r="AU198" s="164" t="s">
        <v>81</v>
      </c>
      <c r="AV198" s="14" t="s">
        <v>165</v>
      </c>
      <c r="AW198" s="14" t="s">
        <v>34</v>
      </c>
      <c r="AX198" s="14" t="s">
        <v>81</v>
      </c>
      <c r="AY198" s="164" t="s">
        <v>158</v>
      </c>
    </row>
    <row r="199" spans="2:65" s="1" customFormat="1" ht="16.5" customHeight="1">
      <c r="B199" s="32"/>
      <c r="C199" s="131" t="s">
        <v>365</v>
      </c>
      <c r="D199" s="131" t="s">
        <v>160</v>
      </c>
      <c r="E199" s="132" t="s">
        <v>3265</v>
      </c>
      <c r="F199" s="133" t="s">
        <v>3266</v>
      </c>
      <c r="G199" s="134" t="s">
        <v>344</v>
      </c>
      <c r="H199" s="135">
        <v>2</v>
      </c>
      <c r="I199" s="136"/>
      <c r="J199" s="137">
        <f>ROUND(I199*H199,2)</f>
        <v>0</v>
      </c>
      <c r="K199" s="133" t="s">
        <v>21</v>
      </c>
      <c r="L199" s="32"/>
      <c r="M199" s="138" t="s">
        <v>21</v>
      </c>
      <c r="N199" s="139" t="s">
        <v>44</v>
      </c>
      <c r="P199" s="140">
        <f>O199*H199</f>
        <v>0</v>
      </c>
      <c r="Q199" s="140">
        <v>0</v>
      </c>
      <c r="R199" s="140">
        <f>Q199*H199</f>
        <v>0</v>
      </c>
      <c r="S199" s="140">
        <v>0</v>
      </c>
      <c r="T199" s="141">
        <f>S199*H199</f>
        <v>0</v>
      </c>
      <c r="AR199" s="142" t="s">
        <v>281</v>
      </c>
      <c r="AT199" s="142" t="s">
        <v>160</v>
      </c>
      <c r="AU199" s="142" t="s">
        <v>81</v>
      </c>
      <c r="AY199" s="17" t="s">
        <v>158</v>
      </c>
      <c r="BE199" s="143">
        <f>IF(N199="základní",J199,0)</f>
        <v>0</v>
      </c>
      <c r="BF199" s="143">
        <f>IF(N199="snížená",J199,0)</f>
        <v>0</v>
      </c>
      <c r="BG199" s="143">
        <f>IF(N199="zákl. přenesená",J199,0)</f>
        <v>0</v>
      </c>
      <c r="BH199" s="143">
        <f>IF(N199="sníž. přenesená",J199,0)</f>
        <v>0</v>
      </c>
      <c r="BI199" s="143">
        <f>IF(N199="nulová",J199,0)</f>
        <v>0</v>
      </c>
      <c r="BJ199" s="17" t="s">
        <v>81</v>
      </c>
      <c r="BK199" s="143">
        <f>ROUND(I199*H199,2)</f>
        <v>0</v>
      </c>
      <c r="BL199" s="17" t="s">
        <v>281</v>
      </c>
      <c r="BM199" s="142" t="s">
        <v>3267</v>
      </c>
    </row>
    <row r="200" spans="2:65" s="1" customFormat="1" ht="11.25">
      <c r="B200" s="32"/>
      <c r="D200" s="144" t="s">
        <v>167</v>
      </c>
      <c r="F200" s="145" t="s">
        <v>3266</v>
      </c>
      <c r="I200" s="146"/>
      <c r="L200" s="32"/>
      <c r="M200" s="147"/>
      <c r="T200" s="53"/>
      <c r="AT200" s="17" t="s">
        <v>167</v>
      </c>
      <c r="AU200" s="17" t="s">
        <v>81</v>
      </c>
    </row>
    <row r="201" spans="2:65" s="1" customFormat="1" ht="19.5">
      <c r="B201" s="32"/>
      <c r="D201" s="144" t="s">
        <v>562</v>
      </c>
      <c r="F201" s="180" t="s">
        <v>3268</v>
      </c>
      <c r="I201" s="146"/>
      <c r="L201" s="32"/>
      <c r="M201" s="147"/>
      <c r="T201" s="53"/>
      <c r="AT201" s="17" t="s">
        <v>562</v>
      </c>
      <c r="AU201" s="17" t="s">
        <v>81</v>
      </c>
    </row>
    <row r="202" spans="2:65" s="13" customFormat="1" ht="11.25">
      <c r="B202" s="156"/>
      <c r="D202" s="144" t="s">
        <v>171</v>
      </c>
      <c r="E202" s="157" t="s">
        <v>21</v>
      </c>
      <c r="F202" s="158" t="s">
        <v>83</v>
      </c>
      <c r="H202" s="159">
        <v>2</v>
      </c>
      <c r="I202" s="160"/>
      <c r="L202" s="156"/>
      <c r="M202" s="161"/>
      <c r="T202" s="162"/>
      <c r="AT202" s="157" t="s">
        <v>171</v>
      </c>
      <c r="AU202" s="157" t="s">
        <v>81</v>
      </c>
      <c r="AV202" s="13" t="s">
        <v>83</v>
      </c>
      <c r="AW202" s="13" t="s">
        <v>34</v>
      </c>
      <c r="AX202" s="13" t="s">
        <v>73</v>
      </c>
      <c r="AY202" s="157" t="s">
        <v>158</v>
      </c>
    </row>
    <row r="203" spans="2:65" s="14" customFormat="1" ht="11.25">
      <c r="B203" s="163"/>
      <c r="D203" s="144" t="s">
        <v>171</v>
      </c>
      <c r="E203" s="164" t="s">
        <v>21</v>
      </c>
      <c r="F203" s="165" t="s">
        <v>215</v>
      </c>
      <c r="H203" s="166">
        <v>2</v>
      </c>
      <c r="I203" s="167"/>
      <c r="L203" s="163"/>
      <c r="M203" s="168"/>
      <c r="T203" s="169"/>
      <c r="AT203" s="164" t="s">
        <v>171</v>
      </c>
      <c r="AU203" s="164" t="s">
        <v>81</v>
      </c>
      <c r="AV203" s="14" t="s">
        <v>165</v>
      </c>
      <c r="AW203" s="14" t="s">
        <v>34</v>
      </c>
      <c r="AX203" s="14" t="s">
        <v>81</v>
      </c>
      <c r="AY203" s="164" t="s">
        <v>158</v>
      </c>
    </row>
    <row r="204" spans="2:65" s="1" customFormat="1" ht="16.5" customHeight="1">
      <c r="B204" s="32"/>
      <c r="C204" s="131" t="s">
        <v>372</v>
      </c>
      <c r="D204" s="131" t="s">
        <v>160</v>
      </c>
      <c r="E204" s="132" t="s">
        <v>3269</v>
      </c>
      <c r="F204" s="133" t="s">
        <v>3270</v>
      </c>
      <c r="G204" s="134" t="s">
        <v>344</v>
      </c>
      <c r="H204" s="135">
        <v>6</v>
      </c>
      <c r="I204" s="136"/>
      <c r="J204" s="137">
        <f>ROUND(I204*H204,2)</f>
        <v>0</v>
      </c>
      <c r="K204" s="133" t="s">
        <v>21</v>
      </c>
      <c r="L204" s="32"/>
      <c r="M204" s="138" t="s">
        <v>21</v>
      </c>
      <c r="N204" s="139" t="s">
        <v>44</v>
      </c>
      <c r="P204" s="140">
        <f>O204*H204</f>
        <v>0</v>
      </c>
      <c r="Q204" s="140">
        <v>0</v>
      </c>
      <c r="R204" s="140">
        <f>Q204*H204</f>
        <v>0</v>
      </c>
      <c r="S204" s="140">
        <v>0</v>
      </c>
      <c r="T204" s="141">
        <f>S204*H204</f>
        <v>0</v>
      </c>
      <c r="AR204" s="142" t="s">
        <v>281</v>
      </c>
      <c r="AT204" s="142" t="s">
        <v>160</v>
      </c>
      <c r="AU204" s="142" t="s">
        <v>81</v>
      </c>
      <c r="AY204" s="17" t="s">
        <v>158</v>
      </c>
      <c r="BE204" s="143">
        <f>IF(N204="základní",J204,0)</f>
        <v>0</v>
      </c>
      <c r="BF204" s="143">
        <f>IF(N204="snížená",J204,0)</f>
        <v>0</v>
      </c>
      <c r="BG204" s="143">
        <f>IF(N204="zákl. přenesená",J204,0)</f>
        <v>0</v>
      </c>
      <c r="BH204" s="143">
        <f>IF(N204="sníž. přenesená",J204,0)</f>
        <v>0</v>
      </c>
      <c r="BI204" s="143">
        <f>IF(N204="nulová",J204,0)</f>
        <v>0</v>
      </c>
      <c r="BJ204" s="17" t="s">
        <v>81</v>
      </c>
      <c r="BK204" s="143">
        <f>ROUND(I204*H204,2)</f>
        <v>0</v>
      </c>
      <c r="BL204" s="17" t="s">
        <v>281</v>
      </c>
      <c r="BM204" s="142" t="s">
        <v>3271</v>
      </c>
    </row>
    <row r="205" spans="2:65" s="1" customFormat="1" ht="11.25">
      <c r="B205" s="32"/>
      <c r="D205" s="144" t="s">
        <v>167</v>
      </c>
      <c r="F205" s="145" t="s">
        <v>3270</v>
      </c>
      <c r="I205" s="146"/>
      <c r="L205" s="32"/>
      <c r="M205" s="147"/>
      <c r="T205" s="53"/>
      <c r="AT205" s="17" t="s">
        <v>167</v>
      </c>
      <c r="AU205" s="17" t="s">
        <v>81</v>
      </c>
    </row>
    <row r="206" spans="2:65" s="1" customFormat="1" ht="19.5">
      <c r="B206" s="32"/>
      <c r="D206" s="144" t="s">
        <v>562</v>
      </c>
      <c r="F206" s="180" t="s">
        <v>3200</v>
      </c>
      <c r="I206" s="146"/>
      <c r="L206" s="32"/>
      <c r="M206" s="147"/>
      <c r="T206" s="53"/>
      <c r="AT206" s="17" t="s">
        <v>562</v>
      </c>
      <c r="AU206" s="17" t="s">
        <v>81</v>
      </c>
    </row>
    <row r="207" spans="2:65" s="13" customFormat="1" ht="11.25">
      <c r="B207" s="156"/>
      <c r="D207" s="144" t="s">
        <v>171</v>
      </c>
      <c r="E207" s="157" t="s">
        <v>21</v>
      </c>
      <c r="F207" s="158" t="s">
        <v>204</v>
      </c>
      <c r="H207" s="159">
        <v>6</v>
      </c>
      <c r="I207" s="160"/>
      <c r="L207" s="156"/>
      <c r="M207" s="161"/>
      <c r="T207" s="162"/>
      <c r="AT207" s="157" t="s">
        <v>171</v>
      </c>
      <c r="AU207" s="157" t="s">
        <v>81</v>
      </c>
      <c r="AV207" s="13" t="s">
        <v>83</v>
      </c>
      <c r="AW207" s="13" t="s">
        <v>34</v>
      </c>
      <c r="AX207" s="13" t="s">
        <v>73</v>
      </c>
      <c r="AY207" s="157" t="s">
        <v>158</v>
      </c>
    </row>
    <row r="208" spans="2:65" s="14" customFormat="1" ht="11.25">
      <c r="B208" s="163"/>
      <c r="D208" s="144" t="s">
        <v>171</v>
      </c>
      <c r="E208" s="164" t="s">
        <v>21</v>
      </c>
      <c r="F208" s="165" t="s">
        <v>215</v>
      </c>
      <c r="H208" s="166">
        <v>6</v>
      </c>
      <c r="I208" s="167"/>
      <c r="L208" s="163"/>
      <c r="M208" s="168"/>
      <c r="T208" s="169"/>
      <c r="AT208" s="164" t="s">
        <v>171</v>
      </c>
      <c r="AU208" s="164" t="s">
        <v>81</v>
      </c>
      <c r="AV208" s="14" t="s">
        <v>165</v>
      </c>
      <c r="AW208" s="14" t="s">
        <v>34</v>
      </c>
      <c r="AX208" s="14" t="s">
        <v>81</v>
      </c>
      <c r="AY208" s="164" t="s">
        <v>158</v>
      </c>
    </row>
    <row r="209" spans="2:65" s="1" customFormat="1" ht="16.5" customHeight="1">
      <c r="B209" s="32"/>
      <c r="C209" s="131" t="s">
        <v>379</v>
      </c>
      <c r="D209" s="131" t="s">
        <v>160</v>
      </c>
      <c r="E209" s="132" t="s">
        <v>3272</v>
      </c>
      <c r="F209" s="133" t="s">
        <v>3273</v>
      </c>
      <c r="G209" s="134" t="s">
        <v>344</v>
      </c>
      <c r="H209" s="135">
        <v>5</v>
      </c>
      <c r="I209" s="136"/>
      <c r="J209" s="137">
        <f>ROUND(I209*H209,2)</f>
        <v>0</v>
      </c>
      <c r="K209" s="133" t="s">
        <v>21</v>
      </c>
      <c r="L209" s="32"/>
      <c r="M209" s="138" t="s">
        <v>21</v>
      </c>
      <c r="N209" s="139" t="s">
        <v>44</v>
      </c>
      <c r="P209" s="140">
        <f>O209*H209</f>
        <v>0</v>
      </c>
      <c r="Q209" s="140">
        <v>0</v>
      </c>
      <c r="R209" s="140">
        <f>Q209*H209</f>
        <v>0</v>
      </c>
      <c r="S209" s="140">
        <v>0</v>
      </c>
      <c r="T209" s="141">
        <f>S209*H209</f>
        <v>0</v>
      </c>
      <c r="AR209" s="142" t="s">
        <v>281</v>
      </c>
      <c r="AT209" s="142" t="s">
        <v>160</v>
      </c>
      <c r="AU209" s="142" t="s">
        <v>81</v>
      </c>
      <c r="AY209" s="17" t="s">
        <v>158</v>
      </c>
      <c r="BE209" s="143">
        <f>IF(N209="základní",J209,0)</f>
        <v>0</v>
      </c>
      <c r="BF209" s="143">
        <f>IF(N209="snížená",J209,0)</f>
        <v>0</v>
      </c>
      <c r="BG209" s="143">
        <f>IF(N209="zákl. přenesená",J209,0)</f>
        <v>0</v>
      </c>
      <c r="BH209" s="143">
        <f>IF(N209="sníž. přenesená",J209,0)</f>
        <v>0</v>
      </c>
      <c r="BI209" s="143">
        <f>IF(N209="nulová",J209,0)</f>
        <v>0</v>
      </c>
      <c r="BJ209" s="17" t="s">
        <v>81</v>
      </c>
      <c r="BK209" s="143">
        <f>ROUND(I209*H209,2)</f>
        <v>0</v>
      </c>
      <c r="BL209" s="17" t="s">
        <v>281</v>
      </c>
      <c r="BM209" s="142" t="s">
        <v>3274</v>
      </c>
    </row>
    <row r="210" spans="2:65" s="1" customFormat="1" ht="11.25">
      <c r="B210" s="32"/>
      <c r="D210" s="144" t="s">
        <v>167</v>
      </c>
      <c r="F210" s="145" t="s">
        <v>3273</v>
      </c>
      <c r="I210" s="146"/>
      <c r="L210" s="32"/>
      <c r="M210" s="147"/>
      <c r="T210" s="53"/>
      <c r="AT210" s="17" t="s">
        <v>167</v>
      </c>
      <c r="AU210" s="17" t="s">
        <v>81</v>
      </c>
    </row>
    <row r="211" spans="2:65" s="1" customFormat="1" ht="19.5">
      <c r="B211" s="32"/>
      <c r="D211" s="144" t="s">
        <v>562</v>
      </c>
      <c r="F211" s="180" t="s">
        <v>3200</v>
      </c>
      <c r="I211" s="146"/>
      <c r="L211" s="32"/>
      <c r="M211" s="147"/>
      <c r="T211" s="53"/>
      <c r="AT211" s="17" t="s">
        <v>562</v>
      </c>
      <c r="AU211" s="17" t="s">
        <v>81</v>
      </c>
    </row>
    <row r="212" spans="2:65" s="13" customFormat="1" ht="11.25">
      <c r="B212" s="156"/>
      <c r="D212" s="144" t="s">
        <v>171</v>
      </c>
      <c r="E212" s="157" t="s">
        <v>21</v>
      </c>
      <c r="F212" s="158" t="s">
        <v>195</v>
      </c>
      <c r="H212" s="159">
        <v>5</v>
      </c>
      <c r="I212" s="160"/>
      <c r="L212" s="156"/>
      <c r="M212" s="161"/>
      <c r="T212" s="162"/>
      <c r="AT212" s="157" t="s">
        <v>171</v>
      </c>
      <c r="AU212" s="157" t="s">
        <v>81</v>
      </c>
      <c r="AV212" s="13" t="s">
        <v>83</v>
      </c>
      <c r="AW212" s="13" t="s">
        <v>34</v>
      </c>
      <c r="AX212" s="13" t="s">
        <v>73</v>
      </c>
      <c r="AY212" s="157" t="s">
        <v>158</v>
      </c>
    </row>
    <row r="213" spans="2:65" s="14" customFormat="1" ht="11.25">
      <c r="B213" s="163"/>
      <c r="D213" s="144" t="s">
        <v>171</v>
      </c>
      <c r="E213" s="164" t="s">
        <v>21</v>
      </c>
      <c r="F213" s="165" t="s">
        <v>215</v>
      </c>
      <c r="H213" s="166">
        <v>5</v>
      </c>
      <c r="I213" s="167"/>
      <c r="L213" s="163"/>
      <c r="M213" s="168"/>
      <c r="T213" s="169"/>
      <c r="AT213" s="164" t="s">
        <v>171</v>
      </c>
      <c r="AU213" s="164" t="s">
        <v>81</v>
      </c>
      <c r="AV213" s="14" t="s">
        <v>165</v>
      </c>
      <c r="AW213" s="14" t="s">
        <v>34</v>
      </c>
      <c r="AX213" s="14" t="s">
        <v>81</v>
      </c>
      <c r="AY213" s="164" t="s">
        <v>158</v>
      </c>
    </row>
    <row r="214" spans="2:65" s="1" customFormat="1" ht="16.5" customHeight="1">
      <c r="B214" s="32"/>
      <c r="C214" s="131" t="s">
        <v>388</v>
      </c>
      <c r="D214" s="131" t="s">
        <v>160</v>
      </c>
      <c r="E214" s="132" t="s">
        <v>3275</v>
      </c>
      <c r="F214" s="133" t="s">
        <v>3276</v>
      </c>
      <c r="G214" s="134" t="s">
        <v>344</v>
      </c>
      <c r="H214" s="135">
        <v>2</v>
      </c>
      <c r="I214" s="136"/>
      <c r="J214" s="137">
        <f>ROUND(I214*H214,2)</f>
        <v>0</v>
      </c>
      <c r="K214" s="133" t="s">
        <v>21</v>
      </c>
      <c r="L214" s="32"/>
      <c r="M214" s="138" t="s">
        <v>21</v>
      </c>
      <c r="N214" s="139" t="s">
        <v>44</v>
      </c>
      <c r="P214" s="140">
        <f>O214*H214</f>
        <v>0</v>
      </c>
      <c r="Q214" s="140">
        <v>0</v>
      </c>
      <c r="R214" s="140">
        <f>Q214*H214</f>
        <v>0</v>
      </c>
      <c r="S214" s="140">
        <v>0</v>
      </c>
      <c r="T214" s="141">
        <f>S214*H214</f>
        <v>0</v>
      </c>
      <c r="AR214" s="142" t="s">
        <v>281</v>
      </c>
      <c r="AT214" s="142" t="s">
        <v>160</v>
      </c>
      <c r="AU214" s="142" t="s">
        <v>81</v>
      </c>
      <c r="AY214" s="17" t="s">
        <v>158</v>
      </c>
      <c r="BE214" s="143">
        <f>IF(N214="základní",J214,0)</f>
        <v>0</v>
      </c>
      <c r="BF214" s="143">
        <f>IF(N214="snížená",J214,0)</f>
        <v>0</v>
      </c>
      <c r="BG214" s="143">
        <f>IF(N214="zákl. přenesená",J214,0)</f>
        <v>0</v>
      </c>
      <c r="BH214" s="143">
        <f>IF(N214="sníž. přenesená",J214,0)</f>
        <v>0</v>
      </c>
      <c r="BI214" s="143">
        <f>IF(N214="nulová",J214,0)</f>
        <v>0</v>
      </c>
      <c r="BJ214" s="17" t="s">
        <v>81</v>
      </c>
      <c r="BK214" s="143">
        <f>ROUND(I214*H214,2)</f>
        <v>0</v>
      </c>
      <c r="BL214" s="17" t="s">
        <v>281</v>
      </c>
      <c r="BM214" s="142" t="s">
        <v>3277</v>
      </c>
    </row>
    <row r="215" spans="2:65" s="1" customFormat="1" ht="11.25">
      <c r="B215" s="32"/>
      <c r="D215" s="144" t="s">
        <v>167</v>
      </c>
      <c r="F215" s="145" t="s">
        <v>3276</v>
      </c>
      <c r="I215" s="146"/>
      <c r="L215" s="32"/>
      <c r="M215" s="147"/>
      <c r="T215" s="53"/>
      <c r="AT215" s="17" t="s">
        <v>167</v>
      </c>
      <c r="AU215" s="17" t="s">
        <v>81</v>
      </c>
    </row>
    <row r="216" spans="2:65" s="1" customFormat="1" ht="19.5">
      <c r="B216" s="32"/>
      <c r="D216" s="144" t="s">
        <v>562</v>
      </c>
      <c r="F216" s="180" t="s">
        <v>3200</v>
      </c>
      <c r="I216" s="146"/>
      <c r="L216" s="32"/>
      <c r="M216" s="147"/>
      <c r="T216" s="53"/>
      <c r="AT216" s="17" t="s">
        <v>562</v>
      </c>
      <c r="AU216" s="17" t="s">
        <v>81</v>
      </c>
    </row>
    <row r="217" spans="2:65" s="13" customFormat="1" ht="11.25">
      <c r="B217" s="156"/>
      <c r="D217" s="144" t="s">
        <v>171</v>
      </c>
      <c r="E217" s="157" t="s">
        <v>21</v>
      </c>
      <c r="F217" s="158" t="s">
        <v>83</v>
      </c>
      <c r="H217" s="159">
        <v>2</v>
      </c>
      <c r="I217" s="160"/>
      <c r="L217" s="156"/>
      <c r="M217" s="161"/>
      <c r="T217" s="162"/>
      <c r="AT217" s="157" t="s">
        <v>171</v>
      </c>
      <c r="AU217" s="157" t="s">
        <v>81</v>
      </c>
      <c r="AV217" s="13" t="s">
        <v>83</v>
      </c>
      <c r="AW217" s="13" t="s">
        <v>34</v>
      </c>
      <c r="AX217" s="13" t="s">
        <v>73</v>
      </c>
      <c r="AY217" s="157" t="s">
        <v>158</v>
      </c>
    </row>
    <row r="218" spans="2:65" s="14" customFormat="1" ht="11.25">
      <c r="B218" s="163"/>
      <c r="D218" s="144" t="s">
        <v>171</v>
      </c>
      <c r="E218" s="164" t="s">
        <v>21</v>
      </c>
      <c r="F218" s="165" t="s">
        <v>215</v>
      </c>
      <c r="H218" s="166">
        <v>2</v>
      </c>
      <c r="I218" s="167"/>
      <c r="L218" s="163"/>
      <c r="M218" s="168"/>
      <c r="T218" s="169"/>
      <c r="AT218" s="164" t="s">
        <v>171</v>
      </c>
      <c r="AU218" s="164" t="s">
        <v>81</v>
      </c>
      <c r="AV218" s="14" t="s">
        <v>165</v>
      </c>
      <c r="AW218" s="14" t="s">
        <v>34</v>
      </c>
      <c r="AX218" s="14" t="s">
        <v>81</v>
      </c>
      <c r="AY218" s="164" t="s">
        <v>158</v>
      </c>
    </row>
    <row r="219" spans="2:65" s="1" customFormat="1" ht="16.5" customHeight="1">
      <c r="B219" s="32"/>
      <c r="C219" s="131" t="s">
        <v>401</v>
      </c>
      <c r="D219" s="131" t="s">
        <v>160</v>
      </c>
      <c r="E219" s="132" t="s">
        <v>3278</v>
      </c>
      <c r="F219" s="133" t="s">
        <v>3279</v>
      </c>
      <c r="G219" s="134" t="s">
        <v>322</v>
      </c>
      <c r="H219" s="135">
        <v>1.0999999999999999E-2</v>
      </c>
      <c r="I219" s="136"/>
      <c r="J219" s="137">
        <f>ROUND(I219*H219,2)</f>
        <v>0</v>
      </c>
      <c r="K219" s="133" t="s">
        <v>21</v>
      </c>
      <c r="L219" s="32"/>
      <c r="M219" s="138" t="s">
        <v>21</v>
      </c>
      <c r="N219" s="139" t="s">
        <v>44</v>
      </c>
      <c r="P219" s="140">
        <f>O219*H219</f>
        <v>0</v>
      </c>
      <c r="Q219" s="140">
        <v>0</v>
      </c>
      <c r="R219" s="140">
        <f>Q219*H219</f>
        <v>0</v>
      </c>
      <c r="S219" s="140">
        <v>0</v>
      </c>
      <c r="T219" s="141">
        <f>S219*H219</f>
        <v>0</v>
      </c>
      <c r="AR219" s="142" t="s">
        <v>281</v>
      </c>
      <c r="AT219" s="142" t="s">
        <v>160</v>
      </c>
      <c r="AU219" s="142" t="s">
        <v>81</v>
      </c>
      <c r="AY219" s="17" t="s">
        <v>158</v>
      </c>
      <c r="BE219" s="143">
        <f>IF(N219="základní",J219,0)</f>
        <v>0</v>
      </c>
      <c r="BF219" s="143">
        <f>IF(N219="snížená",J219,0)</f>
        <v>0</v>
      </c>
      <c r="BG219" s="143">
        <f>IF(N219="zákl. přenesená",J219,0)</f>
        <v>0</v>
      </c>
      <c r="BH219" s="143">
        <f>IF(N219="sníž. přenesená",J219,0)</f>
        <v>0</v>
      </c>
      <c r="BI219" s="143">
        <f>IF(N219="nulová",J219,0)</f>
        <v>0</v>
      </c>
      <c r="BJ219" s="17" t="s">
        <v>81</v>
      </c>
      <c r="BK219" s="143">
        <f>ROUND(I219*H219,2)</f>
        <v>0</v>
      </c>
      <c r="BL219" s="17" t="s">
        <v>281</v>
      </c>
      <c r="BM219" s="142" t="s">
        <v>3280</v>
      </c>
    </row>
    <row r="220" spans="2:65" s="1" customFormat="1" ht="11.25">
      <c r="B220" s="32"/>
      <c r="D220" s="144" t="s">
        <v>167</v>
      </c>
      <c r="F220" s="145" t="s">
        <v>3279</v>
      </c>
      <c r="I220" s="146"/>
      <c r="L220" s="32"/>
      <c r="M220" s="147"/>
      <c r="T220" s="53"/>
      <c r="AT220" s="17" t="s">
        <v>167</v>
      </c>
      <c r="AU220" s="17" t="s">
        <v>81</v>
      </c>
    </row>
    <row r="221" spans="2:65" s="1" customFormat="1" ht="19.5">
      <c r="B221" s="32"/>
      <c r="D221" s="144" t="s">
        <v>562</v>
      </c>
      <c r="F221" s="180" t="s">
        <v>3200</v>
      </c>
      <c r="I221" s="146"/>
      <c r="L221" s="32"/>
      <c r="M221" s="147"/>
      <c r="T221" s="53"/>
      <c r="AT221" s="17" t="s">
        <v>562</v>
      </c>
      <c r="AU221" s="17" t="s">
        <v>81</v>
      </c>
    </row>
    <row r="222" spans="2:65" s="1" customFormat="1" ht="16.5" customHeight="1">
      <c r="B222" s="32"/>
      <c r="C222" s="131" t="s">
        <v>417</v>
      </c>
      <c r="D222" s="131" t="s">
        <v>160</v>
      </c>
      <c r="E222" s="132" t="s">
        <v>3281</v>
      </c>
      <c r="F222" s="133" t="s">
        <v>3282</v>
      </c>
      <c r="G222" s="134" t="s">
        <v>1622</v>
      </c>
      <c r="H222" s="181"/>
      <c r="I222" s="136"/>
      <c r="J222" s="137">
        <f>ROUND(I222*H222,2)</f>
        <v>0</v>
      </c>
      <c r="K222" s="133" t="s">
        <v>21</v>
      </c>
      <c r="L222" s="32"/>
      <c r="M222" s="138" t="s">
        <v>21</v>
      </c>
      <c r="N222" s="139" t="s">
        <v>44</v>
      </c>
      <c r="P222" s="140">
        <f>O222*H222</f>
        <v>0</v>
      </c>
      <c r="Q222" s="140">
        <v>0</v>
      </c>
      <c r="R222" s="140">
        <f>Q222*H222</f>
        <v>0</v>
      </c>
      <c r="S222" s="140">
        <v>0</v>
      </c>
      <c r="T222" s="141">
        <f>S222*H222</f>
        <v>0</v>
      </c>
      <c r="AR222" s="142" t="s">
        <v>281</v>
      </c>
      <c r="AT222" s="142" t="s">
        <v>160</v>
      </c>
      <c r="AU222" s="142" t="s">
        <v>81</v>
      </c>
      <c r="AY222" s="17" t="s">
        <v>158</v>
      </c>
      <c r="BE222" s="143">
        <f>IF(N222="základní",J222,0)</f>
        <v>0</v>
      </c>
      <c r="BF222" s="143">
        <f>IF(N222="snížená",J222,0)</f>
        <v>0</v>
      </c>
      <c r="BG222" s="143">
        <f>IF(N222="zákl. přenesená",J222,0)</f>
        <v>0</v>
      </c>
      <c r="BH222" s="143">
        <f>IF(N222="sníž. přenesená",J222,0)</f>
        <v>0</v>
      </c>
      <c r="BI222" s="143">
        <f>IF(N222="nulová",J222,0)</f>
        <v>0</v>
      </c>
      <c r="BJ222" s="17" t="s">
        <v>81</v>
      </c>
      <c r="BK222" s="143">
        <f>ROUND(I222*H222,2)</f>
        <v>0</v>
      </c>
      <c r="BL222" s="17" t="s">
        <v>281</v>
      </c>
      <c r="BM222" s="142" t="s">
        <v>3283</v>
      </c>
    </row>
    <row r="223" spans="2:65" s="1" customFormat="1" ht="11.25">
      <c r="B223" s="32"/>
      <c r="D223" s="144" t="s">
        <v>167</v>
      </c>
      <c r="F223" s="145" t="s">
        <v>3282</v>
      </c>
      <c r="I223" s="146"/>
      <c r="L223" s="32"/>
      <c r="M223" s="147"/>
      <c r="T223" s="53"/>
      <c r="AT223" s="17" t="s">
        <v>167</v>
      </c>
      <c r="AU223" s="17" t="s">
        <v>81</v>
      </c>
    </row>
    <row r="224" spans="2:65" s="1" customFormat="1" ht="19.5">
      <c r="B224" s="32"/>
      <c r="D224" s="144" t="s">
        <v>562</v>
      </c>
      <c r="F224" s="180" t="s">
        <v>3200</v>
      </c>
      <c r="I224" s="146"/>
      <c r="L224" s="32"/>
      <c r="M224" s="147"/>
      <c r="T224" s="53"/>
      <c r="AT224" s="17" t="s">
        <v>562</v>
      </c>
      <c r="AU224" s="17" t="s">
        <v>81</v>
      </c>
    </row>
    <row r="225" spans="2:65" s="11" customFormat="1" ht="25.9" customHeight="1">
      <c r="B225" s="119"/>
      <c r="D225" s="120" t="s">
        <v>72</v>
      </c>
      <c r="E225" s="121" t="s">
        <v>3284</v>
      </c>
      <c r="F225" s="121" t="s">
        <v>3285</v>
      </c>
      <c r="I225" s="122"/>
      <c r="J225" s="123">
        <f>BK225</f>
        <v>0</v>
      </c>
      <c r="L225" s="119"/>
      <c r="M225" s="124"/>
      <c r="P225" s="125">
        <f>SUM(P226:P289)</f>
        <v>0</v>
      </c>
      <c r="R225" s="125">
        <f>SUM(R226:R289)</f>
        <v>0</v>
      </c>
      <c r="T225" s="126">
        <f>SUM(T226:T289)</f>
        <v>0</v>
      </c>
      <c r="AR225" s="120" t="s">
        <v>83</v>
      </c>
      <c r="AT225" s="127" t="s">
        <v>72</v>
      </c>
      <c r="AU225" s="127" t="s">
        <v>73</v>
      </c>
      <c r="AY225" s="120" t="s">
        <v>158</v>
      </c>
      <c r="BK225" s="128">
        <f>SUM(BK226:BK289)</f>
        <v>0</v>
      </c>
    </row>
    <row r="226" spans="2:65" s="1" customFormat="1" ht="16.5" customHeight="1">
      <c r="B226" s="32"/>
      <c r="C226" s="131" t="s">
        <v>424</v>
      </c>
      <c r="D226" s="131" t="s">
        <v>160</v>
      </c>
      <c r="E226" s="132" t="s">
        <v>3286</v>
      </c>
      <c r="F226" s="133" t="s">
        <v>3287</v>
      </c>
      <c r="G226" s="134" t="s">
        <v>344</v>
      </c>
      <c r="H226" s="135">
        <v>8</v>
      </c>
      <c r="I226" s="136"/>
      <c r="J226" s="137">
        <f>ROUND(I226*H226,2)</f>
        <v>0</v>
      </c>
      <c r="K226" s="133" t="s">
        <v>21</v>
      </c>
      <c r="L226" s="32"/>
      <c r="M226" s="138" t="s">
        <v>21</v>
      </c>
      <c r="N226" s="139" t="s">
        <v>44</v>
      </c>
      <c r="P226" s="140">
        <f>O226*H226</f>
        <v>0</v>
      </c>
      <c r="Q226" s="140">
        <v>0</v>
      </c>
      <c r="R226" s="140">
        <f>Q226*H226</f>
        <v>0</v>
      </c>
      <c r="S226" s="140">
        <v>0</v>
      </c>
      <c r="T226" s="141">
        <f>S226*H226</f>
        <v>0</v>
      </c>
      <c r="AR226" s="142" t="s">
        <v>281</v>
      </c>
      <c r="AT226" s="142" t="s">
        <v>160</v>
      </c>
      <c r="AU226" s="142" t="s">
        <v>81</v>
      </c>
      <c r="AY226" s="17" t="s">
        <v>158</v>
      </c>
      <c r="BE226" s="143">
        <f>IF(N226="základní",J226,0)</f>
        <v>0</v>
      </c>
      <c r="BF226" s="143">
        <f>IF(N226="snížená",J226,0)</f>
        <v>0</v>
      </c>
      <c r="BG226" s="143">
        <f>IF(N226="zákl. přenesená",J226,0)</f>
        <v>0</v>
      </c>
      <c r="BH226" s="143">
        <f>IF(N226="sníž. přenesená",J226,0)</f>
        <v>0</v>
      </c>
      <c r="BI226" s="143">
        <f>IF(N226="nulová",J226,0)</f>
        <v>0</v>
      </c>
      <c r="BJ226" s="17" t="s">
        <v>81</v>
      </c>
      <c r="BK226" s="143">
        <f>ROUND(I226*H226,2)</f>
        <v>0</v>
      </c>
      <c r="BL226" s="17" t="s">
        <v>281</v>
      </c>
      <c r="BM226" s="142" t="s">
        <v>3288</v>
      </c>
    </row>
    <row r="227" spans="2:65" s="1" customFormat="1" ht="11.25">
      <c r="B227" s="32"/>
      <c r="D227" s="144" t="s">
        <v>167</v>
      </c>
      <c r="F227" s="145" t="s">
        <v>3287</v>
      </c>
      <c r="I227" s="146"/>
      <c r="L227" s="32"/>
      <c r="M227" s="147"/>
      <c r="T227" s="53"/>
      <c r="AT227" s="17" t="s">
        <v>167</v>
      </c>
      <c r="AU227" s="17" t="s">
        <v>81</v>
      </c>
    </row>
    <row r="228" spans="2:65" s="13" customFormat="1" ht="11.25">
      <c r="B228" s="156"/>
      <c r="D228" s="144" t="s">
        <v>171</v>
      </c>
      <c r="E228" s="157" t="s">
        <v>21</v>
      </c>
      <c r="F228" s="158" t="s">
        <v>223</v>
      </c>
      <c r="H228" s="159">
        <v>8</v>
      </c>
      <c r="I228" s="160"/>
      <c r="L228" s="156"/>
      <c r="M228" s="161"/>
      <c r="T228" s="162"/>
      <c r="AT228" s="157" t="s">
        <v>171</v>
      </c>
      <c r="AU228" s="157" t="s">
        <v>81</v>
      </c>
      <c r="AV228" s="13" t="s">
        <v>83</v>
      </c>
      <c r="AW228" s="13" t="s">
        <v>34</v>
      </c>
      <c r="AX228" s="13" t="s">
        <v>73</v>
      </c>
      <c r="AY228" s="157" t="s">
        <v>158</v>
      </c>
    </row>
    <row r="229" spans="2:65" s="14" customFormat="1" ht="11.25">
      <c r="B229" s="163"/>
      <c r="D229" s="144" t="s">
        <v>171</v>
      </c>
      <c r="E229" s="164" t="s">
        <v>21</v>
      </c>
      <c r="F229" s="165" t="s">
        <v>215</v>
      </c>
      <c r="H229" s="166">
        <v>8</v>
      </c>
      <c r="I229" s="167"/>
      <c r="L229" s="163"/>
      <c r="M229" s="168"/>
      <c r="T229" s="169"/>
      <c r="AT229" s="164" t="s">
        <v>171</v>
      </c>
      <c r="AU229" s="164" t="s">
        <v>81</v>
      </c>
      <c r="AV229" s="14" t="s">
        <v>165</v>
      </c>
      <c r="AW229" s="14" t="s">
        <v>34</v>
      </c>
      <c r="AX229" s="14" t="s">
        <v>81</v>
      </c>
      <c r="AY229" s="164" t="s">
        <v>158</v>
      </c>
    </row>
    <row r="230" spans="2:65" s="1" customFormat="1" ht="16.5" customHeight="1">
      <c r="B230" s="32"/>
      <c r="C230" s="131" t="s">
        <v>434</v>
      </c>
      <c r="D230" s="131" t="s">
        <v>160</v>
      </c>
      <c r="E230" s="132" t="s">
        <v>3289</v>
      </c>
      <c r="F230" s="133" t="s">
        <v>3290</v>
      </c>
      <c r="G230" s="134" t="s">
        <v>344</v>
      </c>
      <c r="H230" s="135">
        <v>2</v>
      </c>
      <c r="I230" s="136"/>
      <c r="J230" s="137">
        <f>ROUND(I230*H230,2)</f>
        <v>0</v>
      </c>
      <c r="K230" s="133" t="s">
        <v>21</v>
      </c>
      <c r="L230" s="32"/>
      <c r="M230" s="138" t="s">
        <v>21</v>
      </c>
      <c r="N230" s="139" t="s">
        <v>44</v>
      </c>
      <c r="P230" s="140">
        <f>O230*H230</f>
        <v>0</v>
      </c>
      <c r="Q230" s="140">
        <v>0</v>
      </c>
      <c r="R230" s="140">
        <f>Q230*H230</f>
        <v>0</v>
      </c>
      <c r="S230" s="140">
        <v>0</v>
      </c>
      <c r="T230" s="141">
        <f>S230*H230</f>
        <v>0</v>
      </c>
      <c r="AR230" s="142" t="s">
        <v>281</v>
      </c>
      <c r="AT230" s="142" t="s">
        <v>160</v>
      </c>
      <c r="AU230" s="142" t="s">
        <v>81</v>
      </c>
      <c r="AY230" s="17" t="s">
        <v>158</v>
      </c>
      <c r="BE230" s="143">
        <f>IF(N230="základní",J230,0)</f>
        <v>0</v>
      </c>
      <c r="BF230" s="143">
        <f>IF(N230="snížená",J230,0)</f>
        <v>0</v>
      </c>
      <c r="BG230" s="143">
        <f>IF(N230="zákl. přenesená",J230,0)</f>
        <v>0</v>
      </c>
      <c r="BH230" s="143">
        <f>IF(N230="sníž. přenesená",J230,0)</f>
        <v>0</v>
      </c>
      <c r="BI230" s="143">
        <f>IF(N230="nulová",J230,0)</f>
        <v>0</v>
      </c>
      <c r="BJ230" s="17" t="s">
        <v>81</v>
      </c>
      <c r="BK230" s="143">
        <f>ROUND(I230*H230,2)</f>
        <v>0</v>
      </c>
      <c r="BL230" s="17" t="s">
        <v>281</v>
      </c>
      <c r="BM230" s="142" t="s">
        <v>3291</v>
      </c>
    </row>
    <row r="231" spans="2:65" s="1" customFormat="1" ht="11.25">
      <c r="B231" s="32"/>
      <c r="D231" s="144" t="s">
        <v>167</v>
      </c>
      <c r="F231" s="145" t="s">
        <v>3290</v>
      </c>
      <c r="I231" s="146"/>
      <c r="L231" s="32"/>
      <c r="M231" s="147"/>
      <c r="T231" s="53"/>
      <c r="AT231" s="17" t="s">
        <v>167</v>
      </c>
      <c r="AU231" s="17" t="s">
        <v>81</v>
      </c>
    </row>
    <row r="232" spans="2:65" s="13" customFormat="1" ht="11.25">
      <c r="B232" s="156"/>
      <c r="D232" s="144" t="s">
        <v>171</v>
      </c>
      <c r="E232" s="157" t="s">
        <v>21</v>
      </c>
      <c r="F232" s="158" t="s">
        <v>83</v>
      </c>
      <c r="H232" s="159">
        <v>2</v>
      </c>
      <c r="I232" s="160"/>
      <c r="L232" s="156"/>
      <c r="M232" s="161"/>
      <c r="T232" s="162"/>
      <c r="AT232" s="157" t="s">
        <v>171</v>
      </c>
      <c r="AU232" s="157" t="s">
        <v>81</v>
      </c>
      <c r="AV232" s="13" t="s">
        <v>83</v>
      </c>
      <c r="AW232" s="13" t="s">
        <v>34</v>
      </c>
      <c r="AX232" s="13" t="s">
        <v>73</v>
      </c>
      <c r="AY232" s="157" t="s">
        <v>158</v>
      </c>
    </row>
    <row r="233" spans="2:65" s="14" customFormat="1" ht="11.25">
      <c r="B233" s="163"/>
      <c r="D233" s="144" t="s">
        <v>171</v>
      </c>
      <c r="E233" s="164" t="s">
        <v>21</v>
      </c>
      <c r="F233" s="165" t="s">
        <v>215</v>
      </c>
      <c r="H233" s="166">
        <v>2</v>
      </c>
      <c r="I233" s="167"/>
      <c r="L233" s="163"/>
      <c r="M233" s="168"/>
      <c r="T233" s="169"/>
      <c r="AT233" s="164" t="s">
        <v>171</v>
      </c>
      <c r="AU233" s="164" t="s">
        <v>81</v>
      </c>
      <c r="AV233" s="14" t="s">
        <v>165</v>
      </c>
      <c r="AW233" s="14" t="s">
        <v>34</v>
      </c>
      <c r="AX233" s="14" t="s">
        <v>81</v>
      </c>
      <c r="AY233" s="164" t="s">
        <v>158</v>
      </c>
    </row>
    <row r="234" spans="2:65" s="1" customFormat="1" ht="16.5" customHeight="1">
      <c r="B234" s="32"/>
      <c r="C234" s="131" t="s">
        <v>442</v>
      </c>
      <c r="D234" s="131" t="s">
        <v>160</v>
      </c>
      <c r="E234" s="132" t="s">
        <v>3292</v>
      </c>
      <c r="F234" s="133" t="s">
        <v>3293</v>
      </c>
      <c r="G234" s="134" t="s">
        <v>344</v>
      </c>
      <c r="H234" s="135">
        <v>3</v>
      </c>
      <c r="I234" s="136"/>
      <c r="J234" s="137">
        <f>ROUND(I234*H234,2)</f>
        <v>0</v>
      </c>
      <c r="K234" s="133" t="s">
        <v>21</v>
      </c>
      <c r="L234" s="32"/>
      <c r="M234" s="138" t="s">
        <v>21</v>
      </c>
      <c r="N234" s="139" t="s">
        <v>44</v>
      </c>
      <c r="P234" s="140">
        <f>O234*H234</f>
        <v>0</v>
      </c>
      <c r="Q234" s="140">
        <v>0</v>
      </c>
      <c r="R234" s="140">
        <f>Q234*H234</f>
        <v>0</v>
      </c>
      <c r="S234" s="140">
        <v>0</v>
      </c>
      <c r="T234" s="141">
        <f>S234*H234</f>
        <v>0</v>
      </c>
      <c r="AR234" s="142" t="s">
        <v>281</v>
      </c>
      <c r="AT234" s="142" t="s">
        <v>160</v>
      </c>
      <c r="AU234" s="142" t="s">
        <v>81</v>
      </c>
      <c r="AY234" s="17" t="s">
        <v>158</v>
      </c>
      <c r="BE234" s="143">
        <f>IF(N234="základní",J234,0)</f>
        <v>0</v>
      </c>
      <c r="BF234" s="143">
        <f>IF(N234="snížená",J234,0)</f>
        <v>0</v>
      </c>
      <c r="BG234" s="143">
        <f>IF(N234="zákl. přenesená",J234,0)</f>
        <v>0</v>
      </c>
      <c r="BH234" s="143">
        <f>IF(N234="sníž. přenesená",J234,0)</f>
        <v>0</v>
      </c>
      <c r="BI234" s="143">
        <f>IF(N234="nulová",J234,0)</f>
        <v>0</v>
      </c>
      <c r="BJ234" s="17" t="s">
        <v>81</v>
      </c>
      <c r="BK234" s="143">
        <f>ROUND(I234*H234,2)</f>
        <v>0</v>
      </c>
      <c r="BL234" s="17" t="s">
        <v>281</v>
      </c>
      <c r="BM234" s="142" t="s">
        <v>3294</v>
      </c>
    </row>
    <row r="235" spans="2:65" s="1" customFormat="1" ht="11.25">
      <c r="B235" s="32"/>
      <c r="D235" s="144" t="s">
        <v>167</v>
      </c>
      <c r="F235" s="145" t="s">
        <v>3293</v>
      </c>
      <c r="I235" s="146"/>
      <c r="L235" s="32"/>
      <c r="M235" s="147"/>
      <c r="T235" s="53"/>
      <c r="AT235" s="17" t="s">
        <v>167</v>
      </c>
      <c r="AU235" s="17" t="s">
        <v>81</v>
      </c>
    </row>
    <row r="236" spans="2:65" s="13" customFormat="1" ht="11.25">
      <c r="B236" s="156"/>
      <c r="D236" s="144" t="s">
        <v>171</v>
      </c>
      <c r="E236" s="157" t="s">
        <v>21</v>
      </c>
      <c r="F236" s="158" t="s">
        <v>181</v>
      </c>
      <c r="H236" s="159">
        <v>3</v>
      </c>
      <c r="I236" s="160"/>
      <c r="L236" s="156"/>
      <c r="M236" s="161"/>
      <c r="T236" s="162"/>
      <c r="AT236" s="157" t="s">
        <v>171</v>
      </c>
      <c r="AU236" s="157" t="s">
        <v>81</v>
      </c>
      <c r="AV236" s="13" t="s">
        <v>83</v>
      </c>
      <c r="AW236" s="13" t="s">
        <v>34</v>
      </c>
      <c r="AX236" s="13" t="s">
        <v>73</v>
      </c>
      <c r="AY236" s="157" t="s">
        <v>158</v>
      </c>
    </row>
    <row r="237" spans="2:65" s="14" customFormat="1" ht="11.25">
      <c r="B237" s="163"/>
      <c r="D237" s="144" t="s">
        <v>171</v>
      </c>
      <c r="E237" s="164" t="s">
        <v>21</v>
      </c>
      <c r="F237" s="165" t="s">
        <v>215</v>
      </c>
      <c r="H237" s="166">
        <v>3</v>
      </c>
      <c r="I237" s="167"/>
      <c r="L237" s="163"/>
      <c r="M237" s="168"/>
      <c r="T237" s="169"/>
      <c r="AT237" s="164" t="s">
        <v>171</v>
      </c>
      <c r="AU237" s="164" t="s">
        <v>81</v>
      </c>
      <c r="AV237" s="14" t="s">
        <v>165</v>
      </c>
      <c r="AW237" s="14" t="s">
        <v>34</v>
      </c>
      <c r="AX237" s="14" t="s">
        <v>81</v>
      </c>
      <c r="AY237" s="164" t="s">
        <v>158</v>
      </c>
    </row>
    <row r="238" spans="2:65" s="1" customFormat="1" ht="16.5" customHeight="1">
      <c r="B238" s="32"/>
      <c r="C238" s="131" t="s">
        <v>449</v>
      </c>
      <c r="D238" s="131" t="s">
        <v>160</v>
      </c>
      <c r="E238" s="132" t="s">
        <v>3295</v>
      </c>
      <c r="F238" s="133" t="s">
        <v>3296</v>
      </c>
      <c r="G238" s="134" t="s">
        <v>344</v>
      </c>
      <c r="H238" s="135">
        <v>3</v>
      </c>
      <c r="I238" s="136"/>
      <c r="J238" s="137">
        <f>ROUND(I238*H238,2)</f>
        <v>0</v>
      </c>
      <c r="K238" s="133" t="s">
        <v>21</v>
      </c>
      <c r="L238" s="32"/>
      <c r="M238" s="138" t="s">
        <v>21</v>
      </c>
      <c r="N238" s="139" t="s">
        <v>44</v>
      </c>
      <c r="P238" s="140">
        <f>O238*H238</f>
        <v>0</v>
      </c>
      <c r="Q238" s="140">
        <v>0</v>
      </c>
      <c r="R238" s="140">
        <f>Q238*H238</f>
        <v>0</v>
      </c>
      <c r="S238" s="140">
        <v>0</v>
      </c>
      <c r="T238" s="141">
        <f>S238*H238</f>
        <v>0</v>
      </c>
      <c r="AR238" s="142" t="s">
        <v>281</v>
      </c>
      <c r="AT238" s="142" t="s">
        <v>160</v>
      </c>
      <c r="AU238" s="142" t="s">
        <v>81</v>
      </c>
      <c r="AY238" s="17" t="s">
        <v>158</v>
      </c>
      <c r="BE238" s="143">
        <f>IF(N238="základní",J238,0)</f>
        <v>0</v>
      </c>
      <c r="BF238" s="143">
        <f>IF(N238="snížená",J238,0)</f>
        <v>0</v>
      </c>
      <c r="BG238" s="143">
        <f>IF(N238="zákl. přenesená",J238,0)</f>
        <v>0</v>
      </c>
      <c r="BH238" s="143">
        <f>IF(N238="sníž. přenesená",J238,0)</f>
        <v>0</v>
      </c>
      <c r="BI238" s="143">
        <f>IF(N238="nulová",J238,0)</f>
        <v>0</v>
      </c>
      <c r="BJ238" s="17" t="s">
        <v>81</v>
      </c>
      <c r="BK238" s="143">
        <f>ROUND(I238*H238,2)</f>
        <v>0</v>
      </c>
      <c r="BL238" s="17" t="s">
        <v>281</v>
      </c>
      <c r="BM238" s="142" t="s">
        <v>3297</v>
      </c>
    </row>
    <row r="239" spans="2:65" s="1" customFormat="1" ht="11.25">
      <c r="B239" s="32"/>
      <c r="D239" s="144" t="s">
        <v>167</v>
      </c>
      <c r="F239" s="145" t="s">
        <v>3296</v>
      </c>
      <c r="I239" s="146"/>
      <c r="L239" s="32"/>
      <c r="M239" s="147"/>
      <c r="T239" s="53"/>
      <c r="AT239" s="17" t="s">
        <v>167</v>
      </c>
      <c r="AU239" s="17" t="s">
        <v>81</v>
      </c>
    </row>
    <row r="240" spans="2:65" s="13" customFormat="1" ht="11.25">
      <c r="B240" s="156"/>
      <c r="D240" s="144" t="s">
        <v>171</v>
      </c>
      <c r="E240" s="157" t="s">
        <v>21</v>
      </c>
      <c r="F240" s="158" t="s">
        <v>364</v>
      </c>
      <c r="H240" s="159">
        <v>3</v>
      </c>
      <c r="I240" s="160"/>
      <c r="L240" s="156"/>
      <c r="M240" s="161"/>
      <c r="T240" s="162"/>
      <c r="AT240" s="157" t="s">
        <v>171</v>
      </c>
      <c r="AU240" s="157" t="s">
        <v>81</v>
      </c>
      <c r="AV240" s="13" t="s">
        <v>83</v>
      </c>
      <c r="AW240" s="13" t="s">
        <v>34</v>
      </c>
      <c r="AX240" s="13" t="s">
        <v>73</v>
      </c>
      <c r="AY240" s="157" t="s">
        <v>158</v>
      </c>
    </row>
    <row r="241" spans="2:65" s="14" customFormat="1" ht="11.25">
      <c r="B241" s="163"/>
      <c r="D241" s="144" t="s">
        <v>171</v>
      </c>
      <c r="E241" s="164" t="s">
        <v>21</v>
      </c>
      <c r="F241" s="165" t="s">
        <v>215</v>
      </c>
      <c r="H241" s="166">
        <v>3</v>
      </c>
      <c r="I241" s="167"/>
      <c r="L241" s="163"/>
      <c r="M241" s="168"/>
      <c r="T241" s="169"/>
      <c r="AT241" s="164" t="s">
        <v>171</v>
      </c>
      <c r="AU241" s="164" t="s">
        <v>81</v>
      </c>
      <c r="AV241" s="14" t="s">
        <v>165</v>
      </c>
      <c r="AW241" s="14" t="s">
        <v>34</v>
      </c>
      <c r="AX241" s="14" t="s">
        <v>81</v>
      </c>
      <c r="AY241" s="164" t="s">
        <v>158</v>
      </c>
    </row>
    <row r="242" spans="2:65" s="1" customFormat="1" ht="16.5" customHeight="1">
      <c r="B242" s="32"/>
      <c r="C242" s="131" t="s">
        <v>457</v>
      </c>
      <c r="D242" s="131" t="s">
        <v>160</v>
      </c>
      <c r="E242" s="132" t="s">
        <v>3298</v>
      </c>
      <c r="F242" s="133" t="s">
        <v>3299</v>
      </c>
      <c r="G242" s="134" t="s">
        <v>344</v>
      </c>
      <c r="H242" s="135">
        <v>3</v>
      </c>
      <c r="I242" s="136"/>
      <c r="J242" s="137">
        <f>ROUND(I242*H242,2)</f>
        <v>0</v>
      </c>
      <c r="K242" s="133" t="s">
        <v>21</v>
      </c>
      <c r="L242" s="32"/>
      <c r="M242" s="138" t="s">
        <v>21</v>
      </c>
      <c r="N242" s="139" t="s">
        <v>44</v>
      </c>
      <c r="P242" s="140">
        <f>O242*H242</f>
        <v>0</v>
      </c>
      <c r="Q242" s="140">
        <v>0</v>
      </c>
      <c r="R242" s="140">
        <f>Q242*H242</f>
        <v>0</v>
      </c>
      <c r="S242" s="140">
        <v>0</v>
      </c>
      <c r="T242" s="141">
        <f>S242*H242</f>
        <v>0</v>
      </c>
      <c r="AR242" s="142" t="s">
        <v>281</v>
      </c>
      <c r="AT242" s="142" t="s">
        <v>160</v>
      </c>
      <c r="AU242" s="142" t="s">
        <v>81</v>
      </c>
      <c r="AY242" s="17" t="s">
        <v>158</v>
      </c>
      <c r="BE242" s="143">
        <f>IF(N242="základní",J242,0)</f>
        <v>0</v>
      </c>
      <c r="BF242" s="143">
        <f>IF(N242="snížená",J242,0)</f>
        <v>0</v>
      </c>
      <c r="BG242" s="143">
        <f>IF(N242="zákl. přenesená",J242,0)</f>
        <v>0</v>
      </c>
      <c r="BH242" s="143">
        <f>IF(N242="sníž. přenesená",J242,0)</f>
        <v>0</v>
      </c>
      <c r="BI242" s="143">
        <f>IF(N242="nulová",J242,0)</f>
        <v>0</v>
      </c>
      <c r="BJ242" s="17" t="s">
        <v>81</v>
      </c>
      <c r="BK242" s="143">
        <f>ROUND(I242*H242,2)</f>
        <v>0</v>
      </c>
      <c r="BL242" s="17" t="s">
        <v>281</v>
      </c>
      <c r="BM242" s="142" t="s">
        <v>3300</v>
      </c>
    </row>
    <row r="243" spans="2:65" s="1" customFormat="1" ht="11.25">
      <c r="B243" s="32"/>
      <c r="D243" s="144" t="s">
        <v>167</v>
      </c>
      <c r="F243" s="145" t="s">
        <v>3299</v>
      </c>
      <c r="I243" s="146"/>
      <c r="L243" s="32"/>
      <c r="M243" s="147"/>
      <c r="T243" s="53"/>
      <c r="AT243" s="17" t="s">
        <v>167</v>
      </c>
      <c r="AU243" s="17" t="s">
        <v>81</v>
      </c>
    </row>
    <row r="244" spans="2:65" s="13" customFormat="1" ht="11.25">
      <c r="B244" s="156"/>
      <c r="D244" s="144" t="s">
        <v>171</v>
      </c>
      <c r="E244" s="157" t="s">
        <v>21</v>
      </c>
      <c r="F244" s="158" t="s">
        <v>181</v>
      </c>
      <c r="H244" s="159">
        <v>3</v>
      </c>
      <c r="I244" s="160"/>
      <c r="L244" s="156"/>
      <c r="M244" s="161"/>
      <c r="T244" s="162"/>
      <c r="AT244" s="157" t="s">
        <v>171</v>
      </c>
      <c r="AU244" s="157" t="s">
        <v>81</v>
      </c>
      <c r="AV244" s="13" t="s">
        <v>83</v>
      </c>
      <c r="AW244" s="13" t="s">
        <v>34</v>
      </c>
      <c r="AX244" s="13" t="s">
        <v>73</v>
      </c>
      <c r="AY244" s="157" t="s">
        <v>158</v>
      </c>
    </row>
    <row r="245" spans="2:65" s="14" customFormat="1" ht="11.25">
      <c r="B245" s="163"/>
      <c r="D245" s="144" t="s">
        <v>171</v>
      </c>
      <c r="E245" s="164" t="s">
        <v>21</v>
      </c>
      <c r="F245" s="165" t="s">
        <v>215</v>
      </c>
      <c r="H245" s="166">
        <v>3</v>
      </c>
      <c r="I245" s="167"/>
      <c r="L245" s="163"/>
      <c r="M245" s="168"/>
      <c r="T245" s="169"/>
      <c r="AT245" s="164" t="s">
        <v>171</v>
      </c>
      <c r="AU245" s="164" t="s">
        <v>81</v>
      </c>
      <c r="AV245" s="14" t="s">
        <v>165</v>
      </c>
      <c r="AW245" s="14" t="s">
        <v>34</v>
      </c>
      <c r="AX245" s="14" t="s">
        <v>81</v>
      </c>
      <c r="AY245" s="164" t="s">
        <v>158</v>
      </c>
    </row>
    <row r="246" spans="2:65" s="1" customFormat="1" ht="16.5" customHeight="1">
      <c r="B246" s="32"/>
      <c r="C246" s="131" t="s">
        <v>464</v>
      </c>
      <c r="D246" s="131" t="s">
        <v>160</v>
      </c>
      <c r="E246" s="132" t="s">
        <v>3301</v>
      </c>
      <c r="F246" s="133" t="s">
        <v>3302</v>
      </c>
      <c r="G246" s="134" t="s">
        <v>163</v>
      </c>
      <c r="H246" s="135">
        <v>2</v>
      </c>
      <c r="I246" s="136"/>
      <c r="J246" s="137">
        <f>ROUND(I246*H246,2)</f>
        <v>0</v>
      </c>
      <c r="K246" s="133" t="s">
        <v>21</v>
      </c>
      <c r="L246" s="32"/>
      <c r="M246" s="138" t="s">
        <v>21</v>
      </c>
      <c r="N246" s="139" t="s">
        <v>44</v>
      </c>
      <c r="P246" s="140">
        <f>O246*H246</f>
        <v>0</v>
      </c>
      <c r="Q246" s="140">
        <v>0</v>
      </c>
      <c r="R246" s="140">
        <f>Q246*H246</f>
        <v>0</v>
      </c>
      <c r="S246" s="140">
        <v>0</v>
      </c>
      <c r="T246" s="141">
        <f>S246*H246</f>
        <v>0</v>
      </c>
      <c r="AR246" s="142" t="s">
        <v>281</v>
      </c>
      <c r="AT246" s="142" t="s">
        <v>160</v>
      </c>
      <c r="AU246" s="142" t="s">
        <v>81</v>
      </c>
      <c r="AY246" s="17" t="s">
        <v>158</v>
      </c>
      <c r="BE246" s="143">
        <f>IF(N246="základní",J246,0)</f>
        <v>0</v>
      </c>
      <c r="BF246" s="143">
        <f>IF(N246="snížená",J246,0)</f>
        <v>0</v>
      </c>
      <c r="BG246" s="143">
        <f>IF(N246="zákl. přenesená",J246,0)</f>
        <v>0</v>
      </c>
      <c r="BH246" s="143">
        <f>IF(N246="sníž. přenesená",J246,0)</f>
        <v>0</v>
      </c>
      <c r="BI246" s="143">
        <f>IF(N246="nulová",J246,0)</f>
        <v>0</v>
      </c>
      <c r="BJ246" s="17" t="s">
        <v>81</v>
      </c>
      <c r="BK246" s="143">
        <f>ROUND(I246*H246,2)</f>
        <v>0</v>
      </c>
      <c r="BL246" s="17" t="s">
        <v>281</v>
      </c>
      <c r="BM246" s="142" t="s">
        <v>3303</v>
      </c>
    </row>
    <row r="247" spans="2:65" s="1" customFormat="1" ht="11.25">
      <c r="B247" s="32"/>
      <c r="D247" s="144" t="s">
        <v>167</v>
      </c>
      <c r="F247" s="145" t="s">
        <v>3302</v>
      </c>
      <c r="I247" s="146"/>
      <c r="L247" s="32"/>
      <c r="M247" s="147"/>
      <c r="T247" s="53"/>
      <c r="AT247" s="17" t="s">
        <v>167</v>
      </c>
      <c r="AU247" s="17" t="s">
        <v>81</v>
      </c>
    </row>
    <row r="248" spans="2:65" s="13" customFormat="1" ht="11.25">
      <c r="B248" s="156"/>
      <c r="D248" s="144" t="s">
        <v>171</v>
      </c>
      <c r="E248" s="157" t="s">
        <v>21</v>
      </c>
      <c r="F248" s="158" t="s">
        <v>83</v>
      </c>
      <c r="H248" s="159">
        <v>2</v>
      </c>
      <c r="I248" s="160"/>
      <c r="L248" s="156"/>
      <c r="M248" s="161"/>
      <c r="T248" s="162"/>
      <c r="AT248" s="157" t="s">
        <v>171</v>
      </c>
      <c r="AU248" s="157" t="s">
        <v>81</v>
      </c>
      <c r="AV248" s="13" t="s">
        <v>83</v>
      </c>
      <c r="AW248" s="13" t="s">
        <v>34</v>
      </c>
      <c r="AX248" s="13" t="s">
        <v>73</v>
      </c>
      <c r="AY248" s="157" t="s">
        <v>158</v>
      </c>
    </row>
    <row r="249" spans="2:65" s="14" customFormat="1" ht="11.25">
      <c r="B249" s="163"/>
      <c r="D249" s="144" t="s">
        <v>171</v>
      </c>
      <c r="E249" s="164" t="s">
        <v>21</v>
      </c>
      <c r="F249" s="165" t="s">
        <v>215</v>
      </c>
      <c r="H249" s="166">
        <v>2</v>
      </c>
      <c r="I249" s="167"/>
      <c r="L249" s="163"/>
      <c r="M249" s="168"/>
      <c r="T249" s="169"/>
      <c r="AT249" s="164" t="s">
        <v>171</v>
      </c>
      <c r="AU249" s="164" t="s">
        <v>81</v>
      </c>
      <c r="AV249" s="14" t="s">
        <v>165</v>
      </c>
      <c r="AW249" s="14" t="s">
        <v>34</v>
      </c>
      <c r="AX249" s="14" t="s">
        <v>81</v>
      </c>
      <c r="AY249" s="164" t="s">
        <v>158</v>
      </c>
    </row>
    <row r="250" spans="2:65" s="1" customFormat="1" ht="16.5" customHeight="1">
      <c r="B250" s="32"/>
      <c r="C250" s="131" t="s">
        <v>471</v>
      </c>
      <c r="D250" s="131" t="s">
        <v>160</v>
      </c>
      <c r="E250" s="132" t="s">
        <v>3304</v>
      </c>
      <c r="F250" s="133" t="s">
        <v>3305</v>
      </c>
      <c r="G250" s="134" t="s">
        <v>163</v>
      </c>
      <c r="H250" s="135">
        <v>60</v>
      </c>
      <c r="I250" s="136"/>
      <c r="J250" s="137">
        <f>ROUND(I250*H250,2)</f>
        <v>0</v>
      </c>
      <c r="K250" s="133" t="s">
        <v>21</v>
      </c>
      <c r="L250" s="32"/>
      <c r="M250" s="138" t="s">
        <v>21</v>
      </c>
      <c r="N250" s="139" t="s">
        <v>44</v>
      </c>
      <c r="P250" s="140">
        <f>O250*H250</f>
        <v>0</v>
      </c>
      <c r="Q250" s="140">
        <v>0</v>
      </c>
      <c r="R250" s="140">
        <f>Q250*H250</f>
        <v>0</v>
      </c>
      <c r="S250" s="140">
        <v>0</v>
      </c>
      <c r="T250" s="141">
        <f>S250*H250</f>
        <v>0</v>
      </c>
      <c r="AR250" s="142" t="s">
        <v>281</v>
      </c>
      <c r="AT250" s="142" t="s">
        <v>160</v>
      </c>
      <c r="AU250" s="142" t="s">
        <v>81</v>
      </c>
      <c r="AY250" s="17" t="s">
        <v>158</v>
      </c>
      <c r="BE250" s="143">
        <f>IF(N250="základní",J250,0)</f>
        <v>0</v>
      </c>
      <c r="BF250" s="143">
        <f>IF(N250="snížená",J250,0)</f>
        <v>0</v>
      </c>
      <c r="BG250" s="143">
        <f>IF(N250="zákl. přenesená",J250,0)</f>
        <v>0</v>
      </c>
      <c r="BH250" s="143">
        <f>IF(N250="sníž. přenesená",J250,0)</f>
        <v>0</v>
      </c>
      <c r="BI250" s="143">
        <f>IF(N250="nulová",J250,0)</f>
        <v>0</v>
      </c>
      <c r="BJ250" s="17" t="s">
        <v>81</v>
      </c>
      <c r="BK250" s="143">
        <f>ROUND(I250*H250,2)</f>
        <v>0</v>
      </c>
      <c r="BL250" s="17" t="s">
        <v>281</v>
      </c>
      <c r="BM250" s="142" t="s">
        <v>3306</v>
      </c>
    </row>
    <row r="251" spans="2:65" s="1" customFormat="1" ht="11.25">
      <c r="B251" s="32"/>
      <c r="D251" s="144" t="s">
        <v>167</v>
      </c>
      <c r="F251" s="145" t="s">
        <v>3305</v>
      </c>
      <c r="I251" s="146"/>
      <c r="L251" s="32"/>
      <c r="M251" s="147"/>
      <c r="T251" s="53"/>
      <c r="AT251" s="17" t="s">
        <v>167</v>
      </c>
      <c r="AU251" s="17" t="s">
        <v>81</v>
      </c>
    </row>
    <row r="252" spans="2:65" s="13" customFormat="1" ht="11.25">
      <c r="B252" s="156"/>
      <c r="D252" s="144" t="s">
        <v>171</v>
      </c>
      <c r="E252" s="157" t="s">
        <v>21</v>
      </c>
      <c r="F252" s="158" t="s">
        <v>664</v>
      </c>
      <c r="H252" s="159">
        <v>60</v>
      </c>
      <c r="I252" s="160"/>
      <c r="L252" s="156"/>
      <c r="M252" s="161"/>
      <c r="T252" s="162"/>
      <c r="AT252" s="157" t="s">
        <v>171</v>
      </c>
      <c r="AU252" s="157" t="s">
        <v>81</v>
      </c>
      <c r="AV252" s="13" t="s">
        <v>83</v>
      </c>
      <c r="AW252" s="13" t="s">
        <v>34</v>
      </c>
      <c r="AX252" s="13" t="s">
        <v>73</v>
      </c>
      <c r="AY252" s="157" t="s">
        <v>158</v>
      </c>
    </row>
    <row r="253" spans="2:65" s="14" customFormat="1" ht="11.25">
      <c r="B253" s="163"/>
      <c r="D253" s="144" t="s">
        <v>171</v>
      </c>
      <c r="E253" s="164" t="s">
        <v>21</v>
      </c>
      <c r="F253" s="165" t="s">
        <v>215</v>
      </c>
      <c r="H253" s="166">
        <v>60</v>
      </c>
      <c r="I253" s="167"/>
      <c r="L253" s="163"/>
      <c r="M253" s="168"/>
      <c r="T253" s="169"/>
      <c r="AT253" s="164" t="s">
        <v>171</v>
      </c>
      <c r="AU253" s="164" t="s">
        <v>81</v>
      </c>
      <c r="AV253" s="14" t="s">
        <v>165</v>
      </c>
      <c r="AW253" s="14" t="s">
        <v>34</v>
      </c>
      <c r="AX253" s="14" t="s">
        <v>81</v>
      </c>
      <c r="AY253" s="164" t="s">
        <v>158</v>
      </c>
    </row>
    <row r="254" spans="2:65" s="1" customFormat="1" ht="16.5" customHeight="1">
      <c r="B254" s="32"/>
      <c r="C254" s="131" t="s">
        <v>478</v>
      </c>
      <c r="D254" s="131" t="s">
        <v>160</v>
      </c>
      <c r="E254" s="132" t="s">
        <v>3307</v>
      </c>
      <c r="F254" s="133" t="s">
        <v>3308</v>
      </c>
      <c r="G254" s="134" t="s">
        <v>344</v>
      </c>
      <c r="H254" s="135">
        <v>2</v>
      </c>
      <c r="I254" s="136"/>
      <c r="J254" s="137">
        <f>ROUND(I254*H254,2)</f>
        <v>0</v>
      </c>
      <c r="K254" s="133" t="s">
        <v>21</v>
      </c>
      <c r="L254" s="32"/>
      <c r="M254" s="138" t="s">
        <v>21</v>
      </c>
      <c r="N254" s="139" t="s">
        <v>44</v>
      </c>
      <c r="P254" s="140">
        <f>O254*H254</f>
        <v>0</v>
      </c>
      <c r="Q254" s="140">
        <v>0</v>
      </c>
      <c r="R254" s="140">
        <f>Q254*H254</f>
        <v>0</v>
      </c>
      <c r="S254" s="140">
        <v>0</v>
      </c>
      <c r="T254" s="141">
        <f>S254*H254</f>
        <v>0</v>
      </c>
      <c r="AR254" s="142" t="s">
        <v>281</v>
      </c>
      <c r="AT254" s="142" t="s">
        <v>160</v>
      </c>
      <c r="AU254" s="142" t="s">
        <v>81</v>
      </c>
      <c r="AY254" s="17" t="s">
        <v>158</v>
      </c>
      <c r="BE254" s="143">
        <f>IF(N254="základní",J254,0)</f>
        <v>0</v>
      </c>
      <c r="BF254" s="143">
        <f>IF(N254="snížená",J254,0)</f>
        <v>0</v>
      </c>
      <c r="BG254" s="143">
        <f>IF(N254="zákl. přenesená",J254,0)</f>
        <v>0</v>
      </c>
      <c r="BH254" s="143">
        <f>IF(N254="sníž. přenesená",J254,0)</f>
        <v>0</v>
      </c>
      <c r="BI254" s="143">
        <f>IF(N254="nulová",J254,0)</f>
        <v>0</v>
      </c>
      <c r="BJ254" s="17" t="s">
        <v>81</v>
      </c>
      <c r="BK254" s="143">
        <f>ROUND(I254*H254,2)</f>
        <v>0</v>
      </c>
      <c r="BL254" s="17" t="s">
        <v>281</v>
      </c>
      <c r="BM254" s="142" t="s">
        <v>3309</v>
      </c>
    </row>
    <row r="255" spans="2:65" s="1" customFormat="1" ht="11.25">
      <c r="B255" s="32"/>
      <c r="D255" s="144" t="s">
        <v>167</v>
      </c>
      <c r="F255" s="145" t="s">
        <v>3308</v>
      </c>
      <c r="I255" s="146"/>
      <c r="L255" s="32"/>
      <c r="M255" s="147"/>
      <c r="T255" s="53"/>
      <c r="AT255" s="17" t="s">
        <v>167</v>
      </c>
      <c r="AU255" s="17" t="s">
        <v>81</v>
      </c>
    </row>
    <row r="256" spans="2:65" s="13" customFormat="1" ht="11.25">
      <c r="B256" s="156"/>
      <c r="D256" s="144" t="s">
        <v>171</v>
      </c>
      <c r="E256" s="157" t="s">
        <v>21</v>
      </c>
      <c r="F256" s="158" t="s">
        <v>83</v>
      </c>
      <c r="H256" s="159">
        <v>2</v>
      </c>
      <c r="I256" s="160"/>
      <c r="L256" s="156"/>
      <c r="M256" s="161"/>
      <c r="T256" s="162"/>
      <c r="AT256" s="157" t="s">
        <v>171</v>
      </c>
      <c r="AU256" s="157" t="s">
        <v>81</v>
      </c>
      <c r="AV256" s="13" t="s">
        <v>83</v>
      </c>
      <c r="AW256" s="13" t="s">
        <v>34</v>
      </c>
      <c r="AX256" s="13" t="s">
        <v>73</v>
      </c>
      <c r="AY256" s="157" t="s">
        <v>158</v>
      </c>
    </row>
    <row r="257" spans="2:65" s="14" customFormat="1" ht="11.25">
      <c r="B257" s="163"/>
      <c r="D257" s="144" t="s">
        <v>171</v>
      </c>
      <c r="E257" s="164" t="s">
        <v>21</v>
      </c>
      <c r="F257" s="165" t="s">
        <v>215</v>
      </c>
      <c r="H257" s="166">
        <v>2</v>
      </c>
      <c r="I257" s="167"/>
      <c r="L257" s="163"/>
      <c r="M257" s="168"/>
      <c r="T257" s="169"/>
      <c r="AT257" s="164" t="s">
        <v>171</v>
      </c>
      <c r="AU257" s="164" t="s">
        <v>81</v>
      </c>
      <c r="AV257" s="14" t="s">
        <v>165</v>
      </c>
      <c r="AW257" s="14" t="s">
        <v>34</v>
      </c>
      <c r="AX257" s="14" t="s">
        <v>81</v>
      </c>
      <c r="AY257" s="164" t="s">
        <v>158</v>
      </c>
    </row>
    <row r="258" spans="2:65" s="1" customFormat="1" ht="16.5" customHeight="1">
      <c r="B258" s="32"/>
      <c r="C258" s="131" t="s">
        <v>494</v>
      </c>
      <c r="D258" s="131" t="s">
        <v>160</v>
      </c>
      <c r="E258" s="132" t="s">
        <v>3310</v>
      </c>
      <c r="F258" s="133" t="s">
        <v>3311</v>
      </c>
      <c r="G258" s="134" t="s">
        <v>344</v>
      </c>
      <c r="H258" s="135">
        <v>20</v>
      </c>
      <c r="I258" s="136"/>
      <c r="J258" s="137">
        <f>ROUND(I258*H258,2)</f>
        <v>0</v>
      </c>
      <c r="K258" s="133" t="s">
        <v>21</v>
      </c>
      <c r="L258" s="32"/>
      <c r="M258" s="138" t="s">
        <v>21</v>
      </c>
      <c r="N258" s="139" t="s">
        <v>44</v>
      </c>
      <c r="P258" s="140">
        <f>O258*H258</f>
        <v>0</v>
      </c>
      <c r="Q258" s="140">
        <v>0</v>
      </c>
      <c r="R258" s="140">
        <f>Q258*H258</f>
        <v>0</v>
      </c>
      <c r="S258" s="140">
        <v>0</v>
      </c>
      <c r="T258" s="141">
        <f>S258*H258</f>
        <v>0</v>
      </c>
      <c r="AR258" s="142" t="s">
        <v>281</v>
      </c>
      <c r="AT258" s="142" t="s">
        <v>160</v>
      </c>
      <c r="AU258" s="142" t="s">
        <v>81</v>
      </c>
      <c r="AY258" s="17" t="s">
        <v>158</v>
      </c>
      <c r="BE258" s="143">
        <f>IF(N258="základní",J258,0)</f>
        <v>0</v>
      </c>
      <c r="BF258" s="143">
        <f>IF(N258="snížená",J258,0)</f>
        <v>0</v>
      </c>
      <c r="BG258" s="143">
        <f>IF(N258="zákl. přenesená",J258,0)</f>
        <v>0</v>
      </c>
      <c r="BH258" s="143">
        <f>IF(N258="sníž. přenesená",J258,0)</f>
        <v>0</v>
      </c>
      <c r="BI258" s="143">
        <f>IF(N258="nulová",J258,0)</f>
        <v>0</v>
      </c>
      <c r="BJ258" s="17" t="s">
        <v>81</v>
      </c>
      <c r="BK258" s="143">
        <f>ROUND(I258*H258,2)</f>
        <v>0</v>
      </c>
      <c r="BL258" s="17" t="s">
        <v>281</v>
      </c>
      <c r="BM258" s="142" t="s">
        <v>3312</v>
      </c>
    </row>
    <row r="259" spans="2:65" s="1" customFormat="1" ht="11.25">
      <c r="B259" s="32"/>
      <c r="D259" s="144" t="s">
        <v>167</v>
      </c>
      <c r="F259" s="145" t="s">
        <v>3311</v>
      </c>
      <c r="I259" s="146"/>
      <c r="L259" s="32"/>
      <c r="M259" s="147"/>
      <c r="T259" s="53"/>
      <c r="AT259" s="17" t="s">
        <v>167</v>
      </c>
      <c r="AU259" s="17" t="s">
        <v>81</v>
      </c>
    </row>
    <row r="260" spans="2:65" s="13" customFormat="1" ht="11.25">
      <c r="B260" s="156"/>
      <c r="D260" s="144" t="s">
        <v>171</v>
      </c>
      <c r="E260" s="157" t="s">
        <v>21</v>
      </c>
      <c r="F260" s="158" t="s">
        <v>319</v>
      </c>
      <c r="H260" s="159">
        <v>20</v>
      </c>
      <c r="I260" s="160"/>
      <c r="L260" s="156"/>
      <c r="M260" s="161"/>
      <c r="T260" s="162"/>
      <c r="AT260" s="157" t="s">
        <v>171</v>
      </c>
      <c r="AU260" s="157" t="s">
        <v>81</v>
      </c>
      <c r="AV260" s="13" t="s">
        <v>83</v>
      </c>
      <c r="AW260" s="13" t="s">
        <v>34</v>
      </c>
      <c r="AX260" s="13" t="s">
        <v>73</v>
      </c>
      <c r="AY260" s="157" t="s">
        <v>158</v>
      </c>
    </row>
    <row r="261" spans="2:65" s="14" customFormat="1" ht="11.25">
      <c r="B261" s="163"/>
      <c r="D261" s="144" t="s">
        <v>171</v>
      </c>
      <c r="E261" s="164" t="s">
        <v>21</v>
      </c>
      <c r="F261" s="165" t="s">
        <v>215</v>
      </c>
      <c r="H261" s="166">
        <v>20</v>
      </c>
      <c r="I261" s="167"/>
      <c r="L261" s="163"/>
      <c r="M261" s="168"/>
      <c r="T261" s="169"/>
      <c r="AT261" s="164" t="s">
        <v>171</v>
      </c>
      <c r="AU261" s="164" t="s">
        <v>81</v>
      </c>
      <c r="AV261" s="14" t="s">
        <v>165</v>
      </c>
      <c r="AW261" s="14" t="s">
        <v>34</v>
      </c>
      <c r="AX261" s="14" t="s">
        <v>81</v>
      </c>
      <c r="AY261" s="164" t="s">
        <v>158</v>
      </c>
    </row>
    <row r="262" spans="2:65" s="1" customFormat="1" ht="16.5" customHeight="1">
      <c r="B262" s="32"/>
      <c r="C262" s="131" t="s">
        <v>511</v>
      </c>
      <c r="D262" s="131" t="s">
        <v>160</v>
      </c>
      <c r="E262" s="132" t="s">
        <v>3313</v>
      </c>
      <c r="F262" s="133" t="s">
        <v>3314</v>
      </c>
      <c r="G262" s="134" t="s">
        <v>163</v>
      </c>
      <c r="H262" s="135">
        <v>60</v>
      </c>
      <c r="I262" s="136"/>
      <c r="J262" s="137">
        <f>ROUND(I262*H262,2)</f>
        <v>0</v>
      </c>
      <c r="K262" s="133" t="s">
        <v>21</v>
      </c>
      <c r="L262" s="32"/>
      <c r="M262" s="138" t="s">
        <v>21</v>
      </c>
      <c r="N262" s="139" t="s">
        <v>44</v>
      </c>
      <c r="P262" s="140">
        <f>O262*H262</f>
        <v>0</v>
      </c>
      <c r="Q262" s="140">
        <v>0</v>
      </c>
      <c r="R262" s="140">
        <f>Q262*H262</f>
        <v>0</v>
      </c>
      <c r="S262" s="140">
        <v>0</v>
      </c>
      <c r="T262" s="141">
        <f>S262*H262</f>
        <v>0</v>
      </c>
      <c r="AR262" s="142" t="s">
        <v>281</v>
      </c>
      <c r="AT262" s="142" t="s">
        <v>160</v>
      </c>
      <c r="AU262" s="142" t="s">
        <v>81</v>
      </c>
      <c r="AY262" s="17" t="s">
        <v>158</v>
      </c>
      <c r="BE262" s="143">
        <f>IF(N262="základní",J262,0)</f>
        <v>0</v>
      </c>
      <c r="BF262" s="143">
        <f>IF(N262="snížená",J262,0)</f>
        <v>0</v>
      </c>
      <c r="BG262" s="143">
        <f>IF(N262="zákl. přenesená",J262,0)</f>
        <v>0</v>
      </c>
      <c r="BH262" s="143">
        <f>IF(N262="sníž. přenesená",J262,0)</f>
        <v>0</v>
      </c>
      <c r="BI262" s="143">
        <f>IF(N262="nulová",J262,0)</f>
        <v>0</v>
      </c>
      <c r="BJ262" s="17" t="s">
        <v>81</v>
      </c>
      <c r="BK262" s="143">
        <f>ROUND(I262*H262,2)</f>
        <v>0</v>
      </c>
      <c r="BL262" s="17" t="s">
        <v>281</v>
      </c>
      <c r="BM262" s="142" t="s">
        <v>3315</v>
      </c>
    </row>
    <row r="263" spans="2:65" s="1" customFormat="1" ht="11.25">
      <c r="B263" s="32"/>
      <c r="D263" s="144" t="s">
        <v>167</v>
      </c>
      <c r="F263" s="145" t="s">
        <v>3314</v>
      </c>
      <c r="I263" s="146"/>
      <c r="L263" s="32"/>
      <c r="M263" s="147"/>
      <c r="T263" s="53"/>
      <c r="AT263" s="17" t="s">
        <v>167</v>
      </c>
      <c r="AU263" s="17" t="s">
        <v>81</v>
      </c>
    </row>
    <row r="264" spans="2:65" s="13" customFormat="1" ht="11.25">
      <c r="B264" s="156"/>
      <c r="D264" s="144" t="s">
        <v>171</v>
      </c>
      <c r="E264" s="157" t="s">
        <v>21</v>
      </c>
      <c r="F264" s="158" t="s">
        <v>664</v>
      </c>
      <c r="H264" s="159">
        <v>60</v>
      </c>
      <c r="I264" s="160"/>
      <c r="L264" s="156"/>
      <c r="M264" s="161"/>
      <c r="T264" s="162"/>
      <c r="AT264" s="157" t="s">
        <v>171</v>
      </c>
      <c r="AU264" s="157" t="s">
        <v>81</v>
      </c>
      <c r="AV264" s="13" t="s">
        <v>83</v>
      </c>
      <c r="AW264" s="13" t="s">
        <v>34</v>
      </c>
      <c r="AX264" s="13" t="s">
        <v>73</v>
      </c>
      <c r="AY264" s="157" t="s">
        <v>158</v>
      </c>
    </row>
    <row r="265" spans="2:65" s="14" customFormat="1" ht="11.25">
      <c r="B265" s="163"/>
      <c r="D265" s="144" t="s">
        <v>171</v>
      </c>
      <c r="E265" s="164" t="s">
        <v>21</v>
      </c>
      <c r="F265" s="165" t="s">
        <v>215</v>
      </c>
      <c r="H265" s="166">
        <v>60</v>
      </c>
      <c r="I265" s="167"/>
      <c r="L265" s="163"/>
      <c r="M265" s="168"/>
      <c r="T265" s="169"/>
      <c r="AT265" s="164" t="s">
        <v>171</v>
      </c>
      <c r="AU265" s="164" t="s">
        <v>81</v>
      </c>
      <c r="AV265" s="14" t="s">
        <v>165</v>
      </c>
      <c r="AW265" s="14" t="s">
        <v>34</v>
      </c>
      <c r="AX265" s="14" t="s">
        <v>81</v>
      </c>
      <c r="AY265" s="164" t="s">
        <v>158</v>
      </c>
    </row>
    <row r="266" spans="2:65" s="1" customFormat="1" ht="16.5" customHeight="1">
      <c r="B266" s="32"/>
      <c r="C266" s="131" t="s">
        <v>523</v>
      </c>
      <c r="D266" s="131" t="s">
        <v>160</v>
      </c>
      <c r="E266" s="132" t="s">
        <v>3316</v>
      </c>
      <c r="F266" s="133" t="s">
        <v>3317</v>
      </c>
      <c r="G266" s="134" t="s">
        <v>322</v>
      </c>
      <c r="H266" s="135">
        <v>0.112</v>
      </c>
      <c r="I266" s="136"/>
      <c r="J266" s="137">
        <f>ROUND(I266*H266,2)</f>
        <v>0</v>
      </c>
      <c r="K266" s="133" t="s">
        <v>21</v>
      </c>
      <c r="L266" s="32"/>
      <c r="M266" s="138" t="s">
        <v>21</v>
      </c>
      <c r="N266" s="139" t="s">
        <v>44</v>
      </c>
      <c r="P266" s="140">
        <f>O266*H266</f>
        <v>0</v>
      </c>
      <c r="Q266" s="140">
        <v>0</v>
      </c>
      <c r="R266" s="140">
        <f>Q266*H266</f>
        <v>0</v>
      </c>
      <c r="S266" s="140">
        <v>0</v>
      </c>
      <c r="T266" s="141">
        <f>S266*H266</f>
        <v>0</v>
      </c>
      <c r="AR266" s="142" t="s">
        <v>281</v>
      </c>
      <c r="AT266" s="142" t="s">
        <v>160</v>
      </c>
      <c r="AU266" s="142" t="s">
        <v>81</v>
      </c>
      <c r="AY266" s="17" t="s">
        <v>158</v>
      </c>
      <c r="BE266" s="143">
        <f>IF(N266="základní",J266,0)</f>
        <v>0</v>
      </c>
      <c r="BF266" s="143">
        <f>IF(N266="snížená",J266,0)</f>
        <v>0</v>
      </c>
      <c r="BG266" s="143">
        <f>IF(N266="zákl. přenesená",J266,0)</f>
        <v>0</v>
      </c>
      <c r="BH266" s="143">
        <f>IF(N266="sníž. přenesená",J266,0)</f>
        <v>0</v>
      </c>
      <c r="BI266" s="143">
        <f>IF(N266="nulová",J266,0)</f>
        <v>0</v>
      </c>
      <c r="BJ266" s="17" t="s">
        <v>81</v>
      </c>
      <c r="BK266" s="143">
        <f>ROUND(I266*H266,2)</f>
        <v>0</v>
      </c>
      <c r="BL266" s="17" t="s">
        <v>281</v>
      </c>
      <c r="BM266" s="142" t="s">
        <v>3318</v>
      </c>
    </row>
    <row r="267" spans="2:65" s="1" customFormat="1" ht="11.25">
      <c r="B267" s="32"/>
      <c r="D267" s="144" t="s">
        <v>167</v>
      </c>
      <c r="F267" s="145" t="s">
        <v>3317</v>
      </c>
      <c r="I267" s="146"/>
      <c r="L267" s="32"/>
      <c r="M267" s="147"/>
      <c r="T267" s="53"/>
      <c r="AT267" s="17" t="s">
        <v>167</v>
      </c>
      <c r="AU267" s="17" t="s">
        <v>81</v>
      </c>
    </row>
    <row r="268" spans="2:65" s="1" customFormat="1" ht="16.5" customHeight="1">
      <c r="B268" s="32"/>
      <c r="C268" s="131" t="s">
        <v>529</v>
      </c>
      <c r="D268" s="131" t="s">
        <v>160</v>
      </c>
      <c r="E268" s="132" t="s">
        <v>3319</v>
      </c>
      <c r="F268" s="133" t="s">
        <v>3320</v>
      </c>
      <c r="G268" s="134" t="s">
        <v>344</v>
      </c>
      <c r="H268" s="135">
        <v>1</v>
      </c>
      <c r="I268" s="136"/>
      <c r="J268" s="137">
        <f>ROUND(I268*H268,2)</f>
        <v>0</v>
      </c>
      <c r="K268" s="133" t="s">
        <v>21</v>
      </c>
      <c r="L268" s="32"/>
      <c r="M268" s="138" t="s">
        <v>21</v>
      </c>
      <c r="N268" s="139" t="s">
        <v>44</v>
      </c>
      <c r="P268" s="140">
        <f>O268*H268</f>
        <v>0</v>
      </c>
      <c r="Q268" s="140">
        <v>0</v>
      </c>
      <c r="R268" s="140">
        <f>Q268*H268</f>
        <v>0</v>
      </c>
      <c r="S268" s="140">
        <v>0</v>
      </c>
      <c r="T268" s="141">
        <f>S268*H268</f>
        <v>0</v>
      </c>
      <c r="AR268" s="142" t="s">
        <v>281</v>
      </c>
      <c r="AT268" s="142" t="s">
        <v>160</v>
      </c>
      <c r="AU268" s="142" t="s">
        <v>81</v>
      </c>
      <c r="AY268" s="17" t="s">
        <v>158</v>
      </c>
      <c r="BE268" s="143">
        <f>IF(N268="základní",J268,0)</f>
        <v>0</v>
      </c>
      <c r="BF268" s="143">
        <f>IF(N268="snížená",J268,0)</f>
        <v>0</v>
      </c>
      <c r="BG268" s="143">
        <f>IF(N268="zákl. přenesená",J268,0)</f>
        <v>0</v>
      </c>
      <c r="BH268" s="143">
        <f>IF(N268="sníž. přenesená",J268,0)</f>
        <v>0</v>
      </c>
      <c r="BI268" s="143">
        <f>IF(N268="nulová",J268,0)</f>
        <v>0</v>
      </c>
      <c r="BJ268" s="17" t="s">
        <v>81</v>
      </c>
      <c r="BK268" s="143">
        <f>ROUND(I268*H268,2)</f>
        <v>0</v>
      </c>
      <c r="BL268" s="17" t="s">
        <v>281</v>
      </c>
      <c r="BM268" s="142" t="s">
        <v>3321</v>
      </c>
    </row>
    <row r="269" spans="2:65" s="1" customFormat="1" ht="11.25">
      <c r="B269" s="32"/>
      <c r="D269" s="144" t="s">
        <v>167</v>
      </c>
      <c r="F269" s="145" t="s">
        <v>3322</v>
      </c>
      <c r="I269" s="146"/>
      <c r="L269" s="32"/>
      <c r="M269" s="147"/>
      <c r="T269" s="53"/>
      <c r="AT269" s="17" t="s">
        <v>167</v>
      </c>
      <c r="AU269" s="17" t="s">
        <v>81</v>
      </c>
    </row>
    <row r="270" spans="2:65" s="13" customFormat="1" ht="11.25">
      <c r="B270" s="156"/>
      <c r="D270" s="144" t="s">
        <v>171</v>
      </c>
      <c r="E270" s="157" t="s">
        <v>21</v>
      </c>
      <c r="F270" s="158" t="s">
        <v>81</v>
      </c>
      <c r="H270" s="159">
        <v>1</v>
      </c>
      <c r="I270" s="160"/>
      <c r="L270" s="156"/>
      <c r="M270" s="161"/>
      <c r="T270" s="162"/>
      <c r="AT270" s="157" t="s">
        <v>171</v>
      </c>
      <c r="AU270" s="157" t="s">
        <v>81</v>
      </c>
      <c r="AV270" s="13" t="s">
        <v>83</v>
      </c>
      <c r="AW270" s="13" t="s">
        <v>34</v>
      </c>
      <c r="AX270" s="13" t="s">
        <v>73</v>
      </c>
      <c r="AY270" s="157" t="s">
        <v>158</v>
      </c>
    </row>
    <row r="271" spans="2:65" s="14" customFormat="1" ht="11.25">
      <c r="B271" s="163"/>
      <c r="D271" s="144" t="s">
        <v>171</v>
      </c>
      <c r="E271" s="164" t="s">
        <v>21</v>
      </c>
      <c r="F271" s="165" t="s">
        <v>215</v>
      </c>
      <c r="H271" s="166">
        <v>1</v>
      </c>
      <c r="I271" s="167"/>
      <c r="L271" s="163"/>
      <c r="M271" s="168"/>
      <c r="T271" s="169"/>
      <c r="AT271" s="164" t="s">
        <v>171</v>
      </c>
      <c r="AU271" s="164" t="s">
        <v>81</v>
      </c>
      <c r="AV271" s="14" t="s">
        <v>165</v>
      </c>
      <c r="AW271" s="14" t="s">
        <v>34</v>
      </c>
      <c r="AX271" s="14" t="s">
        <v>81</v>
      </c>
      <c r="AY271" s="164" t="s">
        <v>158</v>
      </c>
    </row>
    <row r="272" spans="2:65" s="1" customFormat="1" ht="16.5" customHeight="1">
      <c r="B272" s="32"/>
      <c r="C272" s="131" t="s">
        <v>536</v>
      </c>
      <c r="D272" s="131" t="s">
        <v>160</v>
      </c>
      <c r="E272" s="132" t="s">
        <v>3323</v>
      </c>
      <c r="F272" s="133" t="s">
        <v>3324</v>
      </c>
      <c r="G272" s="134" t="s">
        <v>344</v>
      </c>
      <c r="H272" s="135">
        <v>1</v>
      </c>
      <c r="I272" s="136"/>
      <c r="J272" s="137">
        <f>ROUND(I272*H272,2)</f>
        <v>0</v>
      </c>
      <c r="K272" s="133" t="s">
        <v>21</v>
      </c>
      <c r="L272" s="32"/>
      <c r="M272" s="138" t="s">
        <v>21</v>
      </c>
      <c r="N272" s="139" t="s">
        <v>44</v>
      </c>
      <c r="P272" s="140">
        <f>O272*H272</f>
        <v>0</v>
      </c>
      <c r="Q272" s="140">
        <v>0</v>
      </c>
      <c r="R272" s="140">
        <f>Q272*H272</f>
        <v>0</v>
      </c>
      <c r="S272" s="140">
        <v>0</v>
      </c>
      <c r="T272" s="141">
        <f>S272*H272</f>
        <v>0</v>
      </c>
      <c r="AR272" s="142" t="s">
        <v>281</v>
      </c>
      <c r="AT272" s="142" t="s">
        <v>160</v>
      </c>
      <c r="AU272" s="142" t="s">
        <v>81</v>
      </c>
      <c r="AY272" s="17" t="s">
        <v>158</v>
      </c>
      <c r="BE272" s="143">
        <f>IF(N272="základní",J272,0)</f>
        <v>0</v>
      </c>
      <c r="BF272" s="143">
        <f>IF(N272="snížená",J272,0)</f>
        <v>0</v>
      </c>
      <c r="BG272" s="143">
        <f>IF(N272="zákl. přenesená",J272,0)</f>
        <v>0</v>
      </c>
      <c r="BH272" s="143">
        <f>IF(N272="sníž. přenesená",J272,0)</f>
        <v>0</v>
      </c>
      <c r="BI272" s="143">
        <f>IF(N272="nulová",J272,0)</f>
        <v>0</v>
      </c>
      <c r="BJ272" s="17" t="s">
        <v>81</v>
      </c>
      <c r="BK272" s="143">
        <f>ROUND(I272*H272,2)</f>
        <v>0</v>
      </c>
      <c r="BL272" s="17" t="s">
        <v>281</v>
      </c>
      <c r="BM272" s="142" t="s">
        <v>3325</v>
      </c>
    </row>
    <row r="273" spans="2:65" s="1" customFormat="1" ht="11.25">
      <c r="B273" s="32"/>
      <c r="D273" s="144" t="s">
        <v>167</v>
      </c>
      <c r="F273" s="145" t="s">
        <v>3326</v>
      </c>
      <c r="I273" s="146"/>
      <c r="L273" s="32"/>
      <c r="M273" s="147"/>
      <c r="T273" s="53"/>
      <c r="AT273" s="17" t="s">
        <v>167</v>
      </c>
      <c r="AU273" s="17" t="s">
        <v>81</v>
      </c>
    </row>
    <row r="274" spans="2:65" s="13" customFormat="1" ht="11.25">
      <c r="B274" s="156"/>
      <c r="D274" s="144" t="s">
        <v>171</v>
      </c>
      <c r="E274" s="157" t="s">
        <v>21</v>
      </c>
      <c r="F274" s="158" t="s">
        <v>81</v>
      </c>
      <c r="H274" s="159">
        <v>1</v>
      </c>
      <c r="I274" s="160"/>
      <c r="L274" s="156"/>
      <c r="M274" s="161"/>
      <c r="T274" s="162"/>
      <c r="AT274" s="157" t="s">
        <v>171</v>
      </c>
      <c r="AU274" s="157" t="s">
        <v>81</v>
      </c>
      <c r="AV274" s="13" t="s">
        <v>83</v>
      </c>
      <c r="AW274" s="13" t="s">
        <v>34</v>
      </c>
      <c r="AX274" s="13" t="s">
        <v>73</v>
      </c>
      <c r="AY274" s="157" t="s">
        <v>158</v>
      </c>
    </row>
    <row r="275" spans="2:65" s="14" customFormat="1" ht="11.25">
      <c r="B275" s="163"/>
      <c r="D275" s="144" t="s">
        <v>171</v>
      </c>
      <c r="E275" s="164" t="s">
        <v>21</v>
      </c>
      <c r="F275" s="165" t="s">
        <v>215</v>
      </c>
      <c r="H275" s="166">
        <v>1</v>
      </c>
      <c r="I275" s="167"/>
      <c r="L275" s="163"/>
      <c r="M275" s="168"/>
      <c r="T275" s="169"/>
      <c r="AT275" s="164" t="s">
        <v>171</v>
      </c>
      <c r="AU275" s="164" t="s">
        <v>81</v>
      </c>
      <c r="AV275" s="14" t="s">
        <v>165</v>
      </c>
      <c r="AW275" s="14" t="s">
        <v>34</v>
      </c>
      <c r="AX275" s="14" t="s">
        <v>81</v>
      </c>
      <c r="AY275" s="164" t="s">
        <v>158</v>
      </c>
    </row>
    <row r="276" spans="2:65" s="1" customFormat="1" ht="16.5" customHeight="1">
      <c r="B276" s="32"/>
      <c r="C276" s="131" t="s">
        <v>558</v>
      </c>
      <c r="D276" s="131" t="s">
        <v>160</v>
      </c>
      <c r="E276" s="132" t="s">
        <v>3327</v>
      </c>
      <c r="F276" s="133" t="s">
        <v>3328</v>
      </c>
      <c r="G276" s="134" t="s">
        <v>344</v>
      </c>
      <c r="H276" s="135">
        <v>1</v>
      </c>
      <c r="I276" s="136"/>
      <c r="J276" s="137">
        <f>ROUND(I276*H276,2)</f>
        <v>0</v>
      </c>
      <c r="K276" s="133" t="s">
        <v>21</v>
      </c>
      <c r="L276" s="32"/>
      <c r="M276" s="138" t="s">
        <v>21</v>
      </c>
      <c r="N276" s="139" t="s">
        <v>44</v>
      </c>
      <c r="P276" s="140">
        <f>O276*H276</f>
        <v>0</v>
      </c>
      <c r="Q276" s="140">
        <v>0</v>
      </c>
      <c r="R276" s="140">
        <f>Q276*H276</f>
        <v>0</v>
      </c>
      <c r="S276" s="140">
        <v>0</v>
      </c>
      <c r="T276" s="141">
        <f>S276*H276</f>
        <v>0</v>
      </c>
      <c r="AR276" s="142" t="s">
        <v>281</v>
      </c>
      <c r="AT276" s="142" t="s">
        <v>160</v>
      </c>
      <c r="AU276" s="142" t="s">
        <v>81</v>
      </c>
      <c r="AY276" s="17" t="s">
        <v>158</v>
      </c>
      <c r="BE276" s="143">
        <f>IF(N276="základní",J276,0)</f>
        <v>0</v>
      </c>
      <c r="BF276" s="143">
        <f>IF(N276="snížená",J276,0)</f>
        <v>0</v>
      </c>
      <c r="BG276" s="143">
        <f>IF(N276="zákl. přenesená",J276,0)</f>
        <v>0</v>
      </c>
      <c r="BH276" s="143">
        <f>IF(N276="sníž. přenesená",J276,0)</f>
        <v>0</v>
      </c>
      <c r="BI276" s="143">
        <f>IF(N276="nulová",J276,0)</f>
        <v>0</v>
      </c>
      <c r="BJ276" s="17" t="s">
        <v>81</v>
      </c>
      <c r="BK276" s="143">
        <f>ROUND(I276*H276,2)</f>
        <v>0</v>
      </c>
      <c r="BL276" s="17" t="s">
        <v>281</v>
      </c>
      <c r="BM276" s="142" t="s">
        <v>3329</v>
      </c>
    </row>
    <row r="277" spans="2:65" s="1" customFormat="1" ht="11.25">
      <c r="B277" s="32"/>
      <c r="D277" s="144" t="s">
        <v>167</v>
      </c>
      <c r="F277" s="145" t="s">
        <v>3328</v>
      </c>
      <c r="I277" s="146"/>
      <c r="L277" s="32"/>
      <c r="M277" s="147"/>
      <c r="T277" s="53"/>
      <c r="AT277" s="17" t="s">
        <v>167</v>
      </c>
      <c r="AU277" s="17" t="s">
        <v>81</v>
      </c>
    </row>
    <row r="278" spans="2:65" s="13" customFormat="1" ht="11.25">
      <c r="B278" s="156"/>
      <c r="D278" s="144" t="s">
        <v>171</v>
      </c>
      <c r="E278" s="157" t="s">
        <v>21</v>
      </c>
      <c r="F278" s="158" t="s">
        <v>81</v>
      </c>
      <c r="H278" s="159">
        <v>1</v>
      </c>
      <c r="I278" s="160"/>
      <c r="L278" s="156"/>
      <c r="M278" s="161"/>
      <c r="T278" s="162"/>
      <c r="AT278" s="157" t="s">
        <v>171</v>
      </c>
      <c r="AU278" s="157" t="s">
        <v>81</v>
      </c>
      <c r="AV278" s="13" t="s">
        <v>83</v>
      </c>
      <c r="AW278" s="13" t="s">
        <v>34</v>
      </c>
      <c r="AX278" s="13" t="s">
        <v>73</v>
      </c>
      <c r="AY278" s="157" t="s">
        <v>158</v>
      </c>
    </row>
    <row r="279" spans="2:65" s="14" customFormat="1" ht="11.25">
      <c r="B279" s="163"/>
      <c r="D279" s="144" t="s">
        <v>171</v>
      </c>
      <c r="E279" s="164" t="s">
        <v>21</v>
      </c>
      <c r="F279" s="165" t="s">
        <v>215</v>
      </c>
      <c r="H279" s="166">
        <v>1</v>
      </c>
      <c r="I279" s="167"/>
      <c r="L279" s="163"/>
      <c r="M279" s="168"/>
      <c r="T279" s="169"/>
      <c r="AT279" s="164" t="s">
        <v>171</v>
      </c>
      <c r="AU279" s="164" t="s">
        <v>81</v>
      </c>
      <c r="AV279" s="14" t="s">
        <v>165</v>
      </c>
      <c r="AW279" s="14" t="s">
        <v>34</v>
      </c>
      <c r="AX279" s="14" t="s">
        <v>81</v>
      </c>
      <c r="AY279" s="164" t="s">
        <v>158</v>
      </c>
    </row>
    <row r="280" spans="2:65" s="1" customFormat="1" ht="16.5" customHeight="1">
      <c r="B280" s="32"/>
      <c r="C280" s="131" t="s">
        <v>565</v>
      </c>
      <c r="D280" s="131" t="s">
        <v>160</v>
      </c>
      <c r="E280" s="132" t="s">
        <v>3330</v>
      </c>
      <c r="F280" s="133" t="s">
        <v>3331</v>
      </c>
      <c r="G280" s="134" t="s">
        <v>344</v>
      </c>
      <c r="H280" s="135">
        <v>3</v>
      </c>
      <c r="I280" s="136"/>
      <c r="J280" s="137">
        <f>ROUND(I280*H280,2)</f>
        <v>0</v>
      </c>
      <c r="K280" s="133" t="s">
        <v>21</v>
      </c>
      <c r="L280" s="32"/>
      <c r="M280" s="138" t="s">
        <v>21</v>
      </c>
      <c r="N280" s="139" t="s">
        <v>44</v>
      </c>
      <c r="P280" s="140">
        <f>O280*H280</f>
        <v>0</v>
      </c>
      <c r="Q280" s="140">
        <v>0</v>
      </c>
      <c r="R280" s="140">
        <f>Q280*H280</f>
        <v>0</v>
      </c>
      <c r="S280" s="140">
        <v>0</v>
      </c>
      <c r="T280" s="141">
        <f>S280*H280</f>
        <v>0</v>
      </c>
      <c r="AR280" s="142" t="s">
        <v>281</v>
      </c>
      <c r="AT280" s="142" t="s">
        <v>160</v>
      </c>
      <c r="AU280" s="142" t="s">
        <v>81</v>
      </c>
      <c r="AY280" s="17" t="s">
        <v>158</v>
      </c>
      <c r="BE280" s="143">
        <f>IF(N280="základní",J280,0)</f>
        <v>0</v>
      </c>
      <c r="BF280" s="143">
        <f>IF(N280="snížená",J280,0)</f>
        <v>0</v>
      </c>
      <c r="BG280" s="143">
        <f>IF(N280="zákl. přenesená",J280,0)</f>
        <v>0</v>
      </c>
      <c r="BH280" s="143">
        <f>IF(N280="sníž. přenesená",J280,0)</f>
        <v>0</v>
      </c>
      <c r="BI280" s="143">
        <f>IF(N280="nulová",J280,0)</f>
        <v>0</v>
      </c>
      <c r="BJ280" s="17" t="s">
        <v>81</v>
      </c>
      <c r="BK280" s="143">
        <f>ROUND(I280*H280,2)</f>
        <v>0</v>
      </c>
      <c r="BL280" s="17" t="s">
        <v>281</v>
      </c>
      <c r="BM280" s="142" t="s">
        <v>3332</v>
      </c>
    </row>
    <row r="281" spans="2:65" s="1" customFormat="1" ht="11.25">
      <c r="B281" s="32"/>
      <c r="D281" s="144" t="s">
        <v>167</v>
      </c>
      <c r="F281" s="145" t="s">
        <v>3333</v>
      </c>
      <c r="I281" s="146"/>
      <c r="L281" s="32"/>
      <c r="M281" s="147"/>
      <c r="T281" s="53"/>
      <c r="AT281" s="17" t="s">
        <v>167</v>
      </c>
      <c r="AU281" s="17" t="s">
        <v>81</v>
      </c>
    </row>
    <row r="282" spans="2:65" s="13" customFormat="1" ht="11.25">
      <c r="B282" s="156"/>
      <c r="D282" s="144" t="s">
        <v>171</v>
      </c>
      <c r="E282" s="157" t="s">
        <v>21</v>
      </c>
      <c r="F282" s="158" t="s">
        <v>3334</v>
      </c>
      <c r="H282" s="159">
        <v>3</v>
      </c>
      <c r="I282" s="160"/>
      <c r="L282" s="156"/>
      <c r="M282" s="161"/>
      <c r="T282" s="162"/>
      <c r="AT282" s="157" t="s">
        <v>171</v>
      </c>
      <c r="AU282" s="157" t="s">
        <v>81</v>
      </c>
      <c r="AV282" s="13" t="s">
        <v>83</v>
      </c>
      <c r="AW282" s="13" t="s">
        <v>34</v>
      </c>
      <c r="AX282" s="13" t="s">
        <v>73</v>
      </c>
      <c r="AY282" s="157" t="s">
        <v>158</v>
      </c>
    </row>
    <row r="283" spans="2:65" s="14" customFormat="1" ht="11.25">
      <c r="B283" s="163"/>
      <c r="D283" s="144" t="s">
        <v>171</v>
      </c>
      <c r="E283" s="164" t="s">
        <v>21</v>
      </c>
      <c r="F283" s="165" t="s">
        <v>215</v>
      </c>
      <c r="H283" s="166">
        <v>3</v>
      </c>
      <c r="I283" s="167"/>
      <c r="L283" s="163"/>
      <c r="M283" s="168"/>
      <c r="T283" s="169"/>
      <c r="AT283" s="164" t="s">
        <v>171</v>
      </c>
      <c r="AU283" s="164" t="s">
        <v>81</v>
      </c>
      <c r="AV283" s="14" t="s">
        <v>165</v>
      </c>
      <c r="AW283" s="14" t="s">
        <v>34</v>
      </c>
      <c r="AX283" s="14" t="s">
        <v>81</v>
      </c>
      <c r="AY283" s="164" t="s">
        <v>158</v>
      </c>
    </row>
    <row r="284" spans="2:65" s="1" customFormat="1" ht="16.5" customHeight="1">
      <c r="B284" s="32"/>
      <c r="C284" s="131" t="s">
        <v>570</v>
      </c>
      <c r="D284" s="131" t="s">
        <v>160</v>
      </c>
      <c r="E284" s="132" t="s">
        <v>3335</v>
      </c>
      <c r="F284" s="133" t="s">
        <v>3336</v>
      </c>
      <c r="G284" s="134" t="s">
        <v>1622</v>
      </c>
      <c r="H284" s="181"/>
      <c r="I284" s="136"/>
      <c r="J284" s="137">
        <f>ROUND(I284*H284,2)</f>
        <v>0</v>
      </c>
      <c r="K284" s="133" t="s">
        <v>21</v>
      </c>
      <c r="L284" s="32"/>
      <c r="M284" s="138" t="s">
        <v>21</v>
      </c>
      <c r="N284" s="139" t="s">
        <v>44</v>
      </c>
      <c r="P284" s="140">
        <f>O284*H284</f>
        <v>0</v>
      </c>
      <c r="Q284" s="140">
        <v>0</v>
      </c>
      <c r="R284" s="140">
        <f>Q284*H284</f>
        <v>0</v>
      </c>
      <c r="S284" s="140">
        <v>0</v>
      </c>
      <c r="T284" s="141">
        <f>S284*H284</f>
        <v>0</v>
      </c>
      <c r="AR284" s="142" t="s">
        <v>281</v>
      </c>
      <c r="AT284" s="142" t="s">
        <v>160</v>
      </c>
      <c r="AU284" s="142" t="s">
        <v>81</v>
      </c>
      <c r="AY284" s="17" t="s">
        <v>158</v>
      </c>
      <c r="BE284" s="143">
        <f>IF(N284="základní",J284,0)</f>
        <v>0</v>
      </c>
      <c r="BF284" s="143">
        <f>IF(N284="snížená",J284,0)</f>
        <v>0</v>
      </c>
      <c r="BG284" s="143">
        <f>IF(N284="zákl. přenesená",J284,0)</f>
        <v>0</v>
      </c>
      <c r="BH284" s="143">
        <f>IF(N284="sníž. přenesená",J284,0)</f>
        <v>0</v>
      </c>
      <c r="BI284" s="143">
        <f>IF(N284="nulová",J284,0)</f>
        <v>0</v>
      </c>
      <c r="BJ284" s="17" t="s">
        <v>81</v>
      </c>
      <c r="BK284" s="143">
        <f>ROUND(I284*H284,2)</f>
        <v>0</v>
      </c>
      <c r="BL284" s="17" t="s">
        <v>281</v>
      </c>
      <c r="BM284" s="142" t="s">
        <v>3337</v>
      </c>
    </row>
    <row r="285" spans="2:65" s="1" customFormat="1" ht="11.25">
      <c r="B285" s="32"/>
      <c r="D285" s="144" t="s">
        <v>167</v>
      </c>
      <c r="F285" s="145" t="s">
        <v>3336</v>
      </c>
      <c r="I285" s="146"/>
      <c r="L285" s="32"/>
      <c r="M285" s="147"/>
      <c r="T285" s="53"/>
      <c r="AT285" s="17" t="s">
        <v>167</v>
      </c>
      <c r="AU285" s="17" t="s">
        <v>81</v>
      </c>
    </row>
    <row r="286" spans="2:65" s="1" customFormat="1" ht="16.5" customHeight="1">
      <c r="B286" s="32"/>
      <c r="C286" s="131" t="s">
        <v>576</v>
      </c>
      <c r="D286" s="131" t="s">
        <v>160</v>
      </c>
      <c r="E286" s="132" t="s">
        <v>3338</v>
      </c>
      <c r="F286" s="133" t="s">
        <v>3339</v>
      </c>
      <c r="G286" s="134" t="s">
        <v>3340</v>
      </c>
      <c r="H286" s="135">
        <v>8</v>
      </c>
      <c r="I286" s="136"/>
      <c r="J286" s="137">
        <f>ROUND(I286*H286,2)</f>
        <v>0</v>
      </c>
      <c r="K286" s="133" t="s">
        <v>21</v>
      </c>
      <c r="L286" s="32"/>
      <c r="M286" s="138" t="s">
        <v>21</v>
      </c>
      <c r="N286" s="139" t="s">
        <v>44</v>
      </c>
      <c r="P286" s="140">
        <f>O286*H286</f>
        <v>0</v>
      </c>
      <c r="Q286" s="140">
        <v>0</v>
      </c>
      <c r="R286" s="140">
        <f>Q286*H286</f>
        <v>0</v>
      </c>
      <c r="S286" s="140">
        <v>0</v>
      </c>
      <c r="T286" s="141">
        <f>S286*H286</f>
        <v>0</v>
      </c>
      <c r="AR286" s="142" t="s">
        <v>281</v>
      </c>
      <c r="AT286" s="142" t="s">
        <v>160</v>
      </c>
      <c r="AU286" s="142" t="s">
        <v>81</v>
      </c>
      <c r="AY286" s="17" t="s">
        <v>158</v>
      </c>
      <c r="BE286" s="143">
        <f>IF(N286="základní",J286,0)</f>
        <v>0</v>
      </c>
      <c r="BF286" s="143">
        <f>IF(N286="snížená",J286,0)</f>
        <v>0</v>
      </c>
      <c r="BG286" s="143">
        <f>IF(N286="zákl. přenesená",J286,0)</f>
        <v>0</v>
      </c>
      <c r="BH286" s="143">
        <f>IF(N286="sníž. přenesená",J286,0)</f>
        <v>0</v>
      </c>
      <c r="BI286" s="143">
        <f>IF(N286="nulová",J286,0)</f>
        <v>0</v>
      </c>
      <c r="BJ286" s="17" t="s">
        <v>81</v>
      </c>
      <c r="BK286" s="143">
        <f>ROUND(I286*H286,2)</f>
        <v>0</v>
      </c>
      <c r="BL286" s="17" t="s">
        <v>281</v>
      </c>
      <c r="BM286" s="142" t="s">
        <v>3341</v>
      </c>
    </row>
    <row r="287" spans="2:65" s="1" customFormat="1" ht="11.25">
      <c r="B287" s="32"/>
      <c r="D287" s="144" t="s">
        <v>167</v>
      </c>
      <c r="F287" s="145" t="s">
        <v>3339</v>
      </c>
      <c r="I287" s="146"/>
      <c r="L287" s="32"/>
      <c r="M287" s="147"/>
      <c r="T287" s="53"/>
      <c r="AT287" s="17" t="s">
        <v>167</v>
      </c>
      <c r="AU287" s="17" t="s">
        <v>81</v>
      </c>
    </row>
    <row r="288" spans="2:65" s="13" customFormat="1" ht="11.25">
      <c r="B288" s="156"/>
      <c r="D288" s="144" t="s">
        <v>171</v>
      </c>
      <c r="E288" s="157" t="s">
        <v>21</v>
      </c>
      <c r="F288" s="158" t="s">
        <v>223</v>
      </c>
      <c r="H288" s="159">
        <v>8</v>
      </c>
      <c r="I288" s="160"/>
      <c r="L288" s="156"/>
      <c r="M288" s="161"/>
      <c r="T288" s="162"/>
      <c r="AT288" s="157" t="s">
        <v>171</v>
      </c>
      <c r="AU288" s="157" t="s">
        <v>81</v>
      </c>
      <c r="AV288" s="13" t="s">
        <v>83</v>
      </c>
      <c r="AW288" s="13" t="s">
        <v>34</v>
      </c>
      <c r="AX288" s="13" t="s">
        <v>73</v>
      </c>
      <c r="AY288" s="157" t="s">
        <v>158</v>
      </c>
    </row>
    <row r="289" spans="2:51" s="14" customFormat="1" ht="11.25">
      <c r="B289" s="163"/>
      <c r="D289" s="144" t="s">
        <v>171</v>
      </c>
      <c r="E289" s="164" t="s">
        <v>21</v>
      </c>
      <c r="F289" s="165" t="s">
        <v>215</v>
      </c>
      <c r="H289" s="166">
        <v>8</v>
      </c>
      <c r="I289" s="167"/>
      <c r="L289" s="163"/>
      <c r="M289" s="188"/>
      <c r="N289" s="189"/>
      <c r="O289" s="189"/>
      <c r="P289" s="189"/>
      <c r="Q289" s="189"/>
      <c r="R289" s="189"/>
      <c r="S289" s="189"/>
      <c r="T289" s="190"/>
      <c r="AT289" s="164" t="s">
        <v>171</v>
      </c>
      <c r="AU289" s="164" t="s">
        <v>81</v>
      </c>
      <c r="AV289" s="14" t="s">
        <v>165</v>
      </c>
      <c r="AW289" s="14" t="s">
        <v>34</v>
      </c>
      <c r="AX289" s="14" t="s">
        <v>81</v>
      </c>
      <c r="AY289" s="164" t="s">
        <v>158</v>
      </c>
    </row>
    <row r="290" spans="2:51" s="1" customFormat="1" ht="6.95" customHeight="1">
      <c r="B290" s="41"/>
      <c r="C290" s="42"/>
      <c r="D290" s="42"/>
      <c r="E290" s="42"/>
      <c r="F290" s="42"/>
      <c r="G290" s="42"/>
      <c r="H290" s="42"/>
      <c r="I290" s="42"/>
      <c r="J290" s="42"/>
      <c r="K290" s="42"/>
      <c r="L290" s="32"/>
    </row>
  </sheetData>
  <sheetProtection algorithmName="SHA-512" hashValue="VTmiIXum+wvBmEFvHPp/xKSS+FoasZwi41rX7PxCv353UYxOOt7v2Zpuyfs0F2uyxMT1eb1Pq3jK9SdZxlx/fg==" saltValue="oS52FB4mEn/pLjeKqKp5dDrME4Fn68Q4nO30lRiCA1ozlVtgCB6+dNVVFeGBD17vNYolYnXASBLzxJsUju5Kpw==" spinCount="100000" sheet="1" objects="1" scenarios="1" formatColumns="0" formatRows="0" autoFilter="0"/>
  <autoFilter ref="C82:K289" xr:uid="{00000000-0009-0000-0000-000004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536"/>
  <sheetViews>
    <sheetView showGridLines="0" tabSelected="1" topLeftCell="A504" workbookViewId="0">
      <selection activeCell="F518" sqref="F518"/>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98</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ht="12" customHeight="1">
      <c r="B8" s="20"/>
      <c r="D8" s="27" t="s">
        <v>111</v>
      </c>
      <c r="L8" s="20"/>
    </row>
    <row r="9" spans="2:46" s="1" customFormat="1" ht="16.5" customHeight="1">
      <c r="B9" s="32"/>
      <c r="E9" s="317" t="s">
        <v>3342</v>
      </c>
      <c r="F9" s="319"/>
      <c r="G9" s="319"/>
      <c r="H9" s="319"/>
      <c r="L9" s="32"/>
    </row>
    <row r="10" spans="2:46" s="1" customFormat="1" ht="12" customHeight="1">
      <c r="B10" s="32"/>
      <c r="D10" s="27" t="s">
        <v>3343</v>
      </c>
      <c r="L10" s="32"/>
    </row>
    <row r="11" spans="2:46" s="1" customFormat="1" ht="16.5" customHeight="1">
      <c r="B11" s="32"/>
      <c r="E11" s="276" t="s">
        <v>3344</v>
      </c>
      <c r="F11" s="319"/>
      <c r="G11" s="319"/>
      <c r="H11" s="319"/>
      <c r="L11" s="32"/>
    </row>
    <row r="12" spans="2:46" s="1" customFormat="1" ht="11.25">
      <c r="B12" s="32"/>
      <c r="L12" s="32"/>
    </row>
    <row r="13" spans="2:46" s="1" customFormat="1" ht="12" customHeight="1">
      <c r="B13" s="32"/>
      <c r="D13" s="27" t="s">
        <v>18</v>
      </c>
      <c r="F13" s="25" t="s">
        <v>99</v>
      </c>
      <c r="I13" s="27" t="s">
        <v>20</v>
      </c>
      <c r="J13" s="25" t="s">
        <v>21</v>
      </c>
      <c r="L13" s="32"/>
    </row>
    <row r="14" spans="2:46" s="1" customFormat="1" ht="12" customHeight="1">
      <c r="B14" s="32"/>
      <c r="D14" s="27" t="s">
        <v>22</v>
      </c>
      <c r="F14" s="25" t="s">
        <v>3345</v>
      </c>
      <c r="I14" s="27" t="s">
        <v>24</v>
      </c>
      <c r="J14" s="49" t="str">
        <f>'Rekapitulace stavby'!AN8</f>
        <v>7. 9. 2022</v>
      </c>
      <c r="L14" s="32"/>
    </row>
    <row r="15" spans="2:46" s="1" customFormat="1" ht="10.9" customHeight="1">
      <c r="B15" s="32"/>
      <c r="L15" s="32"/>
    </row>
    <row r="16" spans="2:46" s="1" customFormat="1" ht="12" customHeight="1">
      <c r="B16" s="32"/>
      <c r="D16" s="27" t="s">
        <v>26</v>
      </c>
      <c r="I16" s="27" t="s">
        <v>27</v>
      </c>
      <c r="J16" s="25" t="s">
        <v>3346</v>
      </c>
      <c r="L16" s="32"/>
    </row>
    <row r="17" spans="2:12" s="1" customFormat="1" ht="18" customHeight="1">
      <c r="B17" s="32"/>
      <c r="E17" s="25" t="s">
        <v>3347</v>
      </c>
      <c r="I17" s="27" t="s">
        <v>29</v>
      </c>
      <c r="J17" s="25" t="s">
        <v>21</v>
      </c>
      <c r="L17" s="32"/>
    </row>
    <row r="18" spans="2:12" s="1" customFormat="1" ht="6.95" customHeight="1">
      <c r="B18" s="32"/>
      <c r="L18" s="32"/>
    </row>
    <row r="19" spans="2:12" s="1" customFormat="1" ht="12" customHeight="1">
      <c r="B19" s="32"/>
      <c r="D19" s="27" t="s">
        <v>30</v>
      </c>
      <c r="I19" s="27" t="s">
        <v>27</v>
      </c>
      <c r="J19" s="28" t="str">
        <f>'Rekapitulace stavby'!AN13</f>
        <v>Vyplň údaj</v>
      </c>
      <c r="L19" s="32"/>
    </row>
    <row r="20" spans="2:12" s="1" customFormat="1" ht="18" customHeight="1">
      <c r="B20" s="32"/>
      <c r="E20" s="320" t="str">
        <f>'Rekapitulace stavby'!E14</f>
        <v>Vyplň údaj</v>
      </c>
      <c r="F20" s="301"/>
      <c r="G20" s="301"/>
      <c r="H20" s="301"/>
      <c r="I20" s="27" t="s">
        <v>29</v>
      </c>
      <c r="J20" s="28" t="str">
        <f>'Rekapitulace stavby'!AN14</f>
        <v>Vyplň údaj</v>
      </c>
      <c r="L20" s="32"/>
    </row>
    <row r="21" spans="2:12" s="1" customFormat="1" ht="6.95" customHeight="1">
      <c r="B21" s="32"/>
      <c r="L21" s="32"/>
    </row>
    <row r="22" spans="2:12" s="1" customFormat="1" ht="12" customHeight="1">
      <c r="B22" s="32"/>
      <c r="D22" s="27" t="s">
        <v>32</v>
      </c>
      <c r="I22" s="27" t="s">
        <v>27</v>
      </c>
      <c r="J22" s="25" t="s">
        <v>3348</v>
      </c>
      <c r="L22" s="32"/>
    </row>
    <row r="23" spans="2:12" s="1" customFormat="1" ht="18" customHeight="1">
      <c r="B23" s="32"/>
      <c r="E23" s="25" t="s">
        <v>3349</v>
      </c>
      <c r="I23" s="27" t="s">
        <v>29</v>
      </c>
      <c r="J23" s="25" t="s">
        <v>21</v>
      </c>
      <c r="L23" s="32"/>
    </row>
    <row r="24" spans="2:12" s="1" customFormat="1" ht="6.95" customHeight="1">
      <c r="B24" s="32"/>
      <c r="L24" s="32"/>
    </row>
    <row r="25" spans="2:12" s="1" customFormat="1" ht="12" customHeight="1">
      <c r="B25" s="32"/>
      <c r="D25" s="27" t="s">
        <v>35</v>
      </c>
      <c r="I25" s="27" t="s">
        <v>27</v>
      </c>
      <c r="J25" s="25" t="s">
        <v>21</v>
      </c>
      <c r="L25" s="32"/>
    </row>
    <row r="26" spans="2:12" s="1" customFormat="1" ht="18" customHeight="1">
      <c r="B26" s="32"/>
      <c r="E26" s="25" t="s">
        <v>36</v>
      </c>
      <c r="I26" s="27" t="s">
        <v>29</v>
      </c>
      <c r="J26" s="25" t="s">
        <v>21</v>
      </c>
      <c r="L26" s="32"/>
    </row>
    <row r="27" spans="2:12" s="1" customFormat="1" ht="6.95" customHeight="1">
      <c r="B27" s="32"/>
      <c r="L27" s="32"/>
    </row>
    <row r="28" spans="2:12" s="1" customFormat="1" ht="12" customHeight="1">
      <c r="B28" s="32"/>
      <c r="D28" s="27" t="s">
        <v>37</v>
      </c>
      <c r="L28" s="32"/>
    </row>
    <row r="29" spans="2:12" s="7" customFormat="1" ht="16.5" customHeight="1">
      <c r="B29" s="91"/>
      <c r="E29" s="306" t="s">
        <v>21</v>
      </c>
      <c r="F29" s="306"/>
      <c r="G29" s="306"/>
      <c r="H29" s="306"/>
      <c r="L29" s="91"/>
    </row>
    <row r="30" spans="2:12" s="1" customFormat="1" ht="6.95" customHeight="1">
      <c r="B30" s="32"/>
      <c r="L30" s="32"/>
    </row>
    <row r="31" spans="2:12" s="1" customFormat="1" ht="6.95" customHeight="1">
      <c r="B31" s="32"/>
      <c r="D31" s="50"/>
      <c r="E31" s="50"/>
      <c r="F31" s="50"/>
      <c r="G31" s="50"/>
      <c r="H31" s="50"/>
      <c r="I31" s="50"/>
      <c r="J31" s="50"/>
      <c r="K31" s="50"/>
      <c r="L31" s="32"/>
    </row>
    <row r="32" spans="2:12" s="1" customFormat="1" ht="25.35" customHeight="1">
      <c r="B32" s="32"/>
      <c r="D32" s="92" t="s">
        <v>39</v>
      </c>
      <c r="J32" s="63">
        <f>ROUND(J99, 2)</f>
        <v>0</v>
      </c>
      <c r="L32" s="32"/>
    </row>
    <row r="33" spans="2:12" s="1" customFormat="1" ht="6.95" customHeight="1">
      <c r="B33" s="32"/>
      <c r="D33" s="50"/>
      <c r="E33" s="50"/>
      <c r="F33" s="50"/>
      <c r="G33" s="50"/>
      <c r="H33" s="50"/>
      <c r="I33" s="50"/>
      <c r="J33" s="50"/>
      <c r="K33" s="50"/>
      <c r="L33" s="32"/>
    </row>
    <row r="34" spans="2:12" s="1" customFormat="1" ht="14.45" customHeight="1">
      <c r="B34" s="32"/>
      <c r="F34" s="35" t="s">
        <v>41</v>
      </c>
      <c r="I34" s="35" t="s">
        <v>40</v>
      </c>
      <c r="J34" s="35" t="s">
        <v>42</v>
      </c>
      <c r="L34" s="32"/>
    </row>
    <row r="35" spans="2:12" s="1" customFormat="1" ht="14.45" customHeight="1">
      <c r="B35" s="32"/>
      <c r="D35" s="52" t="s">
        <v>43</v>
      </c>
      <c r="E35" s="27" t="s">
        <v>44</v>
      </c>
      <c r="F35" s="83">
        <f>ROUND((SUM(BE99:BE527)),  2)</f>
        <v>0</v>
      </c>
      <c r="I35" s="93">
        <v>0.21</v>
      </c>
      <c r="J35" s="83">
        <f>ROUND(((SUM(BE99:BE527))*I35),  2)</f>
        <v>0</v>
      </c>
      <c r="L35" s="32"/>
    </row>
    <row r="36" spans="2:12" s="1" customFormat="1" ht="14.45" customHeight="1">
      <c r="B36" s="32"/>
      <c r="E36" s="27" t="s">
        <v>45</v>
      </c>
      <c r="F36" s="83">
        <f>ROUND((SUM(BF99:BF527)),  2)</f>
        <v>0</v>
      </c>
      <c r="I36" s="93">
        <v>0.15</v>
      </c>
      <c r="J36" s="83">
        <f>ROUND(((SUM(BF99:BF527))*I36),  2)</f>
        <v>0</v>
      </c>
      <c r="L36" s="32"/>
    </row>
    <row r="37" spans="2:12" s="1" customFormat="1" ht="14.45" hidden="1" customHeight="1">
      <c r="B37" s="32"/>
      <c r="E37" s="27" t="s">
        <v>46</v>
      </c>
      <c r="F37" s="83">
        <f>ROUND((SUM(BG99:BG527)),  2)</f>
        <v>0</v>
      </c>
      <c r="I37" s="93">
        <v>0.21</v>
      </c>
      <c r="J37" s="83">
        <f>0</f>
        <v>0</v>
      </c>
      <c r="L37" s="32"/>
    </row>
    <row r="38" spans="2:12" s="1" customFormat="1" ht="14.45" hidden="1" customHeight="1">
      <c r="B38" s="32"/>
      <c r="E38" s="27" t="s">
        <v>47</v>
      </c>
      <c r="F38" s="83">
        <f>ROUND((SUM(BH99:BH527)),  2)</f>
        <v>0</v>
      </c>
      <c r="I38" s="93">
        <v>0.15</v>
      </c>
      <c r="J38" s="83">
        <f>0</f>
        <v>0</v>
      </c>
      <c r="L38" s="32"/>
    </row>
    <row r="39" spans="2:12" s="1" customFormat="1" ht="14.45" hidden="1" customHeight="1">
      <c r="B39" s="32"/>
      <c r="E39" s="27" t="s">
        <v>48</v>
      </c>
      <c r="F39" s="83">
        <f>ROUND((SUM(BI99:BI527)),  2)</f>
        <v>0</v>
      </c>
      <c r="I39" s="93">
        <v>0</v>
      </c>
      <c r="J39" s="83">
        <f>0</f>
        <v>0</v>
      </c>
      <c r="L39" s="32"/>
    </row>
    <row r="40" spans="2:12" s="1" customFormat="1" ht="6.95" customHeight="1">
      <c r="B40" s="32"/>
      <c r="L40" s="32"/>
    </row>
    <row r="41" spans="2:12" s="1" customFormat="1" ht="25.35" customHeight="1">
      <c r="B41" s="32"/>
      <c r="C41" s="94"/>
      <c r="D41" s="95" t="s">
        <v>49</v>
      </c>
      <c r="E41" s="54"/>
      <c r="F41" s="54"/>
      <c r="G41" s="96" t="s">
        <v>50</v>
      </c>
      <c r="H41" s="97" t="s">
        <v>51</v>
      </c>
      <c r="I41" s="54"/>
      <c r="J41" s="98">
        <f>SUM(J32:J39)</f>
        <v>0</v>
      </c>
      <c r="K41" s="99"/>
      <c r="L41" s="32"/>
    </row>
    <row r="42" spans="2:12" s="1" customFormat="1" ht="14.45" customHeight="1">
      <c r="B42" s="41"/>
      <c r="C42" s="42"/>
      <c r="D42" s="42"/>
      <c r="E42" s="42"/>
      <c r="F42" s="42"/>
      <c r="G42" s="42"/>
      <c r="H42" s="42"/>
      <c r="I42" s="42"/>
      <c r="J42" s="42"/>
      <c r="K42" s="42"/>
      <c r="L42" s="32"/>
    </row>
    <row r="46" spans="2:12" s="1" customFormat="1" ht="6.95" customHeight="1">
      <c r="B46" s="43"/>
      <c r="C46" s="44"/>
      <c r="D46" s="44"/>
      <c r="E46" s="44"/>
      <c r="F46" s="44"/>
      <c r="G46" s="44"/>
      <c r="H46" s="44"/>
      <c r="I46" s="44"/>
      <c r="J46" s="44"/>
      <c r="K46" s="44"/>
      <c r="L46" s="32"/>
    </row>
    <row r="47" spans="2:12" s="1" customFormat="1" ht="24.95" customHeight="1">
      <c r="B47" s="32"/>
      <c r="C47" s="21" t="s">
        <v>114</v>
      </c>
      <c r="L47" s="32"/>
    </row>
    <row r="48" spans="2:12" s="1" customFormat="1" ht="6.95" customHeight="1">
      <c r="B48" s="32"/>
      <c r="L48" s="32"/>
    </row>
    <row r="49" spans="2:47" s="1" customFormat="1" ht="12" customHeight="1">
      <c r="B49" s="32"/>
      <c r="C49" s="27" t="s">
        <v>16</v>
      </c>
      <c r="L49" s="32"/>
    </row>
    <row r="50" spans="2:47" s="1" customFormat="1" ht="16.5" customHeight="1">
      <c r="B50" s="32"/>
      <c r="E50" s="317" t="str">
        <f>E7</f>
        <v>Přístavba odborné učebny pro výuku přípravy pokrmů pro I. II. stupeň ZŠ Dub nad Moravou</v>
      </c>
      <c r="F50" s="318"/>
      <c r="G50" s="318"/>
      <c r="H50" s="318"/>
      <c r="L50" s="32"/>
    </row>
    <row r="51" spans="2:47" ht="12" customHeight="1">
      <c r="B51" s="20"/>
      <c r="C51" s="27" t="s">
        <v>111</v>
      </c>
      <c r="L51" s="20"/>
    </row>
    <row r="52" spans="2:47" s="1" customFormat="1" ht="16.5" customHeight="1">
      <c r="B52" s="32"/>
      <c r="E52" s="317" t="s">
        <v>3342</v>
      </c>
      <c r="F52" s="319"/>
      <c r="G52" s="319"/>
      <c r="H52" s="319"/>
      <c r="L52" s="32"/>
    </row>
    <row r="53" spans="2:47" s="1" customFormat="1" ht="12" customHeight="1">
      <c r="B53" s="32"/>
      <c r="C53" s="27" t="s">
        <v>3343</v>
      </c>
      <c r="L53" s="32"/>
    </row>
    <row r="54" spans="2:47" s="1" customFormat="1" ht="16.5" customHeight="1">
      <c r="B54" s="32"/>
      <c r="E54" s="276" t="str">
        <f>E11</f>
        <v>01 - Zařízení silnoprodé elektrotechniky</v>
      </c>
      <c r="F54" s="319"/>
      <c r="G54" s="319"/>
      <c r="H54" s="319"/>
      <c r="L54" s="32"/>
    </row>
    <row r="55" spans="2:47" s="1" customFormat="1" ht="6.95" customHeight="1">
      <c r="B55" s="32"/>
      <c r="L55" s="32"/>
    </row>
    <row r="56" spans="2:47" s="1" customFormat="1" ht="12" customHeight="1">
      <c r="B56" s="32"/>
      <c r="C56" s="27" t="s">
        <v>22</v>
      </c>
      <c r="F56" s="25" t="str">
        <f>F14</f>
        <v>Dub nad Moravou, k.ú. Dub nad Moravou, parc. č. 17</v>
      </c>
      <c r="I56" s="27" t="s">
        <v>24</v>
      </c>
      <c r="J56" s="49" t="str">
        <f>IF(J14="","",J14)</f>
        <v>7. 9. 2022</v>
      </c>
      <c r="L56" s="32"/>
    </row>
    <row r="57" spans="2:47" s="1" customFormat="1" ht="6.95" customHeight="1">
      <c r="B57" s="32"/>
      <c r="L57" s="32"/>
    </row>
    <row r="58" spans="2:47" s="1" customFormat="1" ht="15.2" customHeight="1">
      <c r="B58" s="32"/>
      <c r="C58" s="27" t="s">
        <v>26</v>
      </c>
      <c r="F58" s="25" t="str">
        <f>E17</f>
        <v>ZŠ a MŠ, p.o., Dub nad Moravou</v>
      </c>
      <c r="I58" s="27" t="s">
        <v>32</v>
      </c>
      <c r="J58" s="30" t="str">
        <f>E23</f>
        <v>Viktor Králík</v>
      </c>
      <c r="L58" s="32"/>
    </row>
    <row r="59" spans="2:47" s="1" customFormat="1" ht="15.2" customHeight="1">
      <c r="B59" s="32"/>
      <c r="C59" s="27" t="s">
        <v>30</v>
      </c>
      <c r="F59" s="25" t="str">
        <f>IF(E20="","",E20)</f>
        <v>Vyplň údaj</v>
      </c>
      <c r="I59" s="27" t="s">
        <v>35</v>
      </c>
      <c r="J59" s="30" t="str">
        <f>E26</f>
        <v xml:space="preserve"> </v>
      </c>
      <c r="L59" s="32"/>
    </row>
    <row r="60" spans="2:47" s="1" customFormat="1" ht="10.35" customHeight="1">
      <c r="B60" s="32"/>
      <c r="L60" s="32"/>
    </row>
    <row r="61" spans="2:47" s="1" customFormat="1" ht="29.25" customHeight="1">
      <c r="B61" s="32"/>
      <c r="C61" s="100" t="s">
        <v>115</v>
      </c>
      <c r="D61" s="94"/>
      <c r="E61" s="94"/>
      <c r="F61" s="94"/>
      <c r="G61" s="94"/>
      <c r="H61" s="94"/>
      <c r="I61" s="94"/>
      <c r="J61" s="101" t="s">
        <v>116</v>
      </c>
      <c r="K61" s="94"/>
      <c r="L61" s="32"/>
    </row>
    <row r="62" spans="2:47" s="1" customFormat="1" ht="10.35" customHeight="1">
      <c r="B62" s="32"/>
      <c r="L62" s="32"/>
    </row>
    <row r="63" spans="2:47" s="1" customFormat="1" ht="22.9" customHeight="1">
      <c r="B63" s="32"/>
      <c r="C63" s="102" t="s">
        <v>71</v>
      </c>
      <c r="J63" s="63">
        <f>J99</f>
        <v>0</v>
      </c>
      <c r="L63" s="32"/>
      <c r="AU63" s="17" t="s">
        <v>117</v>
      </c>
    </row>
    <row r="64" spans="2:47" s="8" customFormat="1" ht="24.95" customHeight="1">
      <c r="B64" s="103"/>
      <c r="D64" s="104" t="s">
        <v>128</v>
      </c>
      <c r="E64" s="105"/>
      <c r="F64" s="105"/>
      <c r="G64" s="105"/>
      <c r="H64" s="105"/>
      <c r="I64" s="105"/>
      <c r="J64" s="106">
        <f>J100</f>
        <v>0</v>
      </c>
      <c r="L64" s="103"/>
    </row>
    <row r="65" spans="2:12" s="9" customFormat="1" ht="19.899999999999999" customHeight="1">
      <c r="B65" s="107"/>
      <c r="D65" s="108" t="s">
        <v>3350</v>
      </c>
      <c r="E65" s="109"/>
      <c r="F65" s="109"/>
      <c r="G65" s="109"/>
      <c r="H65" s="109"/>
      <c r="I65" s="109"/>
      <c r="J65" s="110">
        <f>J101</f>
        <v>0</v>
      </c>
      <c r="L65" s="107"/>
    </row>
    <row r="66" spans="2:12" s="9" customFormat="1" ht="19.899999999999999" customHeight="1">
      <c r="B66" s="107"/>
      <c r="D66" s="108" t="s">
        <v>3351</v>
      </c>
      <c r="E66" s="109"/>
      <c r="F66" s="109"/>
      <c r="G66" s="109"/>
      <c r="H66" s="109"/>
      <c r="I66" s="109"/>
      <c r="J66" s="110">
        <f>J106</f>
        <v>0</v>
      </c>
      <c r="L66" s="107"/>
    </row>
    <row r="67" spans="2:12" s="9" customFormat="1" ht="19.899999999999999" customHeight="1">
      <c r="B67" s="107"/>
      <c r="D67" s="108" t="s">
        <v>3352</v>
      </c>
      <c r="E67" s="109"/>
      <c r="F67" s="109"/>
      <c r="G67" s="109"/>
      <c r="H67" s="109"/>
      <c r="I67" s="109"/>
      <c r="J67" s="110">
        <f>J377</f>
        <v>0</v>
      </c>
      <c r="L67" s="107"/>
    </row>
    <row r="68" spans="2:12" s="9" customFormat="1" ht="19.899999999999999" customHeight="1">
      <c r="B68" s="107"/>
      <c r="D68" s="108" t="s">
        <v>3353</v>
      </c>
      <c r="E68" s="109"/>
      <c r="F68" s="109"/>
      <c r="G68" s="109"/>
      <c r="H68" s="109"/>
      <c r="I68" s="109"/>
      <c r="J68" s="110">
        <f>J436</f>
        <v>0</v>
      </c>
      <c r="L68" s="107"/>
    </row>
    <row r="69" spans="2:12" s="9" customFormat="1" ht="14.85" customHeight="1">
      <c r="B69" s="107"/>
      <c r="D69" s="108" t="s">
        <v>3354</v>
      </c>
      <c r="E69" s="109"/>
      <c r="F69" s="109"/>
      <c r="G69" s="109"/>
      <c r="H69" s="109"/>
      <c r="I69" s="109"/>
      <c r="J69" s="110">
        <f>J437</f>
        <v>0</v>
      </c>
      <c r="L69" s="107"/>
    </row>
    <row r="70" spans="2:12" s="9" customFormat="1" ht="14.85" customHeight="1">
      <c r="B70" s="107"/>
      <c r="D70" s="108" t="s">
        <v>3355</v>
      </c>
      <c r="E70" s="109"/>
      <c r="F70" s="109"/>
      <c r="G70" s="109"/>
      <c r="H70" s="109"/>
      <c r="I70" s="109"/>
      <c r="J70" s="110">
        <f>J442</f>
        <v>0</v>
      </c>
      <c r="L70" s="107"/>
    </row>
    <row r="71" spans="2:12" s="9" customFormat="1" ht="14.85" customHeight="1">
      <c r="B71" s="107"/>
      <c r="D71" s="108" t="s">
        <v>3356</v>
      </c>
      <c r="E71" s="109"/>
      <c r="F71" s="109"/>
      <c r="G71" s="109"/>
      <c r="H71" s="109"/>
      <c r="I71" s="109"/>
      <c r="J71" s="110">
        <f>J451</f>
        <v>0</v>
      </c>
      <c r="L71" s="107"/>
    </row>
    <row r="72" spans="2:12" s="8" customFormat="1" ht="24.95" customHeight="1">
      <c r="B72" s="103"/>
      <c r="D72" s="104" t="s">
        <v>3357</v>
      </c>
      <c r="E72" s="105"/>
      <c r="F72" s="105"/>
      <c r="G72" s="105"/>
      <c r="H72" s="105"/>
      <c r="I72" s="105"/>
      <c r="J72" s="106">
        <f>J488</f>
        <v>0</v>
      </c>
      <c r="L72" s="103"/>
    </row>
    <row r="73" spans="2:12" s="8" customFormat="1" ht="24.95" customHeight="1">
      <c r="B73" s="103"/>
      <c r="D73" s="104" t="s">
        <v>3358</v>
      </c>
      <c r="E73" s="105"/>
      <c r="F73" s="105"/>
      <c r="G73" s="105"/>
      <c r="H73" s="105"/>
      <c r="I73" s="105"/>
      <c r="J73" s="106">
        <f>J507</f>
        <v>0</v>
      </c>
      <c r="L73" s="103"/>
    </row>
    <row r="74" spans="2:12" s="9" customFormat="1" ht="19.899999999999999" customHeight="1">
      <c r="B74" s="107"/>
      <c r="D74" s="108" t="s">
        <v>3359</v>
      </c>
      <c r="E74" s="109"/>
      <c r="F74" s="109"/>
      <c r="G74" s="109"/>
      <c r="H74" s="109"/>
      <c r="I74" s="109"/>
      <c r="J74" s="110">
        <f>J508</f>
        <v>0</v>
      </c>
      <c r="L74" s="107"/>
    </row>
    <row r="75" spans="2:12" s="9" customFormat="1" ht="19.899999999999999" customHeight="1">
      <c r="B75" s="107"/>
      <c r="D75" s="108" t="s">
        <v>3360</v>
      </c>
      <c r="E75" s="109"/>
      <c r="F75" s="109"/>
      <c r="G75" s="109"/>
      <c r="H75" s="109"/>
      <c r="I75" s="109"/>
      <c r="J75" s="110">
        <f>J511</f>
        <v>0</v>
      </c>
      <c r="L75" s="107"/>
    </row>
    <row r="76" spans="2:12" s="9" customFormat="1" ht="19.899999999999999" customHeight="1">
      <c r="B76" s="107"/>
      <c r="D76" s="108" t="s">
        <v>3361</v>
      </c>
      <c r="E76" s="109"/>
      <c r="F76" s="109"/>
      <c r="G76" s="109"/>
      <c r="H76" s="109"/>
      <c r="I76" s="109"/>
      <c r="J76" s="110">
        <f>J514</f>
        <v>0</v>
      </c>
      <c r="L76" s="107"/>
    </row>
    <row r="77" spans="2:12" s="9" customFormat="1" ht="19.899999999999999" customHeight="1">
      <c r="B77" s="107"/>
      <c r="D77" s="108" t="s">
        <v>3362</v>
      </c>
      <c r="E77" s="109"/>
      <c r="F77" s="109"/>
      <c r="G77" s="109"/>
      <c r="H77" s="109"/>
      <c r="I77" s="109"/>
      <c r="J77" s="110">
        <f>J517</f>
        <v>0</v>
      </c>
      <c r="L77" s="107"/>
    </row>
    <row r="78" spans="2:12" s="1" customFormat="1" ht="21.75" customHeight="1">
      <c r="B78" s="32"/>
      <c r="L78" s="32"/>
    </row>
    <row r="79" spans="2:12" s="1" customFormat="1" ht="6.95" customHeight="1">
      <c r="B79" s="41"/>
      <c r="C79" s="42"/>
      <c r="D79" s="42"/>
      <c r="E79" s="42"/>
      <c r="F79" s="42"/>
      <c r="G79" s="42"/>
      <c r="H79" s="42"/>
      <c r="I79" s="42"/>
      <c r="J79" s="42"/>
      <c r="K79" s="42"/>
      <c r="L79" s="32"/>
    </row>
    <row r="83" spans="2:12" s="1" customFormat="1" ht="6.95" customHeight="1">
      <c r="B83" s="43"/>
      <c r="C83" s="44"/>
      <c r="D83" s="44"/>
      <c r="E83" s="44"/>
      <c r="F83" s="44"/>
      <c r="G83" s="44"/>
      <c r="H83" s="44"/>
      <c r="I83" s="44"/>
      <c r="J83" s="44"/>
      <c r="K83" s="44"/>
      <c r="L83" s="32"/>
    </row>
    <row r="84" spans="2:12" s="1" customFormat="1" ht="24.95" customHeight="1">
      <c r="B84" s="32"/>
      <c r="C84" s="21" t="s">
        <v>143</v>
      </c>
      <c r="L84" s="32"/>
    </row>
    <row r="85" spans="2:12" s="1" customFormat="1" ht="6.95" customHeight="1">
      <c r="B85" s="32"/>
      <c r="L85" s="32"/>
    </row>
    <row r="86" spans="2:12" s="1" customFormat="1" ht="12" customHeight="1">
      <c r="B86" s="32"/>
      <c r="C86" s="27" t="s">
        <v>16</v>
      </c>
      <c r="L86" s="32"/>
    </row>
    <row r="87" spans="2:12" s="1" customFormat="1" ht="16.5" customHeight="1">
      <c r="B87" s="32"/>
      <c r="E87" s="317" t="str">
        <f>E7</f>
        <v>Přístavba odborné učebny pro výuku přípravy pokrmů pro I. II. stupeň ZŠ Dub nad Moravou</v>
      </c>
      <c r="F87" s="318"/>
      <c r="G87" s="318"/>
      <c r="H87" s="318"/>
      <c r="L87" s="32"/>
    </row>
    <row r="88" spans="2:12" ht="12" customHeight="1">
      <c r="B88" s="20"/>
      <c r="C88" s="27" t="s">
        <v>111</v>
      </c>
      <c r="L88" s="20"/>
    </row>
    <row r="89" spans="2:12" s="1" customFormat="1" ht="16.5" customHeight="1">
      <c r="B89" s="32"/>
      <c r="E89" s="317" t="s">
        <v>3342</v>
      </c>
      <c r="F89" s="319"/>
      <c r="G89" s="319"/>
      <c r="H89" s="319"/>
      <c r="L89" s="32"/>
    </row>
    <row r="90" spans="2:12" s="1" customFormat="1" ht="12" customHeight="1">
      <c r="B90" s="32"/>
      <c r="C90" s="27" t="s">
        <v>3343</v>
      </c>
      <c r="L90" s="32"/>
    </row>
    <row r="91" spans="2:12" s="1" customFormat="1" ht="16.5" customHeight="1">
      <c r="B91" s="32"/>
      <c r="E91" s="276" t="str">
        <f>E11</f>
        <v>01 - Zařízení silnoprodé elektrotechniky</v>
      </c>
      <c r="F91" s="319"/>
      <c r="G91" s="319"/>
      <c r="H91" s="319"/>
      <c r="L91" s="32"/>
    </row>
    <row r="92" spans="2:12" s="1" customFormat="1" ht="6.95" customHeight="1">
      <c r="B92" s="32"/>
      <c r="L92" s="32"/>
    </row>
    <row r="93" spans="2:12" s="1" customFormat="1" ht="12" customHeight="1">
      <c r="B93" s="32"/>
      <c r="C93" s="27" t="s">
        <v>22</v>
      </c>
      <c r="F93" s="25" t="str">
        <f>F14</f>
        <v>Dub nad Moravou, k.ú. Dub nad Moravou, parc. č. 17</v>
      </c>
      <c r="I93" s="27" t="s">
        <v>24</v>
      </c>
      <c r="J93" s="49" t="str">
        <f>IF(J14="","",J14)</f>
        <v>7. 9. 2022</v>
      </c>
      <c r="L93" s="32"/>
    </row>
    <row r="94" spans="2:12" s="1" customFormat="1" ht="6.95" customHeight="1">
      <c r="B94" s="32"/>
      <c r="L94" s="32"/>
    </row>
    <row r="95" spans="2:12" s="1" customFormat="1" ht="15.2" customHeight="1">
      <c r="B95" s="32"/>
      <c r="C95" s="27" t="s">
        <v>26</v>
      </c>
      <c r="F95" s="25" t="str">
        <f>E17</f>
        <v>ZŠ a MŠ, p.o., Dub nad Moravou</v>
      </c>
      <c r="I95" s="27" t="s">
        <v>32</v>
      </c>
      <c r="J95" s="30" t="str">
        <f>E23</f>
        <v>Viktor Králík</v>
      </c>
      <c r="L95" s="32"/>
    </row>
    <row r="96" spans="2:12" s="1" customFormat="1" ht="15.2" customHeight="1">
      <c r="B96" s="32"/>
      <c r="C96" s="27" t="s">
        <v>30</v>
      </c>
      <c r="F96" s="25" t="str">
        <f>IF(E20="","",E20)</f>
        <v>Vyplň údaj</v>
      </c>
      <c r="I96" s="27" t="s">
        <v>35</v>
      </c>
      <c r="J96" s="30" t="str">
        <f>E26</f>
        <v xml:space="preserve"> </v>
      </c>
      <c r="L96" s="32"/>
    </row>
    <row r="97" spans="2:65" s="1" customFormat="1" ht="10.35" customHeight="1">
      <c r="B97" s="32"/>
      <c r="L97" s="32"/>
    </row>
    <row r="98" spans="2:65" s="10" customFormat="1" ht="29.25" customHeight="1">
      <c r="B98" s="111"/>
      <c r="C98" s="112" t="s">
        <v>144</v>
      </c>
      <c r="D98" s="113" t="s">
        <v>58</v>
      </c>
      <c r="E98" s="113" t="s">
        <v>54</v>
      </c>
      <c r="F98" s="113" t="s">
        <v>55</v>
      </c>
      <c r="G98" s="113" t="s">
        <v>145</v>
      </c>
      <c r="H98" s="113" t="s">
        <v>146</v>
      </c>
      <c r="I98" s="113" t="s">
        <v>147</v>
      </c>
      <c r="J98" s="113" t="s">
        <v>116</v>
      </c>
      <c r="K98" s="114" t="s">
        <v>148</v>
      </c>
      <c r="L98" s="111"/>
      <c r="M98" s="56" t="s">
        <v>21</v>
      </c>
      <c r="N98" s="57" t="s">
        <v>43</v>
      </c>
      <c r="O98" s="57" t="s">
        <v>149</v>
      </c>
      <c r="P98" s="57" t="s">
        <v>150</v>
      </c>
      <c r="Q98" s="57" t="s">
        <v>151</v>
      </c>
      <c r="R98" s="57" t="s">
        <v>152</v>
      </c>
      <c r="S98" s="57" t="s">
        <v>153</v>
      </c>
      <c r="T98" s="58" t="s">
        <v>154</v>
      </c>
    </row>
    <row r="99" spans="2:65" s="1" customFormat="1" ht="22.9" customHeight="1">
      <c r="B99" s="32"/>
      <c r="C99" s="61" t="s">
        <v>155</v>
      </c>
      <c r="J99" s="115">
        <f>BK99</f>
        <v>0</v>
      </c>
      <c r="L99" s="32"/>
      <c r="M99" s="59"/>
      <c r="N99" s="50"/>
      <c r="O99" s="50"/>
      <c r="P99" s="116">
        <f>P100+P488+P507</f>
        <v>0</v>
      </c>
      <c r="Q99" s="50"/>
      <c r="R99" s="116">
        <f>R100+R488+R507</f>
        <v>0</v>
      </c>
      <c r="S99" s="50"/>
      <c r="T99" s="117">
        <f>T100+T488+T507</f>
        <v>0</v>
      </c>
      <c r="AT99" s="17" t="s">
        <v>72</v>
      </c>
      <c r="AU99" s="17" t="s">
        <v>117</v>
      </c>
      <c r="BK99" s="118">
        <f>BK100+BK488+BK507</f>
        <v>0</v>
      </c>
    </row>
    <row r="100" spans="2:65" s="11" customFormat="1" ht="25.9" customHeight="1">
      <c r="B100" s="119"/>
      <c r="D100" s="120" t="s">
        <v>72</v>
      </c>
      <c r="E100" s="121" t="s">
        <v>1541</v>
      </c>
      <c r="F100" s="121" t="s">
        <v>1542</v>
      </c>
      <c r="I100" s="122"/>
      <c r="J100" s="123">
        <f>BK100</f>
        <v>0</v>
      </c>
      <c r="L100" s="119"/>
      <c r="M100" s="124"/>
      <c r="P100" s="125">
        <f>P101+P106+P377+P436</f>
        <v>0</v>
      </c>
      <c r="R100" s="125">
        <f>R101+R106+R377+R436</f>
        <v>0</v>
      </c>
      <c r="T100" s="126">
        <f>T101+T106+T377+T436</f>
        <v>0</v>
      </c>
      <c r="AR100" s="120" t="s">
        <v>83</v>
      </c>
      <c r="AT100" s="127" t="s">
        <v>72</v>
      </c>
      <c r="AU100" s="127" t="s">
        <v>73</v>
      </c>
      <c r="AY100" s="120" t="s">
        <v>158</v>
      </c>
      <c r="BK100" s="128">
        <f>BK101+BK106+BK377+BK436</f>
        <v>0</v>
      </c>
    </row>
    <row r="101" spans="2:65" s="11" customFormat="1" ht="22.9" customHeight="1">
      <c r="B101" s="119"/>
      <c r="D101" s="120" t="s">
        <v>72</v>
      </c>
      <c r="E101" s="129" t="s">
        <v>3363</v>
      </c>
      <c r="F101" s="129" t="s">
        <v>3364</v>
      </c>
      <c r="I101" s="122"/>
      <c r="J101" s="130">
        <f>BK101</f>
        <v>0</v>
      </c>
      <c r="L101" s="119"/>
      <c r="M101" s="124"/>
      <c r="P101" s="125">
        <f>SUM(P102:P105)</f>
        <v>0</v>
      </c>
      <c r="R101" s="125">
        <f>SUM(R102:R105)</f>
        <v>0</v>
      </c>
      <c r="T101" s="126">
        <f>SUM(T102:T105)</f>
        <v>0</v>
      </c>
      <c r="AR101" s="120" t="s">
        <v>83</v>
      </c>
      <c r="AT101" s="127" t="s">
        <v>72</v>
      </c>
      <c r="AU101" s="127" t="s">
        <v>81</v>
      </c>
      <c r="AY101" s="120" t="s">
        <v>158</v>
      </c>
      <c r="BK101" s="128">
        <f>SUM(BK102:BK105)</f>
        <v>0</v>
      </c>
    </row>
    <row r="102" spans="2:65" s="1" customFormat="1" ht="16.5" customHeight="1">
      <c r="B102" s="32"/>
      <c r="C102" s="131" t="s">
        <v>81</v>
      </c>
      <c r="D102" s="131" t="s">
        <v>160</v>
      </c>
      <c r="E102" s="132" t="s">
        <v>3365</v>
      </c>
      <c r="F102" s="133" t="s">
        <v>3366</v>
      </c>
      <c r="G102" s="134" t="s">
        <v>344</v>
      </c>
      <c r="H102" s="135">
        <v>1</v>
      </c>
      <c r="I102" s="136"/>
      <c r="J102" s="137">
        <f>ROUND(I102*H102,2)</f>
        <v>0</v>
      </c>
      <c r="K102" s="133" t="s">
        <v>164</v>
      </c>
      <c r="L102" s="32"/>
      <c r="M102" s="138" t="s">
        <v>21</v>
      </c>
      <c r="N102" s="139" t="s">
        <v>44</v>
      </c>
      <c r="P102" s="140">
        <f>O102*H102</f>
        <v>0</v>
      </c>
      <c r="Q102" s="140">
        <v>0</v>
      </c>
      <c r="R102" s="140">
        <f>Q102*H102</f>
        <v>0</v>
      </c>
      <c r="S102" s="140">
        <v>0</v>
      </c>
      <c r="T102" s="141">
        <f>S102*H102</f>
        <v>0</v>
      </c>
      <c r="AR102" s="142" t="s">
        <v>281</v>
      </c>
      <c r="AT102" s="142" t="s">
        <v>160</v>
      </c>
      <c r="AU102" s="142" t="s">
        <v>83</v>
      </c>
      <c r="AY102" s="17" t="s">
        <v>158</v>
      </c>
      <c r="BE102" s="143">
        <f>IF(N102="základní",J102,0)</f>
        <v>0</v>
      </c>
      <c r="BF102" s="143">
        <f>IF(N102="snížená",J102,0)</f>
        <v>0</v>
      </c>
      <c r="BG102" s="143">
        <f>IF(N102="zákl. přenesená",J102,0)</f>
        <v>0</v>
      </c>
      <c r="BH102" s="143">
        <f>IF(N102="sníž. přenesená",J102,0)</f>
        <v>0</v>
      </c>
      <c r="BI102" s="143">
        <f>IF(N102="nulová",J102,0)</f>
        <v>0</v>
      </c>
      <c r="BJ102" s="17" t="s">
        <v>81</v>
      </c>
      <c r="BK102" s="143">
        <f>ROUND(I102*H102,2)</f>
        <v>0</v>
      </c>
      <c r="BL102" s="17" t="s">
        <v>281</v>
      </c>
      <c r="BM102" s="142" t="s">
        <v>3367</v>
      </c>
    </row>
    <row r="103" spans="2:65" s="1" customFormat="1" ht="19.5">
      <c r="B103" s="32"/>
      <c r="D103" s="144" t="s">
        <v>167</v>
      </c>
      <c r="F103" s="145" t="s">
        <v>3368</v>
      </c>
      <c r="I103" s="146"/>
      <c r="L103" s="32"/>
      <c r="M103" s="147"/>
      <c r="T103" s="53"/>
      <c r="AT103" s="17" t="s">
        <v>167</v>
      </c>
      <c r="AU103" s="17" t="s">
        <v>83</v>
      </c>
    </row>
    <row r="104" spans="2:65" s="1" customFormat="1" ht="11.25">
      <c r="B104" s="32"/>
      <c r="D104" s="148" t="s">
        <v>169</v>
      </c>
      <c r="F104" s="149" t="s">
        <v>3369</v>
      </c>
      <c r="I104" s="146"/>
      <c r="L104" s="32"/>
      <c r="M104" s="147"/>
      <c r="T104" s="53"/>
      <c r="AT104" s="17" t="s">
        <v>169</v>
      </c>
      <c r="AU104" s="17" t="s">
        <v>83</v>
      </c>
    </row>
    <row r="105" spans="2:65" s="1" customFormat="1" ht="19.5">
      <c r="B105" s="32"/>
      <c r="D105" s="144" t="s">
        <v>562</v>
      </c>
      <c r="F105" s="180" t="s">
        <v>3370</v>
      </c>
      <c r="I105" s="146"/>
      <c r="L105" s="32"/>
      <c r="M105" s="147"/>
      <c r="T105" s="53"/>
      <c r="AT105" s="17" t="s">
        <v>562</v>
      </c>
      <c r="AU105" s="17" t="s">
        <v>83</v>
      </c>
    </row>
    <row r="106" spans="2:65" s="11" customFormat="1" ht="22.9" customHeight="1">
      <c r="B106" s="119"/>
      <c r="D106" s="120" t="s">
        <v>72</v>
      </c>
      <c r="E106" s="129" t="s">
        <v>3371</v>
      </c>
      <c r="F106" s="129" t="s">
        <v>3372</v>
      </c>
      <c r="I106" s="122"/>
      <c r="J106" s="130">
        <f>BK106</f>
        <v>0</v>
      </c>
      <c r="L106" s="119"/>
      <c r="M106" s="124"/>
      <c r="P106" s="125">
        <f>SUM(P107:P376)</f>
        <v>0</v>
      </c>
      <c r="R106" s="125">
        <f>SUM(R107:R376)</f>
        <v>0</v>
      </c>
      <c r="T106" s="126">
        <f>SUM(T107:T376)</f>
        <v>0</v>
      </c>
      <c r="AR106" s="120" t="s">
        <v>83</v>
      </c>
      <c r="AT106" s="127" t="s">
        <v>72</v>
      </c>
      <c r="AU106" s="127" t="s">
        <v>81</v>
      </c>
      <c r="AY106" s="120" t="s">
        <v>158</v>
      </c>
      <c r="BK106" s="128">
        <f>SUM(BK107:BK376)</f>
        <v>0</v>
      </c>
    </row>
    <row r="107" spans="2:65" s="1" customFormat="1" ht="16.5" customHeight="1">
      <c r="B107" s="32"/>
      <c r="C107" s="131" t="s">
        <v>83</v>
      </c>
      <c r="D107" s="131" t="s">
        <v>160</v>
      </c>
      <c r="E107" s="132" t="s">
        <v>3373</v>
      </c>
      <c r="F107" s="133" t="s">
        <v>3374</v>
      </c>
      <c r="G107" s="134" t="s">
        <v>344</v>
      </c>
      <c r="H107" s="135">
        <v>17</v>
      </c>
      <c r="I107" s="136"/>
      <c r="J107" s="137">
        <f>ROUND(I107*H107,2)</f>
        <v>0</v>
      </c>
      <c r="K107" s="133" t="s">
        <v>164</v>
      </c>
      <c r="L107" s="32"/>
      <c r="M107" s="138" t="s">
        <v>21</v>
      </c>
      <c r="N107" s="139" t="s">
        <v>44</v>
      </c>
      <c r="P107" s="140">
        <f>O107*H107</f>
        <v>0</v>
      </c>
      <c r="Q107" s="140">
        <v>0</v>
      </c>
      <c r="R107" s="140">
        <f>Q107*H107</f>
        <v>0</v>
      </c>
      <c r="S107" s="140">
        <v>0</v>
      </c>
      <c r="T107" s="141">
        <f>S107*H107</f>
        <v>0</v>
      </c>
      <c r="AR107" s="142" t="s">
        <v>281</v>
      </c>
      <c r="AT107" s="142" t="s">
        <v>160</v>
      </c>
      <c r="AU107" s="142" t="s">
        <v>83</v>
      </c>
      <c r="AY107" s="17" t="s">
        <v>158</v>
      </c>
      <c r="BE107" s="143">
        <f>IF(N107="základní",J107,0)</f>
        <v>0</v>
      </c>
      <c r="BF107" s="143">
        <f>IF(N107="snížená",J107,0)</f>
        <v>0</v>
      </c>
      <c r="BG107" s="143">
        <f>IF(N107="zákl. přenesená",J107,0)</f>
        <v>0</v>
      </c>
      <c r="BH107" s="143">
        <f>IF(N107="sníž. přenesená",J107,0)</f>
        <v>0</v>
      </c>
      <c r="BI107" s="143">
        <f>IF(N107="nulová",J107,0)</f>
        <v>0</v>
      </c>
      <c r="BJ107" s="17" t="s">
        <v>81</v>
      </c>
      <c r="BK107" s="143">
        <f>ROUND(I107*H107,2)</f>
        <v>0</v>
      </c>
      <c r="BL107" s="17" t="s">
        <v>281</v>
      </c>
      <c r="BM107" s="142" t="s">
        <v>3375</v>
      </c>
    </row>
    <row r="108" spans="2:65" s="1" customFormat="1" ht="19.5">
      <c r="B108" s="32"/>
      <c r="D108" s="144" t="s">
        <v>167</v>
      </c>
      <c r="F108" s="145" t="s">
        <v>3376</v>
      </c>
      <c r="I108" s="146"/>
      <c r="L108" s="32"/>
      <c r="M108" s="147"/>
      <c r="T108" s="53"/>
      <c r="AT108" s="17" t="s">
        <v>167</v>
      </c>
      <c r="AU108" s="17" t="s">
        <v>83</v>
      </c>
    </row>
    <row r="109" spans="2:65" s="1" customFormat="1" ht="11.25">
      <c r="B109" s="32"/>
      <c r="D109" s="148" t="s">
        <v>169</v>
      </c>
      <c r="F109" s="149" t="s">
        <v>3377</v>
      </c>
      <c r="I109" s="146"/>
      <c r="L109" s="32"/>
      <c r="M109" s="147"/>
      <c r="T109" s="53"/>
      <c r="AT109" s="17" t="s">
        <v>169</v>
      </c>
      <c r="AU109" s="17" t="s">
        <v>83</v>
      </c>
    </row>
    <row r="110" spans="2:65" s="12" customFormat="1" ht="11.25">
      <c r="B110" s="150"/>
      <c r="D110" s="144" t="s">
        <v>171</v>
      </c>
      <c r="E110" s="151" t="s">
        <v>21</v>
      </c>
      <c r="F110" s="152" t="s">
        <v>3378</v>
      </c>
      <c r="H110" s="151" t="s">
        <v>21</v>
      </c>
      <c r="I110" s="153"/>
      <c r="L110" s="150"/>
      <c r="M110" s="154"/>
      <c r="T110" s="155"/>
      <c r="AT110" s="151" t="s">
        <v>171</v>
      </c>
      <c r="AU110" s="151" t="s">
        <v>83</v>
      </c>
      <c r="AV110" s="12" t="s">
        <v>81</v>
      </c>
      <c r="AW110" s="12" t="s">
        <v>34</v>
      </c>
      <c r="AX110" s="12" t="s">
        <v>73</v>
      </c>
      <c r="AY110" s="151" t="s">
        <v>158</v>
      </c>
    </row>
    <row r="111" spans="2:65" s="13" customFormat="1" ht="11.25">
      <c r="B111" s="156"/>
      <c r="D111" s="144" t="s">
        <v>171</v>
      </c>
      <c r="E111" s="157" t="s">
        <v>21</v>
      </c>
      <c r="F111" s="158" t="s">
        <v>3379</v>
      </c>
      <c r="H111" s="159">
        <v>17</v>
      </c>
      <c r="I111" s="160"/>
      <c r="L111" s="156"/>
      <c r="M111" s="161"/>
      <c r="T111" s="162"/>
      <c r="AT111" s="157" t="s">
        <v>171</v>
      </c>
      <c r="AU111" s="157" t="s">
        <v>83</v>
      </c>
      <c r="AV111" s="13" t="s">
        <v>83</v>
      </c>
      <c r="AW111" s="13" t="s">
        <v>34</v>
      </c>
      <c r="AX111" s="13" t="s">
        <v>81</v>
      </c>
      <c r="AY111" s="157" t="s">
        <v>158</v>
      </c>
    </row>
    <row r="112" spans="2:65" s="1" customFormat="1" ht="16.5" customHeight="1">
      <c r="B112" s="32"/>
      <c r="C112" s="170" t="s">
        <v>181</v>
      </c>
      <c r="D112" s="170" t="s">
        <v>264</v>
      </c>
      <c r="E112" s="171" t="s">
        <v>3380</v>
      </c>
      <c r="F112" s="172" t="s">
        <v>3381</v>
      </c>
      <c r="G112" s="173" t="s">
        <v>2746</v>
      </c>
      <c r="H112" s="174">
        <v>17</v>
      </c>
      <c r="I112" s="175"/>
      <c r="J112" s="176">
        <f>ROUND(I112*H112,2)</f>
        <v>0</v>
      </c>
      <c r="K112" s="172" t="s">
        <v>21</v>
      </c>
      <c r="L112" s="177"/>
      <c r="M112" s="178" t="s">
        <v>21</v>
      </c>
      <c r="N112" s="179" t="s">
        <v>44</v>
      </c>
      <c r="P112" s="140">
        <f>O112*H112</f>
        <v>0</v>
      </c>
      <c r="Q112" s="140">
        <v>0</v>
      </c>
      <c r="R112" s="140">
        <f>Q112*H112</f>
        <v>0</v>
      </c>
      <c r="S112" s="140">
        <v>0</v>
      </c>
      <c r="T112" s="141">
        <f>S112*H112</f>
        <v>0</v>
      </c>
      <c r="AR112" s="142" t="s">
        <v>424</v>
      </c>
      <c r="AT112" s="142" t="s">
        <v>264</v>
      </c>
      <c r="AU112" s="142" t="s">
        <v>83</v>
      </c>
      <c r="AY112" s="17" t="s">
        <v>158</v>
      </c>
      <c r="BE112" s="143">
        <f>IF(N112="základní",J112,0)</f>
        <v>0</v>
      </c>
      <c r="BF112" s="143">
        <f>IF(N112="snížená",J112,0)</f>
        <v>0</v>
      </c>
      <c r="BG112" s="143">
        <f>IF(N112="zákl. přenesená",J112,0)</f>
        <v>0</v>
      </c>
      <c r="BH112" s="143">
        <f>IF(N112="sníž. přenesená",J112,0)</f>
        <v>0</v>
      </c>
      <c r="BI112" s="143">
        <f>IF(N112="nulová",J112,0)</f>
        <v>0</v>
      </c>
      <c r="BJ112" s="17" t="s">
        <v>81</v>
      </c>
      <c r="BK112" s="143">
        <f>ROUND(I112*H112,2)</f>
        <v>0</v>
      </c>
      <c r="BL112" s="17" t="s">
        <v>281</v>
      </c>
      <c r="BM112" s="142" t="s">
        <v>3382</v>
      </c>
    </row>
    <row r="113" spans="2:65" s="1" customFormat="1" ht="11.25">
      <c r="B113" s="32"/>
      <c r="D113" s="144" t="s">
        <v>167</v>
      </c>
      <c r="F113" s="145" t="s">
        <v>3381</v>
      </c>
      <c r="I113" s="146"/>
      <c r="L113" s="32"/>
      <c r="M113" s="147"/>
      <c r="T113" s="53"/>
      <c r="AT113" s="17" t="s">
        <v>167</v>
      </c>
      <c r="AU113" s="17" t="s">
        <v>83</v>
      </c>
    </row>
    <row r="114" spans="2:65" s="1" customFormat="1" ht="16.5" customHeight="1">
      <c r="B114" s="32"/>
      <c r="C114" s="131" t="s">
        <v>165</v>
      </c>
      <c r="D114" s="131" t="s">
        <v>160</v>
      </c>
      <c r="E114" s="132" t="s">
        <v>3383</v>
      </c>
      <c r="F114" s="133" t="s">
        <v>3384</v>
      </c>
      <c r="G114" s="134" t="s">
        <v>344</v>
      </c>
      <c r="H114" s="135">
        <v>47</v>
      </c>
      <c r="I114" s="136"/>
      <c r="J114" s="137">
        <f>ROUND(I114*H114,2)</f>
        <v>0</v>
      </c>
      <c r="K114" s="133" t="s">
        <v>164</v>
      </c>
      <c r="L114" s="32"/>
      <c r="M114" s="138" t="s">
        <v>21</v>
      </c>
      <c r="N114" s="139" t="s">
        <v>44</v>
      </c>
      <c r="P114" s="140">
        <f>O114*H114</f>
        <v>0</v>
      </c>
      <c r="Q114" s="140">
        <v>0</v>
      </c>
      <c r="R114" s="140">
        <f>Q114*H114</f>
        <v>0</v>
      </c>
      <c r="S114" s="140">
        <v>0</v>
      </c>
      <c r="T114" s="141">
        <f>S114*H114</f>
        <v>0</v>
      </c>
      <c r="AR114" s="142" t="s">
        <v>281</v>
      </c>
      <c r="AT114" s="142" t="s">
        <v>160</v>
      </c>
      <c r="AU114" s="142" t="s">
        <v>83</v>
      </c>
      <c r="AY114" s="17" t="s">
        <v>158</v>
      </c>
      <c r="BE114" s="143">
        <f>IF(N114="základní",J114,0)</f>
        <v>0</v>
      </c>
      <c r="BF114" s="143">
        <f>IF(N114="snížená",J114,0)</f>
        <v>0</v>
      </c>
      <c r="BG114" s="143">
        <f>IF(N114="zákl. přenesená",J114,0)</f>
        <v>0</v>
      </c>
      <c r="BH114" s="143">
        <f>IF(N114="sníž. přenesená",J114,0)</f>
        <v>0</v>
      </c>
      <c r="BI114" s="143">
        <f>IF(N114="nulová",J114,0)</f>
        <v>0</v>
      </c>
      <c r="BJ114" s="17" t="s">
        <v>81</v>
      </c>
      <c r="BK114" s="143">
        <f>ROUND(I114*H114,2)</f>
        <v>0</v>
      </c>
      <c r="BL114" s="17" t="s">
        <v>281</v>
      </c>
      <c r="BM114" s="142" t="s">
        <v>3385</v>
      </c>
    </row>
    <row r="115" spans="2:65" s="1" customFormat="1" ht="19.5">
      <c r="B115" s="32"/>
      <c r="D115" s="144" t="s">
        <v>167</v>
      </c>
      <c r="F115" s="145" t="s">
        <v>3386</v>
      </c>
      <c r="I115" s="146"/>
      <c r="L115" s="32"/>
      <c r="M115" s="147"/>
      <c r="T115" s="53"/>
      <c r="AT115" s="17" t="s">
        <v>167</v>
      </c>
      <c r="AU115" s="17" t="s">
        <v>83</v>
      </c>
    </row>
    <row r="116" spans="2:65" s="1" customFormat="1" ht="11.25">
      <c r="B116" s="32"/>
      <c r="D116" s="148" t="s">
        <v>169</v>
      </c>
      <c r="F116" s="149" t="s">
        <v>3387</v>
      </c>
      <c r="I116" s="146"/>
      <c r="L116" s="32"/>
      <c r="M116" s="147"/>
      <c r="T116" s="53"/>
      <c r="AT116" s="17" t="s">
        <v>169</v>
      </c>
      <c r="AU116" s="17" t="s">
        <v>83</v>
      </c>
    </row>
    <row r="117" spans="2:65" s="13" customFormat="1" ht="11.25">
      <c r="B117" s="156"/>
      <c r="D117" s="144" t="s">
        <v>171</v>
      </c>
      <c r="E117" s="157" t="s">
        <v>21</v>
      </c>
      <c r="F117" s="158" t="s">
        <v>3388</v>
      </c>
      <c r="H117" s="159">
        <v>47</v>
      </c>
      <c r="I117" s="160"/>
      <c r="L117" s="156"/>
      <c r="M117" s="161"/>
      <c r="T117" s="162"/>
      <c r="AT117" s="157" t="s">
        <v>171</v>
      </c>
      <c r="AU117" s="157" t="s">
        <v>83</v>
      </c>
      <c r="AV117" s="13" t="s">
        <v>83</v>
      </c>
      <c r="AW117" s="13" t="s">
        <v>34</v>
      </c>
      <c r="AX117" s="13" t="s">
        <v>81</v>
      </c>
      <c r="AY117" s="157" t="s">
        <v>158</v>
      </c>
    </row>
    <row r="118" spans="2:65" s="1" customFormat="1" ht="16.5" customHeight="1">
      <c r="B118" s="32"/>
      <c r="C118" s="170" t="s">
        <v>195</v>
      </c>
      <c r="D118" s="170" t="s">
        <v>264</v>
      </c>
      <c r="E118" s="171" t="s">
        <v>3389</v>
      </c>
      <c r="F118" s="172" t="s">
        <v>3390</v>
      </c>
      <c r="G118" s="173" t="s">
        <v>2746</v>
      </c>
      <c r="H118" s="174">
        <v>46</v>
      </c>
      <c r="I118" s="175"/>
      <c r="J118" s="176">
        <f>ROUND(I118*H118,2)</f>
        <v>0</v>
      </c>
      <c r="K118" s="172" t="s">
        <v>21</v>
      </c>
      <c r="L118" s="177"/>
      <c r="M118" s="178" t="s">
        <v>21</v>
      </c>
      <c r="N118" s="179" t="s">
        <v>44</v>
      </c>
      <c r="P118" s="140">
        <f>O118*H118</f>
        <v>0</v>
      </c>
      <c r="Q118" s="140">
        <v>0</v>
      </c>
      <c r="R118" s="140">
        <f>Q118*H118</f>
        <v>0</v>
      </c>
      <c r="S118" s="140">
        <v>0</v>
      </c>
      <c r="T118" s="141">
        <f>S118*H118</f>
        <v>0</v>
      </c>
      <c r="AR118" s="142" t="s">
        <v>424</v>
      </c>
      <c r="AT118" s="142" t="s">
        <v>264</v>
      </c>
      <c r="AU118" s="142" t="s">
        <v>83</v>
      </c>
      <c r="AY118" s="17" t="s">
        <v>158</v>
      </c>
      <c r="BE118" s="143">
        <f>IF(N118="základní",J118,0)</f>
        <v>0</v>
      </c>
      <c r="BF118" s="143">
        <f>IF(N118="snížená",J118,0)</f>
        <v>0</v>
      </c>
      <c r="BG118" s="143">
        <f>IF(N118="zákl. přenesená",J118,0)</f>
        <v>0</v>
      </c>
      <c r="BH118" s="143">
        <f>IF(N118="sníž. přenesená",J118,0)</f>
        <v>0</v>
      </c>
      <c r="BI118" s="143">
        <f>IF(N118="nulová",J118,0)</f>
        <v>0</v>
      </c>
      <c r="BJ118" s="17" t="s">
        <v>81</v>
      </c>
      <c r="BK118" s="143">
        <f>ROUND(I118*H118,2)</f>
        <v>0</v>
      </c>
      <c r="BL118" s="17" t="s">
        <v>281</v>
      </c>
      <c r="BM118" s="142" t="s">
        <v>3391</v>
      </c>
    </row>
    <row r="119" spans="2:65" s="1" customFormat="1" ht="11.25">
      <c r="B119" s="32"/>
      <c r="D119" s="144" t="s">
        <v>167</v>
      </c>
      <c r="F119" s="145" t="s">
        <v>3390</v>
      </c>
      <c r="I119" s="146"/>
      <c r="L119" s="32"/>
      <c r="M119" s="147"/>
      <c r="T119" s="53"/>
      <c r="AT119" s="17" t="s">
        <v>167</v>
      </c>
      <c r="AU119" s="17" t="s">
        <v>83</v>
      </c>
    </row>
    <row r="120" spans="2:65" s="13" customFormat="1" ht="11.25">
      <c r="B120" s="156"/>
      <c r="D120" s="144" t="s">
        <v>171</v>
      </c>
      <c r="E120" s="157" t="s">
        <v>21</v>
      </c>
      <c r="F120" s="158" t="s">
        <v>3392</v>
      </c>
      <c r="H120" s="159">
        <v>46</v>
      </c>
      <c r="I120" s="160"/>
      <c r="L120" s="156"/>
      <c r="M120" s="161"/>
      <c r="T120" s="162"/>
      <c r="AT120" s="157" t="s">
        <v>171</v>
      </c>
      <c r="AU120" s="157" t="s">
        <v>83</v>
      </c>
      <c r="AV120" s="13" t="s">
        <v>83</v>
      </c>
      <c r="AW120" s="13" t="s">
        <v>34</v>
      </c>
      <c r="AX120" s="13" t="s">
        <v>81</v>
      </c>
      <c r="AY120" s="157" t="s">
        <v>158</v>
      </c>
    </row>
    <row r="121" spans="2:65" s="1" customFormat="1" ht="16.5" customHeight="1">
      <c r="B121" s="32"/>
      <c r="C121" s="170" t="s">
        <v>204</v>
      </c>
      <c r="D121" s="170" t="s">
        <v>264</v>
      </c>
      <c r="E121" s="171" t="s">
        <v>3393</v>
      </c>
      <c r="F121" s="172" t="s">
        <v>3394</v>
      </c>
      <c r="G121" s="173" t="s">
        <v>2746</v>
      </c>
      <c r="H121" s="174">
        <v>1</v>
      </c>
      <c r="I121" s="175"/>
      <c r="J121" s="176">
        <f>ROUND(I121*H121,2)</f>
        <v>0</v>
      </c>
      <c r="K121" s="172" t="s">
        <v>21</v>
      </c>
      <c r="L121" s="177"/>
      <c r="M121" s="178" t="s">
        <v>21</v>
      </c>
      <c r="N121" s="179" t="s">
        <v>44</v>
      </c>
      <c r="P121" s="140">
        <f>O121*H121</f>
        <v>0</v>
      </c>
      <c r="Q121" s="140">
        <v>0</v>
      </c>
      <c r="R121" s="140">
        <f>Q121*H121</f>
        <v>0</v>
      </c>
      <c r="S121" s="140">
        <v>0</v>
      </c>
      <c r="T121" s="141">
        <f>S121*H121</f>
        <v>0</v>
      </c>
      <c r="AR121" s="142" t="s">
        <v>424</v>
      </c>
      <c r="AT121" s="142" t="s">
        <v>264</v>
      </c>
      <c r="AU121" s="142" t="s">
        <v>83</v>
      </c>
      <c r="AY121" s="17" t="s">
        <v>158</v>
      </c>
      <c r="BE121" s="143">
        <f>IF(N121="základní",J121,0)</f>
        <v>0</v>
      </c>
      <c r="BF121" s="143">
        <f>IF(N121="snížená",J121,0)</f>
        <v>0</v>
      </c>
      <c r="BG121" s="143">
        <f>IF(N121="zákl. přenesená",J121,0)</f>
        <v>0</v>
      </c>
      <c r="BH121" s="143">
        <f>IF(N121="sníž. přenesená",J121,0)</f>
        <v>0</v>
      </c>
      <c r="BI121" s="143">
        <f>IF(N121="nulová",J121,0)</f>
        <v>0</v>
      </c>
      <c r="BJ121" s="17" t="s">
        <v>81</v>
      </c>
      <c r="BK121" s="143">
        <f>ROUND(I121*H121,2)</f>
        <v>0</v>
      </c>
      <c r="BL121" s="17" t="s">
        <v>281</v>
      </c>
      <c r="BM121" s="142" t="s">
        <v>3395</v>
      </c>
    </row>
    <row r="122" spans="2:65" s="1" customFormat="1" ht="11.25">
      <c r="B122" s="32"/>
      <c r="D122" s="144" t="s">
        <v>167</v>
      </c>
      <c r="F122" s="145" t="s">
        <v>3394</v>
      </c>
      <c r="I122" s="146"/>
      <c r="L122" s="32"/>
      <c r="M122" s="147"/>
      <c r="T122" s="53"/>
      <c r="AT122" s="17" t="s">
        <v>167</v>
      </c>
      <c r="AU122" s="17" t="s">
        <v>83</v>
      </c>
    </row>
    <row r="123" spans="2:65" s="12" customFormat="1" ht="11.25">
      <c r="B123" s="150"/>
      <c r="D123" s="144" t="s">
        <v>171</v>
      </c>
      <c r="E123" s="151" t="s">
        <v>21</v>
      </c>
      <c r="F123" s="152" t="s">
        <v>3378</v>
      </c>
      <c r="H123" s="151" t="s">
        <v>21</v>
      </c>
      <c r="I123" s="153"/>
      <c r="L123" s="150"/>
      <c r="M123" s="154"/>
      <c r="T123" s="155"/>
      <c r="AT123" s="151" t="s">
        <v>171</v>
      </c>
      <c r="AU123" s="151" t="s">
        <v>83</v>
      </c>
      <c r="AV123" s="12" t="s">
        <v>81</v>
      </c>
      <c r="AW123" s="12" t="s">
        <v>34</v>
      </c>
      <c r="AX123" s="12" t="s">
        <v>73</v>
      </c>
      <c r="AY123" s="151" t="s">
        <v>158</v>
      </c>
    </row>
    <row r="124" spans="2:65" s="13" customFormat="1" ht="11.25">
      <c r="B124" s="156"/>
      <c r="D124" s="144" t="s">
        <v>171</v>
      </c>
      <c r="E124" s="157" t="s">
        <v>21</v>
      </c>
      <c r="F124" s="158" t="s">
        <v>3396</v>
      </c>
      <c r="H124" s="159">
        <v>1</v>
      </c>
      <c r="I124" s="160"/>
      <c r="L124" s="156"/>
      <c r="M124" s="161"/>
      <c r="T124" s="162"/>
      <c r="AT124" s="157" t="s">
        <v>171</v>
      </c>
      <c r="AU124" s="157" t="s">
        <v>83</v>
      </c>
      <c r="AV124" s="13" t="s">
        <v>83</v>
      </c>
      <c r="AW124" s="13" t="s">
        <v>34</v>
      </c>
      <c r="AX124" s="13" t="s">
        <v>81</v>
      </c>
      <c r="AY124" s="157" t="s">
        <v>158</v>
      </c>
    </row>
    <row r="125" spans="2:65" s="1" customFormat="1" ht="16.5" customHeight="1">
      <c r="B125" s="32"/>
      <c r="C125" s="131" t="s">
        <v>216</v>
      </c>
      <c r="D125" s="131" t="s">
        <v>160</v>
      </c>
      <c r="E125" s="132" t="s">
        <v>3397</v>
      </c>
      <c r="F125" s="133" t="s">
        <v>3398</v>
      </c>
      <c r="G125" s="134" t="s">
        <v>344</v>
      </c>
      <c r="H125" s="135">
        <v>28</v>
      </c>
      <c r="I125" s="136"/>
      <c r="J125" s="137">
        <f>ROUND(I125*H125,2)</f>
        <v>0</v>
      </c>
      <c r="K125" s="133" t="s">
        <v>164</v>
      </c>
      <c r="L125" s="32"/>
      <c r="M125" s="138" t="s">
        <v>21</v>
      </c>
      <c r="N125" s="139" t="s">
        <v>44</v>
      </c>
      <c r="P125" s="140">
        <f>O125*H125</f>
        <v>0</v>
      </c>
      <c r="Q125" s="140">
        <v>0</v>
      </c>
      <c r="R125" s="140">
        <f>Q125*H125</f>
        <v>0</v>
      </c>
      <c r="S125" s="140">
        <v>0</v>
      </c>
      <c r="T125" s="141">
        <f>S125*H125</f>
        <v>0</v>
      </c>
      <c r="AR125" s="142" t="s">
        <v>281</v>
      </c>
      <c r="AT125" s="142" t="s">
        <v>160</v>
      </c>
      <c r="AU125" s="142" t="s">
        <v>83</v>
      </c>
      <c r="AY125" s="17" t="s">
        <v>158</v>
      </c>
      <c r="BE125" s="143">
        <f>IF(N125="základní",J125,0)</f>
        <v>0</v>
      </c>
      <c r="BF125" s="143">
        <f>IF(N125="snížená",J125,0)</f>
        <v>0</v>
      </c>
      <c r="BG125" s="143">
        <f>IF(N125="zákl. přenesená",J125,0)</f>
        <v>0</v>
      </c>
      <c r="BH125" s="143">
        <f>IF(N125="sníž. přenesená",J125,0)</f>
        <v>0</v>
      </c>
      <c r="BI125" s="143">
        <f>IF(N125="nulová",J125,0)</f>
        <v>0</v>
      </c>
      <c r="BJ125" s="17" t="s">
        <v>81</v>
      </c>
      <c r="BK125" s="143">
        <f>ROUND(I125*H125,2)</f>
        <v>0</v>
      </c>
      <c r="BL125" s="17" t="s">
        <v>281</v>
      </c>
      <c r="BM125" s="142" t="s">
        <v>3399</v>
      </c>
    </row>
    <row r="126" spans="2:65" s="1" customFormat="1" ht="19.5">
      <c r="B126" s="32"/>
      <c r="D126" s="144" t="s">
        <v>167</v>
      </c>
      <c r="F126" s="145" t="s">
        <v>3400</v>
      </c>
      <c r="I126" s="146"/>
      <c r="L126" s="32"/>
      <c r="M126" s="147"/>
      <c r="T126" s="53"/>
      <c r="AT126" s="17" t="s">
        <v>167</v>
      </c>
      <c r="AU126" s="17" t="s">
        <v>83</v>
      </c>
    </row>
    <row r="127" spans="2:65" s="1" customFormat="1" ht="11.25">
      <c r="B127" s="32"/>
      <c r="D127" s="148" t="s">
        <v>169</v>
      </c>
      <c r="F127" s="149" t="s">
        <v>3401</v>
      </c>
      <c r="I127" s="146"/>
      <c r="L127" s="32"/>
      <c r="M127" s="147"/>
      <c r="T127" s="53"/>
      <c r="AT127" s="17" t="s">
        <v>169</v>
      </c>
      <c r="AU127" s="17" t="s">
        <v>83</v>
      </c>
    </row>
    <row r="128" spans="2:65" s="12" customFormat="1" ht="11.25">
      <c r="B128" s="150"/>
      <c r="D128" s="144" t="s">
        <v>171</v>
      </c>
      <c r="E128" s="151" t="s">
        <v>21</v>
      </c>
      <c r="F128" s="152" t="s">
        <v>3378</v>
      </c>
      <c r="H128" s="151" t="s">
        <v>21</v>
      </c>
      <c r="I128" s="153"/>
      <c r="L128" s="150"/>
      <c r="M128" s="154"/>
      <c r="T128" s="155"/>
      <c r="AT128" s="151" t="s">
        <v>171</v>
      </c>
      <c r="AU128" s="151" t="s">
        <v>83</v>
      </c>
      <c r="AV128" s="12" t="s">
        <v>81</v>
      </c>
      <c r="AW128" s="12" t="s">
        <v>34</v>
      </c>
      <c r="AX128" s="12" t="s">
        <v>73</v>
      </c>
      <c r="AY128" s="151" t="s">
        <v>158</v>
      </c>
    </row>
    <row r="129" spans="2:65" s="13" customFormat="1" ht="11.25">
      <c r="B129" s="156"/>
      <c r="D129" s="144" t="s">
        <v>171</v>
      </c>
      <c r="E129" s="157" t="s">
        <v>21</v>
      </c>
      <c r="F129" s="158" t="s">
        <v>3402</v>
      </c>
      <c r="H129" s="159">
        <v>28</v>
      </c>
      <c r="I129" s="160"/>
      <c r="L129" s="156"/>
      <c r="M129" s="161"/>
      <c r="T129" s="162"/>
      <c r="AT129" s="157" t="s">
        <v>171</v>
      </c>
      <c r="AU129" s="157" t="s">
        <v>83</v>
      </c>
      <c r="AV129" s="13" t="s">
        <v>83</v>
      </c>
      <c r="AW129" s="13" t="s">
        <v>34</v>
      </c>
      <c r="AX129" s="13" t="s">
        <v>81</v>
      </c>
      <c r="AY129" s="157" t="s">
        <v>158</v>
      </c>
    </row>
    <row r="130" spans="2:65" s="1" customFormat="1" ht="16.5" customHeight="1">
      <c r="B130" s="32"/>
      <c r="C130" s="170" t="s">
        <v>223</v>
      </c>
      <c r="D130" s="170" t="s">
        <v>264</v>
      </c>
      <c r="E130" s="171" t="s">
        <v>3403</v>
      </c>
      <c r="F130" s="172" t="s">
        <v>3404</v>
      </c>
      <c r="G130" s="173" t="s">
        <v>2746</v>
      </c>
      <c r="H130" s="174">
        <v>28</v>
      </c>
      <c r="I130" s="175"/>
      <c r="J130" s="176">
        <f>ROUND(I130*H130,2)</f>
        <v>0</v>
      </c>
      <c r="K130" s="172" t="s">
        <v>21</v>
      </c>
      <c r="L130" s="177"/>
      <c r="M130" s="178" t="s">
        <v>21</v>
      </c>
      <c r="N130" s="179" t="s">
        <v>44</v>
      </c>
      <c r="P130" s="140">
        <f>O130*H130</f>
        <v>0</v>
      </c>
      <c r="Q130" s="140">
        <v>0</v>
      </c>
      <c r="R130" s="140">
        <f>Q130*H130</f>
        <v>0</v>
      </c>
      <c r="S130" s="140">
        <v>0</v>
      </c>
      <c r="T130" s="141">
        <f>S130*H130</f>
        <v>0</v>
      </c>
      <c r="AR130" s="142" t="s">
        <v>424</v>
      </c>
      <c r="AT130" s="142" t="s">
        <v>264</v>
      </c>
      <c r="AU130" s="142" t="s">
        <v>83</v>
      </c>
      <c r="AY130" s="17" t="s">
        <v>158</v>
      </c>
      <c r="BE130" s="143">
        <f>IF(N130="základní",J130,0)</f>
        <v>0</v>
      </c>
      <c r="BF130" s="143">
        <f>IF(N130="snížená",J130,0)</f>
        <v>0</v>
      </c>
      <c r="BG130" s="143">
        <f>IF(N130="zákl. přenesená",J130,0)</f>
        <v>0</v>
      </c>
      <c r="BH130" s="143">
        <f>IF(N130="sníž. přenesená",J130,0)</f>
        <v>0</v>
      </c>
      <c r="BI130" s="143">
        <f>IF(N130="nulová",J130,0)</f>
        <v>0</v>
      </c>
      <c r="BJ130" s="17" t="s">
        <v>81</v>
      </c>
      <c r="BK130" s="143">
        <f>ROUND(I130*H130,2)</f>
        <v>0</v>
      </c>
      <c r="BL130" s="17" t="s">
        <v>281</v>
      </c>
      <c r="BM130" s="142" t="s">
        <v>3405</v>
      </c>
    </row>
    <row r="131" spans="2:65" s="1" customFormat="1" ht="11.25">
      <c r="B131" s="32"/>
      <c r="D131" s="144" t="s">
        <v>167</v>
      </c>
      <c r="F131" s="145" t="s">
        <v>3404</v>
      </c>
      <c r="I131" s="146"/>
      <c r="L131" s="32"/>
      <c r="M131" s="147"/>
      <c r="T131" s="53"/>
      <c r="AT131" s="17" t="s">
        <v>167</v>
      </c>
      <c r="AU131" s="17" t="s">
        <v>83</v>
      </c>
    </row>
    <row r="132" spans="2:65" s="1" customFormat="1" ht="16.5" customHeight="1">
      <c r="B132" s="32"/>
      <c r="C132" s="131" t="s">
        <v>231</v>
      </c>
      <c r="D132" s="131" t="s">
        <v>160</v>
      </c>
      <c r="E132" s="132" t="s">
        <v>3406</v>
      </c>
      <c r="F132" s="133" t="s">
        <v>3407</v>
      </c>
      <c r="G132" s="134" t="s">
        <v>344</v>
      </c>
      <c r="H132" s="135">
        <v>6</v>
      </c>
      <c r="I132" s="136"/>
      <c r="J132" s="137">
        <f>ROUND(I132*H132,2)</f>
        <v>0</v>
      </c>
      <c r="K132" s="133" t="s">
        <v>164</v>
      </c>
      <c r="L132" s="32"/>
      <c r="M132" s="138" t="s">
        <v>21</v>
      </c>
      <c r="N132" s="139" t="s">
        <v>44</v>
      </c>
      <c r="P132" s="140">
        <f>O132*H132</f>
        <v>0</v>
      </c>
      <c r="Q132" s="140">
        <v>0</v>
      </c>
      <c r="R132" s="140">
        <f>Q132*H132</f>
        <v>0</v>
      </c>
      <c r="S132" s="140">
        <v>0</v>
      </c>
      <c r="T132" s="141">
        <f>S132*H132</f>
        <v>0</v>
      </c>
      <c r="AR132" s="142" t="s">
        <v>281</v>
      </c>
      <c r="AT132" s="142" t="s">
        <v>160</v>
      </c>
      <c r="AU132" s="142" t="s">
        <v>83</v>
      </c>
      <c r="AY132" s="17" t="s">
        <v>158</v>
      </c>
      <c r="BE132" s="143">
        <f>IF(N132="základní",J132,0)</f>
        <v>0</v>
      </c>
      <c r="BF132" s="143">
        <f>IF(N132="snížená",J132,0)</f>
        <v>0</v>
      </c>
      <c r="BG132" s="143">
        <f>IF(N132="zákl. přenesená",J132,0)</f>
        <v>0</v>
      </c>
      <c r="BH132" s="143">
        <f>IF(N132="sníž. přenesená",J132,0)</f>
        <v>0</v>
      </c>
      <c r="BI132" s="143">
        <f>IF(N132="nulová",J132,0)</f>
        <v>0</v>
      </c>
      <c r="BJ132" s="17" t="s">
        <v>81</v>
      </c>
      <c r="BK132" s="143">
        <f>ROUND(I132*H132,2)</f>
        <v>0</v>
      </c>
      <c r="BL132" s="17" t="s">
        <v>281</v>
      </c>
      <c r="BM132" s="142" t="s">
        <v>3408</v>
      </c>
    </row>
    <row r="133" spans="2:65" s="1" customFormat="1" ht="19.5">
      <c r="B133" s="32"/>
      <c r="D133" s="144" t="s">
        <v>167</v>
      </c>
      <c r="F133" s="145" t="s">
        <v>3409</v>
      </c>
      <c r="I133" s="146"/>
      <c r="L133" s="32"/>
      <c r="M133" s="147"/>
      <c r="T133" s="53"/>
      <c r="AT133" s="17" t="s">
        <v>167</v>
      </c>
      <c r="AU133" s="17" t="s">
        <v>83</v>
      </c>
    </row>
    <row r="134" spans="2:65" s="1" customFormat="1" ht="11.25">
      <c r="B134" s="32"/>
      <c r="D134" s="148" t="s">
        <v>169</v>
      </c>
      <c r="F134" s="149" t="s">
        <v>3410</v>
      </c>
      <c r="I134" s="146"/>
      <c r="L134" s="32"/>
      <c r="M134" s="147"/>
      <c r="T134" s="53"/>
      <c r="AT134" s="17" t="s">
        <v>169</v>
      </c>
      <c r="AU134" s="17" t="s">
        <v>83</v>
      </c>
    </row>
    <row r="135" spans="2:65" s="1" customFormat="1" ht="16.5" customHeight="1">
      <c r="B135" s="32"/>
      <c r="C135" s="170" t="s">
        <v>241</v>
      </c>
      <c r="D135" s="170" t="s">
        <v>264</v>
      </c>
      <c r="E135" s="171" t="s">
        <v>3411</v>
      </c>
      <c r="F135" s="172" t="s">
        <v>3412</v>
      </c>
      <c r="G135" s="173" t="s">
        <v>2746</v>
      </c>
      <c r="H135" s="174">
        <v>6</v>
      </c>
      <c r="I135" s="175"/>
      <c r="J135" s="176">
        <f>ROUND(I135*H135,2)</f>
        <v>0</v>
      </c>
      <c r="K135" s="172" t="s">
        <v>21</v>
      </c>
      <c r="L135" s="177"/>
      <c r="M135" s="178" t="s">
        <v>21</v>
      </c>
      <c r="N135" s="179" t="s">
        <v>44</v>
      </c>
      <c r="P135" s="140">
        <f>O135*H135</f>
        <v>0</v>
      </c>
      <c r="Q135" s="140">
        <v>0</v>
      </c>
      <c r="R135" s="140">
        <f>Q135*H135</f>
        <v>0</v>
      </c>
      <c r="S135" s="140">
        <v>0</v>
      </c>
      <c r="T135" s="141">
        <f>S135*H135</f>
        <v>0</v>
      </c>
      <c r="AR135" s="142" t="s">
        <v>424</v>
      </c>
      <c r="AT135" s="142" t="s">
        <v>264</v>
      </c>
      <c r="AU135" s="142" t="s">
        <v>83</v>
      </c>
      <c r="AY135" s="17" t="s">
        <v>158</v>
      </c>
      <c r="BE135" s="143">
        <f>IF(N135="základní",J135,0)</f>
        <v>0</v>
      </c>
      <c r="BF135" s="143">
        <f>IF(N135="snížená",J135,0)</f>
        <v>0</v>
      </c>
      <c r="BG135" s="143">
        <f>IF(N135="zákl. přenesená",J135,0)</f>
        <v>0</v>
      </c>
      <c r="BH135" s="143">
        <f>IF(N135="sníž. přenesená",J135,0)</f>
        <v>0</v>
      </c>
      <c r="BI135" s="143">
        <f>IF(N135="nulová",J135,0)</f>
        <v>0</v>
      </c>
      <c r="BJ135" s="17" t="s">
        <v>81</v>
      </c>
      <c r="BK135" s="143">
        <f>ROUND(I135*H135,2)</f>
        <v>0</v>
      </c>
      <c r="BL135" s="17" t="s">
        <v>281</v>
      </c>
      <c r="BM135" s="142" t="s">
        <v>3413</v>
      </c>
    </row>
    <row r="136" spans="2:65" s="1" customFormat="1" ht="11.25">
      <c r="B136" s="32"/>
      <c r="D136" s="144" t="s">
        <v>167</v>
      </c>
      <c r="F136" s="145" t="s">
        <v>3412</v>
      </c>
      <c r="I136" s="146"/>
      <c r="L136" s="32"/>
      <c r="M136" s="147"/>
      <c r="T136" s="53"/>
      <c r="AT136" s="17" t="s">
        <v>167</v>
      </c>
      <c r="AU136" s="17" t="s">
        <v>83</v>
      </c>
    </row>
    <row r="137" spans="2:65" s="1" customFormat="1" ht="16.5" customHeight="1">
      <c r="B137" s="32"/>
      <c r="C137" s="170" t="s">
        <v>249</v>
      </c>
      <c r="D137" s="170" t="s">
        <v>264</v>
      </c>
      <c r="E137" s="171" t="s">
        <v>3414</v>
      </c>
      <c r="F137" s="172" t="s">
        <v>3415</v>
      </c>
      <c r="G137" s="173" t="s">
        <v>2746</v>
      </c>
      <c r="H137" s="174">
        <v>6</v>
      </c>
      <c r="I137" s="175"/>
      <c r="J137" s="176">
        <f>ROUND(I137*H137,2)</f>
        <v>0</v>
      </c>
      <c r="K137" s="172" t="s">
        <v>21</v>
      </c>
      <c r="L137" s="177"/>
      <c r="M137" s="178" t="s">
        <v>21</v>
      </c>
      <c r="N137" s="179" t="s">
        <v>44</v>
      </c>
      <c r="P137" s="140">
        <f>O137*H137</f>
        <v>0</v>
      </c>
      <c r="Q137" s="140">
        <v>0</v>
      </c>
      <c r="R137" s="140">
        <f>Q137*H137</f>
        <v>0</v>
      </c>
      <c r="S137" s="140">
        <v>0</v>
      </c>
      <c r="T137" s="141">
        <f>S137*H137</f>
        <v>0</v>
      </c>
      <c r="AR137" s="142" t="s">
        <v>424</v>
      </c>
      <c r="AT137" s="142" t="s">
        <v>264</v>
      </c>
      <c r="AU137" s="142" t="s">
        <v>83</v>
      </c>
      <c r="AY137" s="17" t="s">
        <v>158</v>
      </c>
      <c r="BE137" s="143">
        <f>IF(N137="základní",J137,0)</f>
        <v>0</v>
      </c>
      <c r="BF137" s="143">
        <f>IF(N137="snížená",J137,0)</f>
        <v>0</v>
      </c>
      <c r="BG137" s="143">
        <f>IF(N137="zákl. přenesená",J137,0)</f>
        <v>0</v>
      </c>
      <c r="BH137" s="143">
        <f>IF(N137="sníž. přenesená",J137,0)</f>
        <v>0</v>
      </c>
      <c r="BI137" s="143">
        <f>IF(N137="nulová",J137,0)</f>
        <v>0</v>
      </c>
      <c r="BJ137" s="17" t="s">
        <v>81</v>
      </c>
      <c r="BK137" s="143">
        <f>ROUND(I137*H137,2)</f>
        <v>0</v>
      </c>
      <c r="BL137" s="17" t="s">
        <v>281</v>
      </c>
      <c r="BM137" s="142" t="s">
        <v>3416</v>
      </c>
    </row>
    <row r="138" spans="2:65" s="1" customFormat="1" ht="11.25">
      <c r="B138" s="32"/>
      <c r="D138" s="144" t="s">
        <v>167</v>
      </c>
      <c r="F138" s="145" t="s">
        <v>3415</v>
      </c>
      <c r="I138" s="146"/>
      <c r="L138" s="32"/>
      <c r="M138" s="147"/>
      <c r="T138" s="53"/>
      <c r="AT138" s="17" t="s">
        <v>167</v>
      </c>
      <c r="AU138" s="17" t="s">
        <v>83</v>
      </c>
    </row>
    <row r="139" spans="2:65" s="1" customFormat="1" ht="16.5" customHeight="1">
      <c r="B139" s="32"/>
      <c r="C139" s="131" t="s">
        <v>257</v>
      </c>
      <c r="D139" s="131" t="s">
        <v>160</v>
      </c>
      <c r="E139" s="132" t="s">
        <v>3417</v>
      </c>
      <c r="F139" s="133" t="s">
        <v>3418</v>
      </c>
      <c r="G139" s="134" t="s">
        <v>184</v>
      </c>
      <c r="H139" s="135">
        <v>278</v>
      </c>
      <c r="I139" s="136"/>
      <c r="J139" s="137">
        <f>ROUND(I139*H139,2)</f>
        <v>0</v>
      </c>
      <c r="K139" s="133" t="s">
        <v>164</v>
      </c>
      <c r="L139" s="32"/>
      <c r="M139" s="138" t="s">
        <v>21</v>
      </c>
      <c r="N139" s="139" t="s">
        <v>44</v>
      </c>
      <c r="P139" s="140">
        <f>O139*H139</f>
        <v>0</v>
      </c>
      <c r="Q139" s="140">
        <v>0</v>
      </c>
      <c r="R139" s="140">
        <f>Q139*H139</f>
        <v>0</v>
      </c>
      <c r="S139" s="140">
        <v>0</v>
      </c>
      <c r="T139" s="141">
        <f>S139*H139</f>
        <v>0</v>
      </c>
      <c r="AR139" s="142" t="s">
        <v>281</v>
      </c>
      <c r="AT139" s="142" t="s">
        <v>160</v>
      </c>
      <c r="AU139" s="142" t="s">
        <v>83</v>
      </c>
      <c r="AY139" s="17" t="s">
        <v>158</v>
      </c>
      <c r="BE139" s="143">
        <f>IF(N139="základní",J139,0)</f>
        <v>0</v>
      </c>
      <c r="BF139" s="143">
        <f>IF(N139="snížená",J139,0)</f>
        <v>0</v>
      </c>
      <c r="BG139" s="143">
        <f>IF(N139="zákl. přenesená",J139,0)</f>
        <v>0</v>
      </c>
      <c r="BH139" s="143">
        <f>IF(N139="sníž. přenesená",J139,0)</f>
        <v>0</v>
      </c>
      <c r="BI139" s="143">
        <f>IF(N139="nulová",J139,0)</f>
        <v>0</v>
      </c>
      <c r="BJ139" s="17" t="s">
        <v>81</v>
      </c>
      <c r="BK139" s="143">
        <f>ROUND(I139*H139,2)</f>
        <v>0</v>
      </c>
      <c r="BL139" s="17" t="s">
        <v>281</v>
      </c>
      <c r="BM139" s="142" t="s">
        <v>3419</v>
      </c>
    </row>
    <row r="140" spans="2:65" s="1" customFormat="1" ht="11.25">
      <c r="B140" s="32"/>
      <c r="D140" s="144" t="s">
        <v>167</v>
      </c>
      <c r="F140" s="145" t="s">
        <v>3420</v>
      </c>
      <c r="I140" s="146"/>
      <c r="L140" s="32"/>
      <c r="M140" s="147"/>
      <c r="T140" s="53"/>
      <c r="AT140" s="17" t="s">
        <v>167</v>
      </c>
      <c r="AU140" s="17" t="s">
        <v>83</v>
      </c>
    </row>
    <row r="141" spans="2:65" s="1" customFormat="1" ht="11.25">
      <c r="B141" s="32"/>
      <c r="D141" s="148" t="s">
        <v>169</v>
      </c>
      <c r="F141" s="149" t="s">
        <v>3421</v>
      </c>
      <c r="I141" s="146"/>
      <c r="L141" s="32"/>
      <c r="M141" s="147"/>
      <c r="T141" s="53"/>
      <c r="AT141" s="17" t="s">
        <v>169</v>
      </c>
      <c r="AU141" s="17" t="s">
        <v>83</v>
      </c>
    </row>
    <row r="142" spans="2:65" s="1" customFormat="1" ht="16.5" customHeight="1">
      <c r="B142" s="32"/>
      <c r="C142" s="170" t="s">
        <v>263</v>
      </c>
      <c r="D142" s="170" t="s">
        <v>264</v>
      </c>
      <c r="E142" s="171" t="s">
        <v>3422</v>
      </c>
      <c r="F142" s="172" t="s">
        <v>3423</v>
      </c>
      <c r="G142" s="173" t="s">
        <v>184</v>
      </c>
      <c r="H142" s="174">
        <v>278</v>
      </c>
      <c r="I142" s="175"/>
      <c r="J142" s="176">
        <f>ROUND(I142*H142,2)</f>
        <v>0</v>
      </c>
      <c r="K142" s="172" t="s">
        <v>21</v>
      </c>
      <c r="L142" s="177"/>
      <c r="M142" s="178" t="s">
        <v>21</v>
      </c>
      <c r="N142" s="179" t="s">
        <v>44</v>
      </c>
      <c r="P142" s="140">
        <f>O142*H142</f>
        <v>0</v>
      </c>
      <c r="Q142" s="140">
        <v>0</v>
      </c>
      <c r="R142" s="140">
        <f>Q142*H142</f>
        <v>0</v>
      </c>
      <c r="S142" s="140">
        <v>0</v>
      </c>
      <c r="T142" s="141">
        <f>S142*H142</f>
        <v>0</v>
      </c>
      <c r="AR142" s="142" t="s">
        <v>424</v>
      </c>
      <c r="AT142" s="142" t="s">
        <v>264</v>
      </c>
      <c r="AU142" s="142" t="s">
        <v>83</v>
      </c>
      <c r="AY142" s="17" t="s">
        <v>158</v>
      </c>
      <c r="BE142" s="143">
        <f>IF(N142="základní",J142,0)</f>
        <v>0</v>
      </c>
      <c r="BF142" s="143">
        <f>IF(N142="snížená",J142,0)</f>
        <v>0</v>
      </c>
      <c r="BG142" s="143">
        <f>IF(N142="zákl. přenesená",J142,0)</f>
        <v>0</v>
      </c>
      <c r="BH142" s="143">
        <f>IF(N142="sníž. přenesená",J142,0)</f>
        <v>0</v>
      </c>
      <c r="BI142" s="143">
        <f>IF(N142="nulová",J142,0)</f>
        <v>0</v>
      </c>
      <c r="BJ142" s="17" t="s">
        <v>81</v>
      </c>
      <c r="BK142" s="143">
        <f>ROUND(I142*H142,2)</f>
        <v>0</v>
      </c>
      <c r="BL142" s="17" t="s">
        <v>281</v>
      </c>
      <c r="BM142" s="142" t="s">
        <v>3424</v>
      </c>
    </row>
    <row r="143" spans="2:65" s="1" customFormat="1" ht="11.25">
      <c r="B143" s="32"/>
      <c r="D143" s="144" t="s">
        <v>167</v>
      </c>
      <c r="F143" s="145" t="s">
        <v>3423</v>
      </c>
      <c r="I143" s="146"/>
      <c r="L143" s="32"/>
      <c r="M143" s="147"/>
      <c r="T143" s="53"/>
      <c r="AT143" s="17" t="s">
        <v>167</v>
      </c>
      <c r="AU143" s="17" t="s">
        <v>83</v>
      </c>
    </row>
    <row r="144" spans="2:65" s="1" customFormat="1" ht="16.5" customHeight="1">
      <c r="B144" s="32"/>
      <c r="C144" s="131" t="s">
        <v>270</v>
      </c>
      <c r="D144" s="131" t="s">
        <v>160</v>
      </c>
      <c r="E144" s="132" t="s">
        <v>3425</v>
      </c>
      <c r="F144" s="133" t="s">
        <v>3426</v>
      </c>
      <c r="G144" s="134" t="s">
        <v>184</v>
      </c>
      <c r="H144" s="135">
        <v>22</v>
      </c>
      <c r="I144" s="136"/>
      <c r="J144" s="137">
        <f>ROUND(I144*H144,2)</f>
        <v>0</v>
      </c>
      <c r="K144" s="133" t="s">
        <v>164</v>
      </c>
      <c r="L144" s="32"/>
      <c r="M144" s="138" t="s">
        <v>21</v>
      </c>
      <c r="N144" s="139" t="s">
        <v>44</v>
      </c>
      <c r="P144" s="140">
        <f>O144*H144</f>
        <v>0</v>
      </c>
      <c r="Q144" s="140">
        <v>0</v>
      </c>
      <c r="R144" s="140">
        <f>Q144*H144</f>
        <v>0</v>
      </c>
      <c r="S144" s="140">
        <v>0</v>
      </c>
      <c r="T144" s="141">
        <f>S144*H144</f>
        <v>0</v>
      </c>
      <c r="AR144" s="142" t="s">
        <v>281</v>
      </c>
      <c r="AT144" s="142" t="s">
        <v>160</v>
      </c>
      <c r="AU144" s="142" t="s">
        <v>83</v>
      </c>
      <c r="AY144" s="17" t="s">
        <v>158</v>
      </c>
      <c r="BE144" s="143">
        <f>IF(N144="základní",J144,0)</f>
        <v>0</v>
      </c>
      <c r="BF144" s="143">
        <f>IF(N144="snížená",J144,0)</f>
        <v>0</v>
      </c>
      <c r="BG144" s="143">
        <f>IF(N144="zákl. přenesená",J144,0)</f>
        <v>0</v>
      </c>
      <c r="BH144" s="143">
        <f>IF(N144="sníž. přenesená",J144,0)</f>
        <v>0</v>
      </c>
      <c r="BI144" s="143">
        <f>IF(N144="nulová",J144,0)</f>
        <v>0</v>
      </c>
      <c r="BJ144" s="17" t="s">
        <v>81</v>
      </c>
      <c r="BK144" s="143">
        <f>ROUND(I144*H144,2)</f>
        <v>0</v>
      </c>
      <c r="BL144" s="17" t="s">
        <v>281</v>
      </c>
      <c r="BM144" s="142" t="s">
        <v>3427</v>
      </c>
    </row>
    <row r="145" spans="2:65" s="1" customFormat="1" ht="11.25">
      <c r="B145" s="32"/>
      <c r="D145" s="144" t="s">
        <v>167</v>
      </c>
      <c r="F145" s="145" t="s">
        <v>3428</v>
      </c>
      <c r="I145" s="146"/>
      <c r="L145" s="32"/>
      <c r="M145" s="147"/>
      <c r="T145" s="53"/>
      <c r="AT145" s="17" t="s">
        <v>167</v>
      </c>
      <c r="AU145" s="17" t="s">
        <v>83</v>
      </c>
    </row>
    <row r="146" spans="2:65" s="1" customFormat="1" ht="11.25">
      <c r="B146" s="32"/>
      <c r="D146" s="148" t="s">
        <v>169</v>
      </c>
      <c r="F146" s="149" t="s">
        <v>3429</v>
      </c>
      <c r="I146" s="146"/>
      <c r="L146" s="32"/>
      <c r="M146" s="147"/>
      <c r="T146" s="53"/>
      <c r="AT146" s="17" t="s">
        <v>169</v>
      </c>
      <c r="AU146" s="17" t="s">
        <v>83</v>
      </c>
    </row>
    <row r="147" spans="2:65" s="1" customFormat="1" ht="16.5" customHeight="1">
      <c r="B147" s="32"/>
      <c r="C147" s="170" t="s">
        <v>8</v>
      </c>
      <c r="D147" s="170" t="s">
        <v>264</v>
      </c>
      <c r="E147" s="171" t="s">
        <v>3430</v>
      </c>
      <c r="F147" s="172" t="s">
        <v>3431</v>
      </c>
      <c r="G147" s="173" t="s">
        <v>184</v>
      </c>
      <c r="H147" s="174">
        <v>22</v>
      </c>
      <c r="I147" s="175"/>
      <c r="J147" s="176">
        <f>ROUND(I147*H147,2)</f>
        <v>0</v>
      </c>
      <c r="K147" s="172" t="s">
        <v>21</v>
      </c>
      <c r="L147" s="177"/>
      <c r="M147" s="178" t="s">
        <v>21</v>
      </c>
      <c r="N147" s="179" t="s">
        <v>44</v>
      </c>
      <c r="P147" s="140">
        <f>O147*H147</f>
        <v>0</v>
      </c>
      <c r="Q147" s="140">
        <v>0</v>
      </c>
      <c r="R147" s="140">
        <f>Q147*H147</f>
        <v>0</v>
      </c>
      <c r="S147" s="140">
        <v>0</v>
      </c>
      <c r="T147" s="141">
        <f>S147*H147</f>
        <v>0</v>
      </c>
      <c r="AR147" s="142" t="s">
        <v>424</v>
      </c>
      <c r="AT147" s="142" t="s">
        <v>264</v>
      </c>
      <c r="AU147" s="142" t="s">
        <v>83</v>
      </c>
      <c r="AY147" s="17" t="s">
        <v>158</v>
      </c>
      <c r="BE147" s="143">
        <f>IF(N147="základní",J147,0)</f>
        <v>0</v>
      </c>
      <c r="BF147" s="143">
        <f>IF(N147="snížená",J147,0)</f>
        <v>0</v>
      </c>
      <c r="BG147" s="143">
        <f>IF(N147="zákl. přenesená",J147,0)</f>
        <v>0</v>
      </c>
      <c r="BH147" s="143">
        <f>IF(N147="sníž. přenesená",J147,0)</f>
        <v>0</v>
      </c>
      <c r="BI147" s="143">
        <f>IF(N147="nulová",J147,0)</f>
        <v>0</v>
      </c>
      <c r="BJ147" s="17" t="s">
        <v>81</v>
      </c>
      <c r="BK147" s="143">
        <f>ROUND(I147*H147,2)</f>
        <v>0</v>
      </c>
      <c r="BL147" s="17" t="s">
        <v>281</v>
      </c>
      <c r="BM147" s="142" t="s">
        <v>3432</v>
      </c>
    </row>
    <row r="148" spans="2:65" s="1" customFormat="1" ht="11.25">
      <c r="B148" s="32"/>
      <c r="D148" s="144" t="s">
        <v>167</v>
      </c>
      <c r="F148" s="145" t="s">
        <v>3431</v>
      </c>
      <c r="I148" s="146"/>
      <c r="L148" s="32"/>
      <c r="M148" s="147"/>
      <c r="T148" s="53"/>
      <c r="AT148" s="17" t="s">
        <v>167</v>
      </c>
      <c r="AU148" s="17" t="s">
        <v>83</v>
      </c>
    </row>
    <row r="149" spans="2:65" s="1" customFormat="1" ht="16.5" customHeight="1">
      <c r="B149" s="32"/>
      <c r="C149" s="131" t="s">
        <v>281</v>
      </c>
      <c r="D149" s="131" t="s">
        <v>160</v>
      </c>
      <c r="E149" s="132" t="s">
        <v>3425</v>
      </c>
      <c r="F149" s="133" t="s">
        <v>3426</v>
      </c>
      <c r="G149" s="134" t="s">
        <v>184</v>
      </c>
      <c r="H149" s="135">
        <v>1544</v>
      </c>
      <c r="I149" s="136"/>
      <c r="J149" s="137">
        <f>ROUND(I149*H149,2)</f>
        <v>0</v>
      </c>
      <c r="K149" s="133" t="s">
        <v>164</v>
      </c>
      <c r="L149" s="32"/>
      <c r="M149" s="138" t="s">
        <v>21</v>
      </c>
      <c r="N149" s="139" t="s">
        <v>44</v>
      </c>
      <c r="P149" s="140">
        <f>O149*H149</f>
        <v>0</v>
      </c>
      <c r="Q149" s="140">
        <v>0</v>
      </c>
      <c r="R149" s="140">
        <f>Q149*H149</f>
        <v>0</v>
      </c>
      <c r="S149" s="140">
        <v>0</v>
      </c>
      <c r="T149" s="141">
        <f>S149*H149</f>
        <v>0</v>
      </c>
      <c r="AR149" s="142" t="s">
        <v>281</v>
      </c>
      <c r="AT149" s="142" t="s">
        <v>160</v>
      </c>
      <c r="AU149" s="142" t="s">
        <v>83</v>
      </c>
      <c r="AY149" s="17" t="s">
        <v>158</v>
      </c>
      <c r="BE149" s="143">
        <f>IF(N149="základní",J149,0)</f>
        <v>0</v>
      </c>
      <c r="BF149" s="143">
        <f>IF(N149="snížená",J149,0)</f>
        <v>0</v>
      </c>
      <c r="BG149" s="143">
        <f>IF(N149="zákl. přenesená",J149,0)</f>
        <v>0</v>
      </c>
      <c r="BH149" s="143">
        <f>IF(N149="sníž. přenesená",J149,0)</f>
        <v>0</v>
      </c>
      <c r="BI149" s="143">
        <f>IF(N149="nulová",J149,0)</f>
        <v>0</v>
      </c>
      <c r="BJ149" s="17" t="s">
        <v>81</v>
      </c>
      <c r="BK149" s="143">
        <f>ROUND(I149*H149,2)</f>
        <v>0</v>
      </c>
      <c r="BL149" s="17" t="s">
        <v>281</v>
      </c>
      <c r="BM149" s="142" t="s">
        <v>3433</v>
      </c>
    </row>
    <row r="150" spans="2:65" s="1" customFormat="1" ht="11.25">
      <c r="B150" s="32"/>
      <c r="D150" s="144" t="s">
        <v>167</v>
      </c>
      <c r="F150" s="145" t="s">
        <v>3428</v>
      </c>
      <c r="I150" s="146"/>
      <c r="L150" s="32"/>
      <c r="M150" s="147"/>
      <c r="T150" s="53"/>
      <c r="AT150" s="17" t="s">
        <v>167</v>
      </c>
      <c r="AU150" s="17" t="s">
        <v>83</v>
      </c>
    </row>
    <row r="151" spans="2:65" s="1" customFormat="1" ht="11.25">
      <c r="B151" s="32"/>
      <c r="D151" s="148" t="s">
        <v>169</v>
      </c>
      <c r="F151" s="149" t="s">
        <v>3429</v>
      </c>
      <c r="I151" s="146"/>
      <c r="L151" s="32"/>
      <c r="M151" s="147"/>
      <c r="T151" s="53"/>
      <c r="AT151" s="17" t="s">
        <v>169</v>
      </c>
      <c r="AU151" s="17" t="s">
        <v>83</v>
      </c>
    </row>
    <row r="152" spans="2:65" s="12" customFormat="1" ht="11.25">
      <c r="B152" s="150"/>
      <c r="D152" s="144" t="s">
        <v>171</v>
      </c>
      <c r="E152" s="151" t="s">
        <v>21</v>
      </c>
      <c r="F152" s="152" t="s">
        <v>3378</v>
      </c>
      <c r="H152" s="151" t="s">
        <v>21</v>
      </c>
      <c r="I152" s="153"/>
      <c r="L152" s="150"/>
      <c r="M152" s="154"/>
      <c r="T152" s="155"/>
      <c r="AT152" s="151" t="s">
        <v>171</v>
      </c>
      <c r="AU152" s="151" t="s">
        <v>83</v>
      </c>
      <c r="AV152" s="12" t="s">
        <v>81</v>
      </c>
      <c r="AW152" s="12" t="s">
        <v>34</v>
      </c>
      <c r="AX152" s="12" t="s">
        <v>73</v>
      </c>
      <c r="AY152" s="151" t="s">
        <v>158</v>
      </c>
    </row>
    <row r="153" spans="2:65" s="13" customFormat="1" ht="11.25">
      <c r="B153" s="156"/>
      <c r="D153" s="144" t="s">
        <v>171</v>
      </c>
      <c r="E153" s="157" t="s">
        <v>21</v>
      </c>
      <c r="F153" s="158" t="s">
        <v>3434</v>
      </c>
      <c r="H153" s="159">
        <v>1544</v>
      </c>
      <c r="I153" s="160"/>
      <c r="L153" s="156"/>
      <c r="M153" s="161"/>
      <c r="T153" s="162"/>
      <c r="AT153" s="157" t="s">
        <v>171</v>
      </c>
      <c r="AU153" s="157" t="s">
        <v>83</v>
      </c>
      <c r="AV153" s="13" t="s">
        <v>83</v>
      </c>
      <c r="AW153" s="13" t="s">
        <v>34</v>
      </c>
      <c r="AX153" s="13" t="s">
        <v>81</v>
      </c>
      <c r="AY153" s="157" t="s">
        <v>158</v>
      </c>
    </row>
    <row r="154" spans="2:65" s="1" customFormat="1" ht="16.5" customHeight="1">
      <c r="B154" s="32"/>
      <c r="C154" s="170" t="s">
        <v>294</v>
      </c>
      <c r="D154" s="170" t="s">
        <v>264</v>
      </c>
      <c r="E154" s="171" t="s">
        <v>3435</v>
      </c>
      <c r="F154" s="172" t="s">
        <v>3436</v>
      </c>
      <c r="G154" s="173" t="s">
        <v>184</v>
      </c>
      <c r="H154" s="174">
        <v>1544</v>
      </c>
      <c r="I154" s="175"/>
      <c r="J154" s="176">
        <f>ROUND(I154*H154,2)</f>
        <v>0</v>
      </c>
      <c r="K154" s="172" t="s">
        <v>21</v>
      </c>
      <c r="L154" s="177"/>
      <c r="M154" s="178" t="s">
        <v>21</v>
      </c>
      <c r="N154" s="179" t="s">
        <v>44</v>
      </c>
      <c r="P154" s="140">
        <f>O154*H154</f>
        <v>0</v>
      </c>
      <c r="Q154" s="140">
        <v>0</v>
      </c>
      <c r="R154" s="140">
        <f>Q154*H154</f>
        <v>0</v>
      </c>
      <c r="S154" s="140">
        <v>0</v>
      </c>
      <c r="T154" s="141">
        <f>S154*H154</f>
        <v>0</v>
      </c>
      <c r="AR154" s="142" t="s">
        <v>424</v>
      </c>
      <c r="AT154" s="142" t="s">
        <v>264</v>
      </c>
      <c r="AU154" s="142" t="s">
        <v>83</v>
      </c>
      <c r="AY154" s="17" t="s">
        <v>158</v>
      </c>
      <c r="BE154" s="143">
        <f>IF(N154="základní",J154,0)</f>
        <v>0</v>
      </c>
      <c r="BF154" s="143">
        <f>IF(N154="snížená",J154,0)</f>
        <v>0</v>
      </c>
      <c r="BG154" s="143">
        <f>IF(N154="zákl. přenesená",J154,0)</f>
        <v>0</v>
      </c>
      <c r="BH154" s="143">
        <f>IF(N154="sníž. přenesená",J154,0)</f>
        <v>0</v>
      </c>
      <c r="BI154" s="143">
        <f>IF(N154="nulová",J154,0)</f>
        <v>0</v>
      </c>
      <c r="BJ154" s="17" t="s">
        <v>81</v>
      </c>
      <c r="BK154" s="143">
        <f>ROUND(I154*H154,2)</f>
        <v>0</v>
      </c>
      <c r="BL154" s="17" t="s">
        <v>281</v>
      </c>
      <c r="BM154" s="142" t="s">
        <v>3437</v>
      </c>
    </row>
    <row r="155" spans="2:65" s="1" customFormat="1" ht="11.25">
      <c r="B155" s="32"/>
      <c r="D155" s="144" t="s">
        <v>167</v>
      </c>
      <c r="F155" s="145" t="s">
        <v>3436</v>
      </c>
      <c r="I155" s="146"/>
      <c r="L155" s="32"/>
      <c r="M155" s="147"/>
      <c r="T155" s="53"/>
      <c r="AT155" s="17" t="s">
        <v>167</v>
      </c>
      <c r="AU155" s="17" t="s">
        <v>83</v>
      </c>
    </row>
    <row r="156" spans="2:65" s="1" customFormat="1" ht="16.5" customHeight="1">
      <c r="B156" s="32"/>
      <c r="C156" s="131" t="s">
        <v>306</v>
      </c>
      <c r="D156" s="131" t="s">
        <v>160</v>
      </c>
      <c r="E156" s="132" t="s">
        <v>3438</v>
      </c>
      <c r="F156" s="133" t="s">
        <v>3439</v>
      </c>
      <c r="G156" s="134" t="s">
        <v>184</v>
      </c>
      <c r="H156" s="135">
        <v>60</v>
      </c>
      <c r="I156" s="136"/>
      <c r="J156" s="137">
        <f>ROUND(I156*H156,2)</f>
        <v>0</v>
      </c>
      <c r="K156" s="133" t="s">
        <v>164</v>
      </c>
      <c r="L156" s="32"/>
      <c r="M156" s="138" t="s">
        <v>21</v>
      </c>
      <c r="N156" s="139" t="s">
        <v>44</v>
      </c>
      <c r="P156" s="140">
        <f>O156*H156</f>
        <v>0</v>
      </c>
      <c r="Q156" s="140">
        <v>0</v>
      </c>
      <c r="R156" s="140">
        <f>Q156*H156</f>
        <v>0</v>
      </c>
      <c r="S156" s="140">
        <v>0</v>
      </c>
      <c r="T156" s="141">
        <f>S156*H156</f>
        <v>0</v>
      </c>
      <c r="AR156" s="142" t="s">
        <v>281</v>
      </c>
      <c r="AT156" s="142" t="s">
        <v>160</v>
      </c>
      <c r="AU156" s="142" t="s">
        <v>83</v>
      </c>
      <c r="AY156" s="17" t="s">
        <v>158</v>
      </c>
      <c r="BE156" s="143">
        <f>IF(N156="základní",J156,0)</f>
        <v>0</v>
      </c>
      <c r="BF156" s="143">
        <f>IF(N156="snížená",J156,0)</f>
        <v>0</v>
      </c>
      <c r="BG156" s="143">
        <f>IF(N156="zákl. přenesená",J156,0)</f>
        <v>0</v>
      </c>
      <c r="BH156" s="143">
        <f>IF(N156="sníž. přenesená",J156,0)</f>
        <v>0</v>
      </c>
      <c r="BI156" s="143">
        <f>IF(N156="nulová",J156,0)</f>
        <v>0</v>
      </c>
      <c r="BJ156" s="17" t="s">
        <v>81</v>
      </c>
      <c r="BK156" s="143">
        <f>ROUND(I156*H156,2)</f>
        <v>0</v>
      </c>
      <c r="BL156" s="17" t="s">
        <v>281</v>
      </c>
      <c r="BM156" s="142" t="s">
        <v>3440</v>
      </c>
    </row>
    <row r="157" spans="2:65" s="1" customFormat="1" ht="11.25">
      <c r="B157" s="32"/>
      <c r="D157" s="144" t="s">
        <v>167</v>
      </c>
      <c r="F157" s="145" t="s">
        <v>3441</v>
      </c>
      <c r="I157" s="146"/>
      <c r="L157" s="32"/>
      <c r="M157" s="147"/>
      <c r="T157" s="53"/>
      <c r="AT157" s="17" t="s">
        <v>167</v>
      </c>
      <c r="AU157" s="17" t="s">
        <v>83</v>
      </c>
    </row>
    <row r="158" spans="2:65" s="1" customFormat="1" ht="11.25">
      <c r="B158" s="32"/>
      <c r="D158" s="148" t="s">
        <v>169</v>
      </c>
      <c r="F158" s="149" t="s">
        <v>3442</v>
      </c>
      <c r="I158" s="146"/>
      <c r="L158" s="32"/>
      <c r="M158" s="147"/>
      <c r="T158" s="53"/>
      <c r="AT158" s="17" t="s">
        <v>169</v>
      </c>
      <c r="AU158" s="17" t="s">
        <v>83</v>
      </c>
    </row>
    <row r="159" spans="2:65" s="1" customFormat="1" ht="16.5" customHeight="1">
      <c r="B159" s="32"/>
      <c r="C159" s="170" t="s">
        <v>312</v>
      </c>
      <c r="D159" s="170" t="s">
        <v>264</v>
      </c>
      <c r="E159" s="171" t="s">
        <v>3443</v>
      </c>
      <c r="F159" s="172" t="s">
        <v>3444</v>
      </c>
      <c r="G159" s="173" t="s">
        <v>184</v>
      </c>
      <c r="H159" s="174">
        <v>60</v>
      </c>
      <c r="I159" s="175"/>
      <c r="J159" s="176">
        <f>ROUND(I159*H159,2)</f>
        <v>0</v>
      </c>
      <c r="K159" s="172" t="s">
        <v>21</v>
      </c>
      <c r="L159" s="177"/>
      <c r="M159" s="178" t="s">
        <v>21</v>
      </c>
      <c r="N159" s="179" t="s">
        <v>44</v>
      </c>
      <c r="P159" s="140">
        <f>O159*H159</f>
        <v>0</v>
      </c>
      <c r="Q159" s="140">
        <v>0</v>
      </c>
      <c r="R159" s="140">
        <f>Q159*H159</f>
        <v>0</v>
      </c>
      <c r="S159" s="140">
        <v>0</v>
      </c>
      <c r="T159" s="141">
        <f>S159*H159</f>
        <v>0</v>
      </c>
      <c r="AR159" s="142" t="s">
        <v>424</v>
      </c>
      <c r="AT159" s="142" t="s">
        <v>264</v>
      </c>
      <c r="AU159" s="142" t="s">
        <v>83</v>
      </c>
      <c r="AY159" s="17" t="s">
        <v>158</v>
      </c>
      <c r="BE159" s="143">
        <f>IF(N159="základní",J159,0)</f>
        <v>0</v>
      </c>
      <c r="BF159" s="143">
        <f>IF(N159="snížená",J159,0)</f>
        <v>0</v>
      </c>
      <c r="BG159" s="143">
        <f>IF(N159="zákl. přenesená",J159,0)</f>
        <v>0</v>
      </c>
      <c r="BH159" s="143">
        <f>IF(N159="sníž. přenesená",J159,0)</f>
        <v>0</v>
      </c>
      <c r="BI159" s="143">
        <f>IF(N159="nulová",J159,0)</f>
        <v>0</v>
      </c>
      <c r="BJ159" s="17" t="s">
        <v>81</v>
      </c>
      <c r="BK159" s="143">
        <f>ROUND(I159*H159,2)</f>
        <v>0</v>
      </c>
      <c r="BL159" s="17" t="s">
        <v>281</v>
      </c>
      <c r="BM159" s="142" t="s">
        <v>3445</v>
      </c>
    </row>
    <row r="160" spans="2:65" s="1" customFormat="1" ht="11.25">
      <c r="B160" s="32"/>
      <c r="D160" s="144" t="s">
        <v>167</v>
      </c>
      <c r="F160" s="145" t="s">
        <v>3444</v>
      </c>
      <c r="I160" s="146"/>
      <c r="L160" s="32"/>
      <c r="M160" s="147"/>
      <c r="T160" s="53"/>
      <c r="AT160" s="17" t="s">
        <v>167</v>
      </c>
      <c r="AU160" s="17" t="s">
        <v>83</v>
      </c>
    </row>
    <row r="161" spans="2:65" s="1" customFormat="1" ht="16.5" customHeight="1">
      <c r="B161" s="32"/>
      <c r="C161" s="131" t="s">
        <v>319</v>
      </c>
      <c r="D161" s="131" t="s">
        <v>160</v>
      </c>
      <c r="E161" s="132" t="s">
        <v>3446</v>
      </c>
      <c r="F161" s="133" t="s">
        <v>3447</v>
      </c>
      <c r="G161" s="134" t="s">
        <v>184</v>
      </c>
      <c r="H161" s="135">
        <v>27</v>
      </c>
      <c r="I161" s="136"/>
      <c r="J161" s="137">
        <f>ROUND(I161*H161,2)</f>
        <v>0</v>
      </c>
      <c r="K161" s="133" t="s">
        <v>164</v>
      </c>
      <c r="L161" s="32"/>
      <c r="M161" s="138" t="s">
        <v>21</v>
      </c>
      <c r="N161" s="139" t="s">
        <v>44</v>
      </c>
      <c r="P161" s="140">
        <f>O161*H161</f>
        <v>0</v>
      </c>
      <c r="Q161" s="140">
        <v>0</v>
      </c>
      <c r="R161" s="140">
        <f>Q161*H161</f>
        <v>0</v>
      </c>
      <c r="S161" s="140">
        <v>0</v>
      </c>
      <c r="T161" s="141">
        <f>S161*H161</f>
        <v>0</v>
      </c>
      <c r="AR161" s="142" t="s">
        <v>281</v>
      </c>
      <c r="AT161" s="142" t="s">
        <v>160</v>
      </c>
      <c r="AU161" s="142" t="s">
        <v>83</v>
      </c>
      <c r="AY161" s="17" t="s">
        <v>158</v>
      </c>
      <c r="BE161" s="143">
        <f>IF(N161="základní",J161,0)</f>
        <v>0</v>
      </c>
      <c r="BF161" s="143">
        <f>IF(N161="snížená",J161,0)</f>
        <v>0</v>
      </c>
      <c r="BG161" s="143">
        <f>IF(N161="zákl. přenesená",J161,0)</f>
        <v>0</v>
      </c>
      <c r="BH161" s="143">
        <f>IF(N161="sníž. přenesená",J161,0)</f>
        <v>0</v>
      </c>
      <c r="BI161" s="143">
        <f>IF(N161="nulová",J161,0)</f>
        <v>0</v>
      </c>
      <c r="BJ161" s="17" t="s">
        <v>81</v>
      </c>
      <c r="BK161" s="143">
        <f>ROUND(I161*H161,2)</f>
        <v>0</v>
      </c>
      <c r="BL161" s="17" t="s">
        <v>281</v>
      </c>
      <c r="BM161" s="142" t="s">
        <v>3448</v>
      </c>
    </row>
    <row r="162" spans="2:65" s="1" customFormat="1" ht="11.25">
      <c r="B162" s="32"/>
      <c r="D162" s="144" t="s">
        <v>167</v>
      </c>
      <c r="F162" s="145" t="s">
        <v>3449</v>
      </c>
      <c r="I162" s="146"/>
      <c r="L162" s="32"/>
      <c r="M162" s="147"/>
      <c r="T162" s="53"/>
      <c r="AT162" s="17" t="s">
        <v>167</v>
      </c>
      <c r="AU162" s="17" t="s">
        <v>83</v>
      </c>
    </row>
    <row r="163" spans="2:65" s="1" customFormat="1" ht="11.25">
      <c r="B163" s="32"/>
      <c r="D163" s="148" t="s">
        <v>169</v>
      </c>
      <c r="F163" s="149" t="s">
        <v>3450</v>
      </c>
      <c r="I163" s="146"/>
      <c r="L163" s="32"/>
      <c r="M163" s="147"/>
      <c r="T163" s="53"/>
      <c r="AT163" s="17" t="s">
        <v>169</v>
      </c>
      <c r="AU163" s="17" t="s">
        <v>83</v>
      </c>
    </row>
    <row r="164" spans="2:65" s="1" customFormat="1" ht="16.5" customHeight="1">
      <c r="B164" s="32"/>
      <c r="C164" s="170" t="s">
        <v>7</v>
      </c>
      <c r="D164" s="170" t="s">
        <v>264</v>
      </c>
      <c r="E164" s="171" t="s">
        <v>3451</v>
      </c>
      <c r="F164" s="172" t="s">
        <v>3452</v>
      </c>
      <c r="G164" s="173" t="s">
        <v>184</v>
      </c>
      <c r="H164" s="174">
        <v>27</v>
      </c>
      <c r="I164" s="175"/>
      <c r="J164" s="176">
        <f>ROUND(I164*H164,2)</f>
        <v>0</v>
      </c>
      <c r="K164" s="172" t="s">
        <v>21</v>
      </c>
      <c r="L164" s="177"/>
      <c r="M164" s="178" t="s">
        <v>21</v>
      </c>
      <c r="N164" s="179" t="s">
        <v>44</v>
      </c>
      <c r="P164" s="140">
        <f>O164*H164</f>
        <v>0</v>
      </c>
      <c r="Q164" s="140">
        <v>0</v>
      </c>
      <c r="R164" s="140">
        <f>Q164*H164</f>
        <v>0</v>
      </c>
      <c r="S164" s="140">
        <v>0</v>
      </c>
      <c r="T164" s="141">
        <f>S164*H164</f>
        <v>0</v>
      </c>
      <c r="AR164" s="142" t="s">
        <v>424</v>
      </c>
      <c r="AT164" s="142" t="s">
        <v>264</v>
      </c>
      <c r="AU164" s="142" t="s">
        <v>83</v>
      </c>
      <c r="AY164" s="17" t="s">
        <v>158</v>
      </c>
      <c r="BE164" s="143">
        <f>IF(N164="základní",J164,0)</f>
        <v>0</v>
      </c>
      <c r="BF164" s="143">
        <f>IF(N164="snížená",J164,0)</f>
        <v>0</v>
      </c>
      <c r="BG164" s="143">
        <f>IF(N164="zákl. přenesená",J164,0)</f>
        <v>0</v>
      </c>
      <c r="BH164" s="143">
        <f>IF(N164="sníž. přenesená",J164,0)</f>
        <v>0</v>
      </c>
      <c r="BI164" s="143">
        <f>IF(N164="nulová",J164,0)</f>
        <v>0</v>
      </c>
      <c r="BJ164" s="17" t="s">
        <v>81</v>
      </c>
      <c r="BK164" s="143">
        <f>ROUND(I164*H164,2)</f>
        <v>0</v>
      </c>
      <c r="BL164" s="17" t="s">
        <v>281</v>
      </c>
      <c r="BM164" s="142" t="s">
        <v>3453</v>
      </c>
    </row>
    <row r="165" spans="2:65" s="1" customFormat="1" ht="11.25">
      <c r="B165" s="32"/>
      <c r="D165" s="144" t="s">
        <v>167</v>
      </c>
      <c r="F165" s="145" t="s">
        <v>3452</v>
      </c>
      <c r="I165" s="146"/>
      <c r="L165" s="32"/>
      <c r="M165" s="147"/>
      <c r="T165" s="53"/>
      <c r="AT165" s="17" t="s">
        <v>167</v>
      </c>
      <c r="AU165" s="17" t="s">
        <v>83</v>
      </c>
    </row>
    <row r="166" spans="2:65" s="1" customFormat="1" ht="16.5" customHeight="1">
      <c r="B166" s="32"/>
      <c r="C166" s="131" t="s">
        <v>333</v>
      </c>
      <c r="D166" s="131" t="s">
        <v>160</v>
      </c>
      <c r="E166" s="132" t="s">
        <v>3454</v>
      </c>
      <c r="F166" s="133" t="s">
        <v>3455</v>
      </c>
      <c r="G166" s="134" t="s">
        <v>184</v>
      </c>
      <c r="H166" s="135">
        <v>362</v>
      </c>
      <c r="I166" s="136"/>
      <c r="J166" s="137">
        <f>ROUND(I166*H166,2)</f>
        <v>0</v>
      </c>
      <c r="K166" s="133" t="s">
        <v>164</v>
      </c>
      <c r="L166" s="32"/>
      <c r="M166" s="138" t="s">
        <v>21</v>
      </c>
      <c r="N166" s="139" t="s">
        <v>44</v>
      </c>
      <c r="P166" s="140">
        <f>O166*H166</f>
        <v>0</v>
      </c>
      <c r="Q166" s="140">
        <v>0</v>
      </c>
      <c r="R166" s="140">
        <f>Q166*H166</f>
        <v>0</v>
      </c>
      <c r="S166" s="140">
        <v>0</v>
      </c>
      <c r="T166" s="141">
        <f>S166*H166</f>
        <v>0</v>
      </c>
      <c r="AR166" s="142" t="s">
        <v>281</v>
      </c>
      <c r="AT166" s="142" t="s">
        <v>160</v>
      </c>
      <c r="AU166" s="142" t="s">
        <v>83</v>
      </c>
      <c r="AY166" s="17" t="s">
        <v>158</v>
      </c>
      <c r="BE166" s="143">
        <f>IF(N166="základní",J166,0)</f>
        <v>0</v>
      </c>
      <c r="BF166" s="143">
        <f>IF(N166="snížená",J166,0)</f>
        <v>0</v>
      </c>
      <c r="BG166" s="143">
        <f>IF(N166="zákl. přenesená",J166,0)</f>
        <v>0</v>
      </c>
      <c r="BH166" s="143">
        <f>IF(N166="sníž. přenesená",J166,0)</f>
        <v>0</v>
      </c>
      <c r="BI166" s="143">
        <f>IF(N166="nulová",J166,0)</f>
        <v>0</v>
      </c>
      <c r="BJ166" s="17" t="s">
        <v>81</v>
      </c>
      <c r="BK166" s="143">
        <f>ROUND(I166*H166,2)</f>
        <v>0</v>
      </c>
      <c r="BL166" s="17" t="s">
        <v>281</v>
      </c>
      <c r="BM166" s="142" t="s">
        <v>3456</v>
      </c>
    </row>
    <row r="167" spans="2:65" s="1" customFormat="1" ht="11.25">
      <c r="B167" s="32"/>
      <c r="D167" s="144" t="s">
        <v>167</v>
      </c>
      <c r="F167" s="145" t="s">
        <v>3457</v>
      </c>
      <c r="I167" s="146"/>
      <c r="L167" s="32"/>
      <c r="M167" s="147"/>
      <c r="T167" s="53"/>
      <c r="AT167" s="17" t="s">
        <v>167</v>
      </c>
      <c r="AU167" s="17" t="s">
        <v>83</v>
      </c>
    </row>
    <row r="168" spans="2:65" s="1" customFormat="1" ht="11.25">
      <c r="B168" s="32"/>
      <c r="D168" s="148" t="s">
        <v>169</v>
      </c>
      <c r="F168" s="149" t="s">
        <v>3458</v>
      </c>
      <c r="I168" s="146"/>
      <c r="L168" s="32"/>
      <c r="M168" s="147"/>
      <c r="T168" s="53"/>
      <c r="AT168" s="17" t="s">
        <v>169</v>
      </c>
      <c r="AU168" s="17" t="s">
        <v>83</v>
      </c>
    </row>
    <row r="169" spans="2:65" s="1" customFormat="1" ht="16.5" customHeight="1">
      <c r="B169" s="32"/>
      <c r="C169" s="170" t="s">
        <v>341</v>
      </c>
      <c r="D169" s="170" t="s">
        <v>264</v>
      </c>
      <c r="E169" s="171" t="s">
        <v>3459</v>
      </c>
      <c r="F169" s="172" t="s">
        <v>3460</v>
      </c>
      <c r="G169" s="173" t="s">
        <v>184</v>
      </c>
      <c r="H169" s="174">
        <v>362</v>
      </c>
      <c r="I169" s="175"/>
      <c r="J169" s="176">
        <f>ROUND(I169*H169,2)</f>
        <v>0</v>
      </c>
      <c r="K169" s="172" t="s">
        <v>21</v>
      </c>
      <c r="L169" s="177"/>
      <c r="M169" s="178" t="s">
        <v>21</v>
      </c>
      <c r="N169" s="179" t="s">
        <v>44</v>
      </c>
      <c r="P169" s="140">
        <f>O169*H169</f>
        <v>0</v>
      </c>
      <c r="Q169" s="140">
        <v>0</v>
      </c>
      <c r="R169" s="140">
        <f>Q169*H169</f>
        <v>0</v>
      </c>
      <c r="S169" s="140">
        <v>0</v>
      </c>
      <c r="T169" s="141">
        <f>S169*H169</f>
        <v>0</v>
      </c>
      <c r="AR169" s="142" t="s">
        <v>424</v>
      </c>
      <c r="AT169" s="142" t="s">
        <v>264</v>
      </c>
      <c r="AU169" s="142" t="s">
        <v>83</v>
      </c>
      <c r="AY169" s="17" t="s">
        <v>158</v>
      </c>
      <c r="BE169" s="143">
        <f>IF(N169="základní",J169,0)</f>
        <v>0</v>
      </c>
      <c r="BF169" s="143">
        <f>IF(N169="snížená",J169,0)</f>
        <v>0</v>
      </c>
      <c r="BG169" s="143">
        <f>IF(N169="zákl. přenesená",J169,0)</f>
        <v>0</v>
      </c>
      <c r="BH169" s="143">
        <f>IF(N169="sníž. přenesená",J169,0)</f>
        <v>0</v>
      </c>
      <c r="BI169" s="143">
        <f>IF(N169="nulová",J169,0)</f>
        <v>0</v>
      </c>
      <c r="BJ169" s="17" t="s">
        <v>81</v>
      </c>
      <c r="BK169" s="143">
        <f>ROUND(I169*H169,2)</f>
        <v>0</v>
      </c>
      <c r="BL169" s="17" t="s">
        <v>281</v>
      </c>
      <c r="BM169" s="142" t="s">
        <v>3461</v>
      </c>
    </row>
    <row r="170" spans="2:65" s="1" customFormat="1" ht="11.25">
      <c r="B170" s="32"/>
      <c r="D170" s="144" t="s">
        <v>167</v>
      </c>
      <c r="F170" s="145" t="s">
        <v>3460</v>
      </c>
      <c r="I170" s="146"/>
      <c r="L170" s="32"/>
      <c r="M170" s="147"/>
      <c r="T170" s="53"/>
      <c r="AT170" s="17" t="s">
        <v>167</v>
      </c>
      <c r="AU170" s="17" t="s">
        <v>83</v>
      </c>
    </row>
    <row r="171" spans="2:65" s="1" customFormat="1" ht="16.5" customHeight="1">
      <c r="B171" s="32"/>
      <c r="C171" s="131" t="s">
        <v>349</v>
      </c>
      <c r="D171" s="131" t="s">
        <v>160</v>
      </c>
      <c r="E171" s="132" t="s">
        <v>3454</v>
      </c>
      <c r="F171" s="133" t="s">
        <v>3455</v>
      </c>
      <c r="G171" s="134" t="s">
        <v>184</v>
      </c>
      <c r="H171" s="135">
        <v>15</v>
      </c>
      <c r="I171" s="136"/>
      <c r="J171" s="137">
        <f>ROUND(I171*H171,2)</f>
        <v>0</v>
      </c>
      <c r="K171" s="133" t="s">
        <v>164</v>
      </c>
      <c r="L171" s="32"/>
      <c r="M171" s="138" t="s">
        <v>21</v>
      </c>
      <c r="N171" s="139" t="s">
        <v>44</v>
      </c>
      <c r="P171" s="140">
        <f>O171*H171</f>
        <v>0</v>
      </c>
      <c r="Q171" s="140">
        <v>0</v>
      </c>
      <c r="R171" s="140">
        <f>Q171*H171</f>
        <v>0</v>
      </c>
      <c r="S171" s="140">
        <v>0</v>
      </c>
      <c r="T171" s="141">
        <f>S171*H171</f>
        <v>0</v>
      </c>
      <c r="AR171" s="142" t="s">
        <v>281</v>
      </c>
      <c r="AT171" s="142" t="s">
        <v>160</v>
      </c>
      <c r="AU171" s="142" t="s">
        <v>83</v>
      </c>
      <c r="AY171" s="17" t="s">
        <v>158</v>
      </c>
      <c r="BE171" s="143">
        <f>IF(N171="základní",J171,0)</f>
        <v>0</v>
      </c>
      <c r="BF171" s="143">
        <f>IF(N171="snížená",J171,0)</f>
        <v>0</v>
      </c>
      <c r="BG171" s="143">
        <f>IF(N171="zákl. přenesená",J171,0)</f>
        <v>0</v>
      </c>
      <c r="BH171" s="143">
        <f>IF(N171="sníž. přenesená",J171,0)</f>
        <v>0</v>
      </c>
      <c r="BI171" s="143">
        <f>IF(N171="nulová",J171,0)</f>
        <v>0</v>
      </c>
      <c r="BJ171" s="17" t="s">
        <v>81</v>
      </c>
      <c r="BK171" s="143">
        <f>ROUND(I171*H171,2)</f>
        <v>0</v>
      </c>
      <c r="BL171" s="17" t="s">
        <v>281</v>
      </c>
      <c r="BM171" s="142" t="s">
        <v>3462</v>
      </c>
    </row>
    <row r="172" spans="2:65" s="1" customFormat="1" ht="11.25">
      <c r="B172" s="32"/>
      <c r="D172" s="144" t="s">
        <v>167</v>
      </c>
      <c r="F172" s="145" t="s">
        <v>3457</v>
      </c>
      <c r="I172" s="146"/>
      <c r="L172" s="32"/>
      <c r="M172" s="147"/>
      <c r="T172" s="53"/>
      <c r="AT172" s="17" t="s">
        <v>167</v>
      </c>
      <c r="AU172" s="17" t="s">
        <v>83</v>
      </c>
    </row>
    <row r="173" spans="2:65" s="1" customFormat="1" ht="11.25">
      <c r="B173" s="32"/>
      <c r="D173" s="148" t="s">
        <v>169</v>
      </c>
      <c r="F173" s="149" t="s">
        <v>3458</v>
      </c>
      <c r="I173" s="146"/>
      <c r="L173" s="32"/>
      <c r="M173" s="147"/>
      <c r="T173" s="53"/>
      <c r="AT173" s="17" t="s">
        <v>169</v>
      </c>
      <c r="AU173" s="17" t="s">
        <v>83</v>
      </c>
    </row>
    <row r="174" spans="2:65" s="1" customFormat="1" ht="16.5" customHeight="1">
      <c r="B174" s="32"/>
      <c r="C174" s="170" t="s">
        <v>357</v>
      </c>
      <c r="D174" s="170" t="s">
        <v>264</v>
      </c>
      <c r="E174" s="171" t="s">
        <v>3463</v>
      </c>
      <c r="F174" s="172" t="s">
        <v>3464</v>
      </c>
      <c r="G174" s="173" t="s">
        <v>184</v>
      </c>
      <c r="H174" s="174">
        <v>15</v>
      </c>
      <c r="I174" s="175"/>
      <c r="J174" s="176">
        <f>ROUND(I174*H174,2)</f>
        <v>0</v>
      </c>
      <c r="K174" s="172" t="s">
        <v>21</v>
      </c>
      <c r="L174" s="177"/>
      <c r="M174" s="178" t="s">
        <v>21</v>
      </c>
      <c r="N174" s="179" t="s">
        <v>44</v>
      </c>
      <c r="P174" s="140">
        <f>O174*H174</f>
        <v>0</v>
      </c>
      <c r="Q174" s="140">
        <v>0</v>
      </c>
      <c r="R174" s="140">
        <f>Q174*H174</f>
        <v>0</v>
      </c>
      <c r="S174" s="140">
        <v>0</v>
      </c>
      <c r="T174" s="141">
        <f>S174*H174</f>
        <v>0</v>
      </c>
      <c r="AR174" s="142" t="s">
        <v>424</v>
      </c>
      <c r="AT174" s="142" t="s">
        <v>264</v>
      </c>
      <c r="AU174" s="142" t="s">
        <v>83</v>
      </c>
      <c r="AY174" s="17" t="s">
        <v>158</v>
      </c>
      <c r="BE174" s="143">
        <f>IF(N174="základní",J174,0)</f>
        <v>0</v>
      </c>
      <c r="BF174" s="143">
        <f>IF(N174="snížená",J174,0)</f>
        <v>0</v>
      </c>
      <c r="BG174" s="143">
        <f>IF(N174="zákl. přenesená",J174,0)</f>
        <v>0</v>
      </c>
      <c r="BH174" s="143">
        <f>IF(N174="sníž. přenesená",J174,0)</f>
        <v>0</v>
      </c>
      <c r="BI174" s="143">
        <f>IF(N174="nulová",J174,0)</f>
        <v>0</v>
      </c>
      <c r="BJ174" s="17" t="s">
        <v>81</v>
      </c>
      <c r="BK174" s="143">
        <f>ROUND(I174*H174,2)</f>
        <v>0</v>
      </c>
      <c r="BL174" s="17" t="s">
        <v>281</v>
      </c>
      <c r="BM174" s="142" t="s">
        <v>3465</v>
      </c>
    </row>
    <row r="175" spans="2:65" s="1" customFormat="1" ht="11.25">
      <c r="B175" s="32"/>
      <c r="D175" s="144" t="s">
        <v>167</v>
      </c>
      <c r="F175" s="145" t="s">
        <v>3464</v>
      </c>
      <c r="I175" s="146"/>
      <c r="L175" s="32"/>
      <c r="M175" s="147"/>
      <c r="T175" s="53"/>
      <c r="AT175" s="17" t="s">
        <v>167</v>
      </c>
      <c r="AU175" s="17" t="s">
        <v>83</v>
      </c>
    </row>
    <row r="176" spans="2:65" s="1" customFormat="1" ht="19.5">
      <c r="B176" s="32"/>
      <c r="D176" s="144" t="s">
        <v>562</v>
      </c>
      <c r="F176" s="180" t="s">
        <v>3466</v>
      </c>
      <c r="I176" s="146"/>
      <c r="L176" s="32"/>
      <c r="M176" s="147"/>
      <c r="T176" s="53"/>
      <c r="AT176" s="17" t="s">
        <v>562</v>
      </c>
      <c r="AU176" s="17" t="s">
        <v>83</v>
      </c>
    </row>
    <row r="177" spans="2:65" s="1" customFormat="1" ht="16.5" customHeight="1">
      <c r="B177" s="32"/>
      <c r="C177" s="131" t="s">
        <v>365</v>
      </c>
      <c r="D177" s="131" t="s">
        <v>160</v>
      </c>
      <c r="E177" s="132" t="s">
        <v>3467</v>
      </c>
      <c r="F177" s="133" t="s">
        <v>3468</v>
      </c>
      <c r="G177" s="134" t="s">
        <v>184</v>
      </c>
      <c r="H177" s="135">
        <v>22</v>
      </c>
      <c r="I177" s="136"/>
      <c r="J177" s="137">
        <f>ROUND(I177*H177,2)</f>
        <v>0</v>
      </c>
      <c r="K177" s="133" t="s">
        <v>164</v>
      </c>
      <c r="L177" s="32"/>
      <c r="M177" s="138" t="s">
        <v>21</v>
      </c>
      <c r="N177" s="139" t="s">
        <v>44</v>
      </c>
      <c r="P177" s="140">
        <f>O177*H177</f>
        <v>0</v>
      </c>
      <c r="Q177" s="140">
        <v>0</v>
      </c>
      <c r="R177" s="140">
        <f>Q177*H177</f>
        <v>0</v>
      </c>
      <c r="S177" s="140">
        <v>0</v>
      </c>
      <c r="T177" s="141">
        <f>S177*H177</f>
        <v>0</v>
      </c>
      <c r="AR177" s="142" t="s">
        <v>281</v>
      </c>
      <c r="AT177" s="142" t="s">
        <v>160</v>
      </c>
      <c r="AU177" s="142" t="s">
        <v>83</v>
      </c>
      <c r="AY177" s="17" t="s">
        <v>158</v>
      </c>
      <c r="BE177" s="143">
        <f>IF(N177="základní",J177,0)</f>
        <v>0</v>
      </c>
      <c r="BF177" s="143">
        <f>IF(N177="snížená",J177,0)</f>
        <v>0</v>
      </c>
      <c r="BG177" s="143">
        <f>IF(N177="zákl. přenesená",J177,0)</f>
        <v>0</v>
      </c>
      <c r="BH177" s="143">
        <f>IF(N177="sníž. přenesená",J177,0)</f>
        <v>0</v>
      </c>
      <c r="BI177" s="143">
        <f>IF(N177="nulová",J177,0)</f>
        <v>0</v>
      </c>
      <c r="BJ177" s="17" t="s">
        <v>81</v>
      </c>
      <c r="BK177" s="143">
        <f>ROUND(I177*H177,2)</f>
        <v>0</v>
      </c>
      <c r="BL177" s="17" t="s">
        <v>281</v>
      </c>
      <c r="BM177" s="142" t="s">
        <v>3469</v>
      </c>
    </row>
    <row r="178" spans="2:65" s="1" customFormat="1" ht="11.25">
      <c r="B178" s="32"/>
      <c r="D178" s="144" t="s">
        <v>167</v>
      </c>
      <c r="F178" s="145" t="s">
        <v>3470</v>
      </c>
      <c r="I178" s="146"/>
      <c r="L178" s="32"/>
      <c r="M178" s="147"/>
      <c r="T178" s="53"/>
      <c r="AT178" s="17" t="s">
        <v>167</v>
      </c>
      <c r="AU178" s="17" t="s">
        <v>83</v>
      </c>
    </row>
    <row r="179" spans="2:65" s="1" customFormat="1" ht="11.25">
      <c r="B179" s="32"/>
      <c r="D179" s="148" t="s">
        <v>169</v>
      </c>
      <c r="F179" s="149" t="s">
        <v>3471</v>
      </c>
      <c r="I179" s="146"/>
      <c r="L179" s="32"/>
      <c r="M179" s="147"/>
      <c r="T179" s="53"/>
      <c r="AT179" s="17" t="s">
        <v>169</v>
      </c>
      <c r="AU179" s="17" t="s">
        <v>83</v>
      </c>
    </row>
    <row r="180" spans="2:65" s="1" customFormat="1" ht="19.5">
      <c r="B180" s="32"/>
      <c r="D180" s="144" t="s">
        <v>562</v>
      </c>
      <c r="F180" s="180" t="s">
        <v>3472</v>
      </c>
      <c r="I180" s="146"/>
      <c r="L180" s="32"/>
      <c r="M180" s="147"/>
      <c r="T180" s="53"/>
      <c r="AT180" s="17" t="s">
        <v>562</v>
      </c>
      <c r="AU180" s="17" t="s">
        <v>83</v>
      </c>
    </row>
    <row r="181" spans="2:65" s="1" customFormat="1" ht="16.5" customHeight="1">
      <c r="B181" s="32"/>
      <c r="C181" s="170" t="s">
        <v>372</v>
      </c>
      <c r="D181" s="170" t="s">
        <v>264</v>
      </c>
      <c r="E181" s="171" t="s">
        <v>3473</v>
      </c>
      <c r="F181" s="172" t="s">
        <v>3474</v>
      </c>
      <c r="G181" s="173" t="s">
        <v>184</v>
      </c>
      <c r="H181" s="174">
        <v>22</v>
      </c>
      <c r="I181" s="175"/>
      <c r="J181" s="176">
        <f>ROUND(I181*H181,2)</f>
        <v>0</v>
      </c>
      <c r="K181" s="172" t="s">
        <v>21</v>
      </c>
      <c r="L181" s="177"/>
      <c r="M181" s="178" t="s">
        <v>21</v>
      </c>
      <c r="N181" s="179" t="s">
        <v>44</v>
      </c>
      <c r="P181" s="140">
        <f>O181*H181</f>
        <v>0</v>
      </c>
      <c r="Q181" s="140">
        <v>0</v>
      </c>
      <c r="R181" s="140">
        <f>Q181*H181</f>
        <v>0</v>
      </c>
      <c r="S181" s="140">
        <v>0</v>
      </c>
      <c r="T181" s="141">
        <f>S181*H181</f>
        <v>0</v>
      </c>
      <c r="AR181" s="142" t="s">
        <v>424</v>
      </c>
      <c r="AT181" s="142" t="s">
        <v>264</v>
      </c>
      <c r="AU181" s="142" t="s">
        <v>83</v>
      </c>
      <c r="AY181" s="17" t="s">
        <v>158</v>
      </c>
      <c r="BE181" s="143">
        <f>IF(N181="základní",J181,0)</f>
        <v>0</v>
      </c>
      <c r="BF181" s="143">
        <f>IF(N181="snížená",J181,0)</f>
        <v>0</v>
      </c>
      <c r="BG181" s="143">
        <f>IF(N181="zákl. přenesená",J181,0)</f>
        <v>0</v>
      </c>
      <c r="BH181" s="143">
        <f>IF(N181="sníž. přenesená",J181,0)</f>
        <v>0</v>
      </c>
      <c r="BI181" s="143">
        <f>IF(N181="nulová",J181,0)</f>
        <v>0</v>
      </c>
      <c r="BJ181" s="17" t="s">
        <v>81</v>
      </c>
      <c r="BK181" s="143">
        <f>ROUND(I181*H181,2)</f>
        <v>0</v>
      </c>
      <c r="BL181" s="17" t="s">
        <v>281</v>
      </c>
      <c r="BM181" s="142" t="s">
        <v>3475</v>
      </c>
    </row>
    <row r="182" spans="2:65" s="1" customFormat="1" ht="11.25">
      <c r="B182" s="32"/>
      <c r="D182" s="144" t="s">
        <v>167</v>
      </c>
      <c r="F182" s="145" t="s">
        <v>3474</v>
      </c>
      <c r="I182" s="146"/>
      <c r="L182" s="32"/>
      <c r="M182" s="147"/>
      <c r="T182" s="53"/>
      <c r="AT182" s="17" t="s">
        <v>167</v>
      </c>
      <c r="AU182" s="17" t="s">
        <v>83</v>
      </c>
    </row>
    <row r="183" spans="2:65" s="1" customFormat="1" ht="16.5" customHeight="1">
      <c r="B183" s="32"/>
      <c r="C183" s="131" t="s">
        <v>379</v>
      </c>
      <c r="D183" s="131" t="s">
        <v>160</v>
      </c>
      <c r="E183" s="132" t="s">
        <v>3476</v>
      </c>
      <c r="F183" s="133" t="s">
        <v>3477</v>
      </c>
      <c r="G183" s="134" t="s">
        <v>344</v>
      </c>
      <c r="H183" s="135">
        <v>10</v>
      </c>
      <c r="I183" s="136"/>
      <c r="J183" s="137">
        <f>ROUND(I183*H183,2)</f>
        <v>0</v>
      </c>
      <c r="K183" s="133" t="s">
        <v>164</v>
      </c>
      <c r="L183" s="32"/>
      <c r="M183" s="138" t="s">
        <v>21</v>
      </c>
      <c r="N183" s="139" t="s">
        <v>44</v>
      </c>
      <c r="P183" s="140">
        <f>O183*H183</f>
        <v>0</v>
      </c>
      <c r="Q183" s="140">
        <v>0</v>
      </c>
      <c r="R183" s="140">
        <f>Q183*H183</f>
        <v>0</v>
      </c>
      <c r="S183" s="140">
        <v>0</v>
      </c>
      <c r="T183" s="141">
        <f>S183*H183</f>
        <v>0</v>
      </c>
      <c r="AR183" s="142" t="s">
        <v>281</v>
      </c>
      <c r="AT183" s="142" t="s">
        <v>160</v>
      </c>
      <c r="AU183" s="142" t="s">
        <v>83</v>
      </c>
      <c r="AY183" s="17" t="s">
        <v>158</v>
      </c>
      <c r="BE183" s="143">
        <f>IF(N183="základní",J183,0)</f>
        <v>0</v>
      </c>
      <c r="BF183" s="143">
        <f>IF(N183="snížená",J183,0)</f>
        <v>0</v>
      </c>
      <c r="BG183" s="143">
        <f>IF(N183="zákl. přenesená",J183,0)</f>
        <v>0</v>
      </c>
      <c r="BH183" s="143">
        <f>IF(N183="sníž. přenesená",J183,0)</f>
        <v>0</v>
      </c>
      <c r="BI183" s="143">
        <f>IF(N183="nulová",J183,0)</f>
        <v>0</v>
      </c>
      <c r="BJ183" s="17" t="s">
        <v>81</v>
      </c>
      <c r="BK183" s="143">
        <f>ROUND(I183*H183,2)</f>
        <v>0</v>
      </c>
      <c r="BL183" s="17" t="s">
        <v>281</v>
      </c>
      <c r="BM183" s="142" t="s">
        <v>3478</v>
      </c>
    </row>
    <row r="184" spans="2:65" s="1" customFormat="1" ht="11.25">
      <c r="B184" s="32"/>
      <c r="D184" s="144" t="s">
        <v>167</v>
      </c>
      <c r="F184" s="145" t="s">
        <v>3479</v>
      </c>
      <c r="I184" s="146"/>
      <c r="L184" s="32"/>
      <c r="M184" s="147"/>
      <c r="T184" s="53"/>
      <c r="AT184" s="17" t="s">
        <v>167</v>
      </c>
      <c r="AU184" s="17" t="s">
        <v>83</v>
      </c>
    </row>
    <row r="185" spans="2:65" s="1" customFormat="1" ht="11.25">
      <c r="B185" s="32"/>
      <c r="D185" s="148" t="s">
        <v>169</v>
      </c>
      <c r="F185" s="149" t="s">
        <v>3480</v>
      </c>
      <c r="I185" s="146"/>
      <c r="L185" s="32"/>
      <c r="M185" s="147"/>
      <c r="T185" s="53"/>
      <c r="AT185" s="17" t="s">
        <v>169</v>
      </c>
      <c r="AU185" s="17" t="s">
        <v>83</v>
      </c>
    </row>
    <row r="186" spans="2:65" s="1" customFormat="1" ht="19.5">
      <c r="B186" s="32"/>
      <c r="D186" s="144" t="s">
        <v>562</v>
      </c>
      <c r="F186" s="180" t="s">
        <v>3481</v>
      </c>
      <c r="I186" s="146"/>
      <c r="L186" s="32"/>
      <c r="M186" s="147"/>
      <c r="T186" s="53"/>
      <c r="AT186" s="17" t="s">
        <v>562</v>
      </c>
      <c r="AU186" s="17" t="s">
        <v>83</v>
      </c>
    </row>
    <row r="187" spans="2:65" s="1" customFormat="1" ht="16.5" customHeight="1">
      <c r="B187" s="32"/>
      <c r="C187" s="131" t="s">
        <v>388</v>
      </c>
      <c r="D187" s="131" t="s">
        <v>160</v>
      </c>
      <c r="E187" s="132" t="s">
        <v>3482</v>
      </c>
      <c r="F187" s="133" t="s">
        <v>3483</v>
      </c>
      <c r="G187" s="134" t="s">
        <v>344</v>
      </c>
      <c r="H187" s="135">
        <v>5</v>
      </c>
      <c r="I187" s="136"/>
      <c r="J187" s="137">
        <f>ROUND(I187*H187,2)</f>
        <v>0</v>
      </c>
      <c r="K187" s="133" t="s">
        <v>164</v>
      </c>
      <c r="L187" s="32"/>
      <c r="M187" s="138" t="s">
        <v>21</v>
      </c>
      <c r="N187" s="139" t="s">
        <v>44</v>
      </c>
      <c r="P187" s="140">
        <f>O187*H187</f>
        <v>0</v>
      </c>
      <c r="Q187" s="140">
        <v>0</v>
      </c>
      <c r="R187" s="140">
        <f>Q187*H187</f>
        <v>0</v>
      </c>
      <c r="S187" s="140">
        <v>0</v>
      </c>
      <c r="T187" s="141">
        <f>S187*H187</f>
        <v>0</v>
      </c>
      <c r="AR187" s="142" t="s">
        <v>281</v>
      </c>
      <c r="AT187" s="142" t="s">
        <v>160</v>
      </c>
      <c r="AU187" s="142" t="s">
        <v>83</v>
      </c>
      <c r="AY187" s="17" t="s">
        <v>158</v>
      </c>
      <c r="BE187" s="143">
        <f>IF(N187="základní",J187,0)</f>
        <v>0</v>
      </c>
      <c r="BF187" s="143">
        <f>IF(N187="snížená",J187,0)</f>
        <v>0</v>
      </c>
      <c r="BG187" s="143">
        <f>IF(N187="zákl. přenesená",J187,0)</f>
        <v>0</v>
      </c>
      <c r="BH187" s="143">
        <f>IF(N187="sníž. přenesená",J187,0)</f>
        <v>0</v>
      </c>
      <c r="BI187" s="143">
        <f>IF(N187="nulová",J187,0)</f>
        <v>0</v>
      </c>
      <c r="BJ187" s="17" t="s">
        <v>81</v>
      </c>
      <c r="BK187" s="143">
        <f>ROUND(I187*H187,2)</f>
        <v>0</v>
      </c>
      <c r="BL187" s="17" t="s">
        <v>281</v>
      </c>
      <c r="BM187" s="142" t="s">
        <v>3484</v>
      </c>
    </row>
    <row r="188" spans="2:65" s="1" customFormat="1" ht="11.25">
      <c r="B188" s="32"/>
      <c r="D188" s="144" t="s">
        <v>167</v>
      </c>
      <c r="F188" s="145" t="s">
        <v>3485</v>
      </c>
      <c r="I188" s="146"/>
      <c r="L188" s="32"/>
      <c r="M188" s="147"/>
      <c r="T188" s="53"/>
      <c r="AT188" s="17" t="s">
        <v>167</v>
      </c>
      <c r="AU188" s="17" t="s">
        <v>83</v>
      </c>
    </row>
    <row r="189" spans="2:65" s="1" customFormat="1" ht="11.25">
      <c r="B189" s="32"/>
      <c r="D189" s="148" t="s">
        <v>169</v>
      </c>
      <c r="F189" s="149" t="s">
        <v>3486</v>
      </c>
      <c r="I189" s="146"/>
      <c r="L189" s="32"/>
      <c r="M189" s="147"/>
      <c r="T189" s="53"/>
      <c r="AT189" s="17" t="s">
        <v>169</v>
      </c>
      <c r="AU189" s="17" t="s">
        <v>83</v>
      </c>
    </row>
    <row r="190" spans="2:65" s="1" customFormat="1" ht="19.5">
      <c r="B190" s="32"/>
      <c r="D190" s="144" t="s">
        <v>562</v>
      </c>
      <c r="F190" s="180" t="s">
        <v>3487</v>
      </c>
      <c r="I190" s="146"/>
      <c r="L190" s="32"/>
      <c r="M190" s="147"/>
      <c r="T190" s="53"/>
      <c r="AT190" s="17" t="s">
        <v>562</v>
      </c>
      <c r="AU190" s="17" t="s">
        <v>83</v>
      </c>
    </row>
    <row r="191" spans="2:65" s="1" customFormat="1" ht="16.5" customHeight="1">
      <c r="B191" s="32"/>
      <c r="C191" s="131" t="s">
        <v>401</v>
      </c>
      <c r="D191" s="131" t="s">
        <v>160</v>
      </c>
      <c r="E191" s="132" t="s">
        <v>3488</v>
      </c>
      <c r="F191" s="133" t="s">
        <v>3489</v>
      </c>
      <c r="G191" s="134" t="s">
        <v>344</v>
      </c>
      <c r="H191" s="135">
        <v>2</v>
      </c>
      <c r="I191" s="136"/>
      <c r="J191" s="137">
        <f>ROUND(I191*H191,2)</f>
        <v>0</v>
      </c>
      <c r="K191" s="133" t="s">
        <v>164</v>
      </c>
      <c r="L191" s="32"/>
      <c r="M191" s="138" t="s">
        <v>21</v>
      </c>
      <c r="N191" s="139" t="s">
        <v>44</v>
      </c>
      <c r="P191" s="140">
        <f>O191*H191</f>
        <v>0</v>
      </c>
      <c r="Q191" s="140">
        <v>0</v>
      </c>
      <c r="R191" s="140">
        <f>Q191*H191</f>
        <v>0</v>
      </c>
      <c r="S191" s="140">
        <v>0</v>
      </c>
      <c r="T191" s="141">
        <f>S191*H191</f>
        <v>0</v>
      </c>
      <c r="AR191" s="142" t="s">
        <v>281</v>
      </c>
      <c r="AT191" s="142" t="s">
        <v>160</v>
      </c>
      <c r="AU191" s="142" t="s">
        <v>83</v>
      </c>
      <c r="AY191" s="17" t="s">
        <v>158</v>
      </c>
      <c r="BE191" s="143">
        <f>IF(N191="základní",J191,0)</f>
        <v>0</v>
      </c>
      <c r="BF191" s="143">
        <f>IF(N191="snížená",J191,0)</f>
        <v>0</v>
      </c>
      <c r="BG191" s="143">
        <f>IF(N191="zákl. přenesená",J191,0)</f>
        <v>0</v>
      </c>
      <c r="BH191" s="143">
        <f>IF(N191="sníž. přenesená",J191,0)</f>
        <v>0</v>
      </c>
      <c r="BI191" s="143">
        <f>IF(N191="nulová",J191,0)</f>
        <v>0</v>
      </c>
      <c r="BJ191" s="17" t="s">
        <v>81</v>
      </c>
      <c r="BK191" s="143">
        <f>ROUND(I191*H191,2)</f>
        <v>0</v>
      </c>
      <c r="BL191" s="17" t="s">
        <v>281</v>
      </c>
      <c r="BM191" s="142" t="s">
        <v>3490</v>
      </c>
    </row>
    <row r="192" spans="2:65" s="1" customFormat="1" ht="11.25">
      <c r="B192" s="32"/>
      <c r="D192" s="144" t="s">
        <v>167</v>
      </c>
      <c r="F192" s="145" t="s">
        <v>3491</v>
      </c>
      <c r="I192" s="146"/>
      <c r="L192" s="32"/>
      <c r="M192" s="147"/>
      <c r="T192" s="53"/>
      <c r="AT192" s="17" t="s">
        <v>167</v>
      </c>
      <c r="AU192" s="17" t="s">
        <v>83</v>
      </c>
    </row>
    <row r="193" spans="2:65" s="1" customFormat="1" ht="11.25">
      <c r="B193" s="32"/>
      <c r="D193" s="148" t="s">
        <v>169</v>
      </c>
      <c r="F193" s="149" t="s">
        <v>3492</v>
      </c>
      <c r="I193" s="146"/>
      <c r="L193" s="32"/>
      <c r="M193" s="147"/>
      <c r="T193" s="53"/>
      <c r="AT193" s="17" t="s">
        <v>169</v>
      </c>
      <c r="AU193" s="17" t="s">
        <v>83</v>
      </c>
    </row>
    <row r="194" spans="2:65" s="1" customFormat="1" ht="19.5">
      <c r="B194" s="32"/>
      <c r="D194" s="144" t="s">
        <v>562</v>
      </c>
      <c r="F194" s="180" t="s">
        <v>3493</v>
      </c>
      <c r="I194" s="146"/>
      <c r="L194" s="32"/>
      <c r="M194" s="147"/>
      <c r="T194" s="53"/>
      <c r="AT194" s="17" t="s">
        <v>562</v>
      </c>
      <c r="AU194" s="17" t="s">
        <v>83</v>
      </c>
    </row>
    <row r="195" spans="2:65" s="1" customFormat="1" ht="16.5" customHeight="1">
      <c r="B195" s="32"/>
      <c r="C195" s="131" t="s">
        <v>417</v>
      </c>
      <c r="D195" s="131" t="s">
        <v>160</v>
      </c>
      <c r="E195" s="132" t="s">
        <v>3494</v>
      </c>
      <c r="F195" s="133" t="s">
        <v>3495</v>
      </c>
      <c r="G195" s="134" t="s">
        <v>344</v>
      </c>
      <c r="H195" s="135">
        <v>1</v>
      </c>
      <c r="I195" s="136"/>
      <c r="J195" s="137">
        <f>ROUND(I195*H195,2)</f>
        <v>0</v>
      </c>
      <c r="K195" s="133" t="s">
        <v>164</v>
      </c>
      <c r="L195" s="32"/>
      <c r="M195" s="138" t="s">
        <v>21</v>
      </c>
      <c r="N195" s="139" t="s">
        <v>44</v>
      </c>
      <c r="P195" s="140">
        <f>O195*H195</f>
        <v>0</v>
      </c>
      <c r="Q195" s="140">
        <v>0</v>
      </c>
      <c r="R195" s="140">
        <f>Q195*H195</f>
        <v>0</v>
      </c>
      <c r="S195" s="140">
        <v>0</v>
      </c>
      <c r="T195" s="141">
        <f>S195*H195</f>
        <v>0</v>
      </c>
      <c r="AR195" s="142" t="s">
        <v>281</v>
      </c>
      <c r="AT195" s="142" t="s">
        <v>160</v>
      </c>
      <c r="AU195" s="142" t="s">
        <v>83</v>
      </c>
      <c r="AY195" s="17" t="s">
        <v>158</v>
      </c>
      <c r="BE195" s="143">
        <f>IF(N195="základní",J195,0)</f>
        <v>0</v>
      </c>
      <c r="BF195" s="143">
        <f>IF(N195="snížená",J195,0)</f>
        <v>0</v>
      </c>
      <c r="BG195" s="143">
        <f>IF(N195="zákl. přenesená",J195,0)</f>
        <v>0</v>
      </c>
      <c r="BH195" s="143">
        <f>IF(N195="sníž. přenesená",J195,0)</f>
        <v>0</v>
      </c>
      <c r="BI195" s="143">
        <f>IF(N195="nulová",J195,0)</f>
        <v>0</v>
      </c>
      <c r="BJ195" s="17" t="s">
        <v>81</v>
      </c>
      <c r="BK195" s="143">
        <f>ROUND(I195*H195,2)</f>
        <v>0</v>
      </c>
      <c r="BL195" s="17" t="s">
        <v>281</v>
      </c>
      <c r="BM195" s="142" t="s">
        <v>3496</v>
      </c>
    </row>
    <row r="196" spans="2:65" s="1" customFormat="1" ht="11.25">
      <c r="B196" s="32"/>
      <c r="D196" s="144" t="s">
        <v>167</v>
      </c>
      <c r="F196" s="145" t="s">
        <v>3497</v>
      </c>
      <c r="I196" s="146"/>
      <c r="L196" s="32"/>
      <c r="M196" s="147"/>
      <c r="T196" s="53"/>
      <c r="AT196" s="17" t="s">
        <v>167</v>
      </c>
      <c r="AU196" s="17" t="s">
        <v>83</v>
      </c>
    </row>
    <row r="197" spans="2:65" s="1" customFormat="1" ht="11.25">
      <c r="B197" s="32"/>
      <c r="D197" s="148" t="s">
        <v>169</v>
      </c>
      <c r="F197" s="149" t="s">
        <v>3498</v>
      </c>
      <c r="I197" s="146"/>
      <c r="L197" s="32"/>
      <c r="M197" s="147"/>
      <c r="T197" s="53"/>
      <c r="AT197" s="17" t="s">
        <v>169</v>
      </c>
      <c r="AU197" s="17" t="s">
        <v>83</v>
      </c>
    </row>
    <row r="198" spans="2:65" s="1" customFormat="1" ht="19.5">
      <c r="B198" s="32"/>
      <c r="D198" s="144" t="s">
        <v>562</v>
      </c>
      <c r="F198" s="180" t="s">
        <v>3499</v>
      </c>
      <c r="I198" s="146"/>
      <c r="L198" s="32"/>
      <c r="M198" s="147"/>
      <c r="T198" s="53"/>
      <c r="AT198" s="17" t="s">
        <v>562</v>
      </c>
      <c r="AU198" s="17" t="s">
        <v>83</v>
      </c>
    </row>
    <row r="199" spans="2:65" s="1" customFormat="1" ht="16.5" customHeight="1">
      <c r="B199" s="32"/>
      <c r="C199" s="131" t="s">
        <v>424</v>
      </c>
      <c r="D199" s="131" t="s">
        <v>160</v>
      </c>
      <c r="E199" s="132" t="s">
        <v>3500</v>
      </c>
      <c r="F199" s="133" t="s">
        <v>3501</v>
      </c>
      <c r="G199" s="134" t="s">
        <v>344</v>
      </c>
      <c r="H199" s="135">
        <v>1</v>
      </c>
      <c r="I199" s="136"/>
      <c r="J199" s="137">
        <f>ROUND(I199*H199,2)</f>
        <v>0</v>
      </c>
      <c r="K199" s="133" t="s">
        <v>164</v>
      </c>
      <c r="L199" s="32"/>
      <c r="M199" s="138" t="s">
        <v>21</v>
      </c>
      <c r="N199" s="139" t="s">
        <v>44</v>
      </c>
      <c r="P199" s="140">
        <f>O199*H199</f>
        <v>0</v>
      </c>
      <c r="Q199" s="140">
        <v>0</v>
      </c>
      <c r="R199" s="140">
        <f>Q199*H199</f>
        <v>0</v>
      </c>
      <c r="S199" s="140">
        <v>0</v>
      </c>
      <c r="T199" s="141">
        <f>S199*H199</f>
        <v>0</v>
      </c>
      <c r="AR199" s="142" t="s">
        <v>281</v>
      </c>
      <c r="AT199" s="142" t="s">
        <v>160</v>
      </c>
      <c r="AU199" s="142" t="s">
        <v>83</v>
      </c>
      <c r="AY199" s="17" t="s">
        <v>158</v>
      </c>
      <c r="BE199" s="143">
        <f>IF(N199="základní",J199,0)</f>
        <v>0</v>
      </c>
      <c r="BF199" s="143">
        <f>IF(N199="snížená",J199,0)</f>
        <v>0</v>
      </c>
      <c r="BG199" s="143">
        <f>IF(N199="zákl. přenesená",J199,0)</f>
        <v>0</v>
      </c>
      <c r="BH199" s="143">
        <f>IF(N199="sníž. přenesená",J199,0)</f>
        <v>0</v>
      </c>
      <c r="BI199" s="143">
        <f>IF(N199="nulová",J199,0)</f>
        <v>0</v>
      </c>
      <c r="BJ199" s="17" t="s">
        <v>81</v>
      </c>
      <c r="BK199" s="143">
        <f>ROUND(I199*H199,2)</f>
        <v>0</v>
      </c>
      <c r="BL199" s="17" t="s">
        <v>281</v>
      </c>
      <c r="BM199" s="142" t="s">
        <v>3502</v>
      </c>
    </row>
    <row r="200" spans="2:65" s="1" customFormat="1" ht="19.5">
      <c r="B200" s="32"/>
      <c r="D200" s="144" t="s">
        <v>167</v>
      </c>
      <c r="F200" s="145" t="s">
        <v>3503</v>
      </c>
      <c r="I200" s="146"/>
      <c r="L200" s="32"/>
      <c r="M200" s="147"/>
      <c r="T200" s="53"/>
      <c r="AT200" s="17" t="s">
        <v>167</v>
      </c>
      <c r="AU200" s="17" t="s">
        <v>83</v>
      </c>
    </row>
    <row r="201" spans="2:65" s="1" customFormat="1" ht="11.25">
      <c r="B201" s="32"/>
      <c r="D201" s="148" t="s">
        <v>169</v>
      </c>
      <c r="F201" s="149" t="s">
        <v>3504</v>
      </c>
      <c r="I201" s="146"/>
      <c r="L201" s="32"/>
      <c r="M201" s="147"/>
      <c r="T201" s="53"/>
      <c r="AT201" s="17" t="s">
        <v>169</v>
      </c>
      <c r="AU201" s="17" t="s">
        <v>83</v>
      </c>
    </row>
    <row r="202" spans="2:65" s="1" customFormat="1" ht="16.5" customHeight="1">
      <c r="B202" s="32"/>
      <c r="C202" s="170" t="s">
        <v>434</v>
      </c>
      <c r="D202" s="170" t="s">
        <v>264</v>
      </c>
      <c r="E202" s="171" t="s">
        <v>3505</v>
      </c>
      <c r="F202" s="172" t="s">
        <v>3506</v>
      </c>
      <c r="G202" s="173" t="s">
        <v>2746</v>
      </c>
      <c r="H202" s="174">
        <v>1</v>
      </c>
      <c r="I202" s="175"/>
      <c r="J202" s="176">
        <f>ROUND(I202*H202,2)</f>
        <v>0</v>
      </c>
      <c r="K202" s="172" t="s">
        <v>21</v>
      </c>
      <c r="L202" s="177"/>
      <c r="M202" s="178" t="s">
        <v>21</v>
      </c>
      <c r="N202" s="179" t="s">
        <v>44</v>
      </c>
      <c r="P202" s="140">
        <f>O202*H202</f>
        <v>0</v>
      </c>
      <c r="Q202" s="140">
        <v>0</v>
      </c>
      <c r="R202" s="140">
        <f>Q202*H202</f>
        <v>0</v>
      </c>
      <c r="S202" s="140">
        <v>0</v>
      </c>
      <c r="T202" s="141">
        <f>S202*H202</f>
        <v>0</v>
      </c>
      <c r="AR202" s="142" t="s">
        <v>424</v>
      </c>
      <c r="AT202" s="142" t="s">
        <v>264</v>
      </c>
      <c r="AU202" s="142" t="s">
        <v>83</v>
      </c>
      <c r="AY202" s="17" t="s">
        <v>158</v>
      </c>
      <c r="BE202" s="143">
        <f>IF(N202="základní",J202,0)</f>
        <v>0</v>
      </c>
      <c r="BF202" s="143">
        <f>IF(N202="snížená",J202,0)</f>
        <v>0</v>
      </c>
      <c r="BG202" s="143">
        <f>IF(N202="zákl. přenesená",J202,0)</f>
        <v>0</v>
      </c>
      <c r="BH202" s="143">
        <f>IF(N202="sníž. přenesená",J202,0)</f>
        <v>0</v>
      </c>
      <c r="BI202" s="143">
        <f>IF(N202="nulová",J202,0)</f>
        <v>0</v>
      </c>
      <c r="BJ202" s="17" t="s">
        <v>81</v>
      </c>
      <c r="BK202" s="143">
        <f>ROUND(I202*H202,2)</f>
        <v>0</v>
      </c>
      <c r="BL202" s="17" t="s">
        <v>281</v>
      </c>
      <c r="BM202" s="142" t="s">
        <v>3507</v>
      </c>
    </row>
    <row r="203" spans="2:65" s="1" customFormat="1" ht="11.25">
      <c r="B203" s="32"/>
      <c r="D203" s="144" t="s">
        <v>167</v>
      </c>
      <c r="F203" s="145" t="s">
        <v>3506</v>
      </c>
      <c r="I203" s="146"/>
      <c r="L203" s="32"/>
      <c r="M203" s="147"/>
      <c r="T203" s="53"/>
      <c r="AT203" s="17" t="s">
        <v>167</v>
      </c>
      <c r="AU203" s="17" t="s">
        <v>83</v>
      </c>
    </row>
    <row r="204" spans="2:65" s="1" customFormat="1" ht="16.5" customHeight="1">
      <c r="B204" s="32"/>
      <c r="C204" s="131" t="s">
        <v>442</v>
      </c>
      <c r="D204" s="131" t="s">
        <v>160</v>
      </c>
      <c r="E204" s="132" t="s">
        <v>3508</v>
      </c>
      <c r="F204" s="133" t="s">
        <v>3509</v>
      </c>
      <c r="G204" s="134" t="s">
        <v>344</v>
      </c>
      <c r="H204" s="135">
        <v>1</v>
      </c>
      <c r="I204" s="136"/>
      <c r="J204" s="137">
        <f>ROUND(I204*H204,2)</f>
        <v>0</v>
      </c>
      <c r="K204" s="133" t="s">
        <v>164</v>
      </c>
      <c r="L204" s="32"/>
      <c r="M204" s="138" t="s">
        <v>21</v>
      </c>
      <c r="N204" s="139" t="s">
        <v>44</v>
      </c>
      <c r="P204" s="140">
        <f>O204*H204</f>
        <v>0</v>
      </c>
      <c r="Q204" s="140">
        <v>0</v>
      </c>
      <c r="R204" s="140">
        <f>Q204*H204</f>
        <v>0</v>
      </c>
      <c r="S204" s="140">
        <v>0</v>
      </c>
      <c r="T204" s="141">
        <f>S204*H204</f>
        <v>0</v>
      </c>
      <c r="AR204" s="142" t="s">
        <v>281</v>
      </c>
      <c r="AT204" s="142" t="s">
        <v>160</v>
      </c>
      <c r="AU204" s="142" t="s">
        <v>83</v>
      </c>
      <c r="AY204" s="17" t="s">
        <v>158</v>
      </c>
      <c r="BE204" s="143">
        <f>IF(N204="základní",J204,0)</f>
        <v>0</v>
      </c>
      <c r="BF204" s="143">
        <f>IF(N204="snížená",J204,0)</f>
        <v>0</v>
      </c>
      <c r="BG204" s="143">
        <f>IF(N204="zákl. přenesená",J204,0)</f>
        <v>0</v>
      </c>
      <c r="BH204" s="143">
        <f>IF(N204="sníž. přenesená",J204,0)</f>
        <v>0</v>
      </c>
      <c r="BI204" s="143">
        <f>IF(N204="nulová",J204,0)</f>
        <v>0</v>
      </c>
      <c r="BJ204" s="17" t="s">
        <v>81</v>
      </c>
      <c r="BK204" s="143">
        <f>ROUND(I204*H204,2)</f>
        <v>0</v>
      </c>
      <c r="BL204" s="17" t="s">
        <v>281</v>
      </c>
      <c r="BM204" s="142" t="s">
        <v>3510</v>
      </c>
    </row>
    <row r="205" spans="2:65" s="1" customFormat="1" ht="19.5">
      <c r="B205" s="32"/>
      <c r="D205" s="144" t="s">
        <v>167</v>
      </c>
      <c r="F205" s="145" t="s">
        <v>3511</v>
      </c>
      <c r="I205" s="146"/>
      <c r="L205" s="32"/>
      <c r="M205" s="147"/>
      <c r="T205" s="53"/>
      <c r="AT205" s="17" t="s">
        <v>167</v>
      </c>
      <c r="AU205" s="17" t="s">
        <v>83</v>
      </c>
    </row>
    <row r="206" spans="2:65" s="1" customFormat="1" ht="11.25">
      <c r="B206" s="32"/>
      <c r="D206" s="148" t="s">
        <v>169</v>
      </c>
      <c r="F206" s="149" t="s">
        <v>3512</v>
      </c>
      <c r="I206" s="146"/>
      <c r="L206" s="32"/>
      <c r="M206" s="147"/>
      <c r="T206" s="53"/>
      <c r="AT206" s="17" t="s">
        <v>169</v>
      </c>
      <c r="AU206" s="17" t="s">
        <v>83</v>
      </c>
    </row>
    <row r="207" spans="2:65" s="1" customFormat="1" ht="16.5" customHeight="1">
      <c r="B207" s="32"/>
      <c r="C207" s="170" t="s">
        <v>449</v>
      </c>
      <c r="D207" s="170" t="s">
        <v>264</v>
      </c>
      <c r="E207" s="171" t="s">
        <v>3513</v>
      </c>
      <c r="F207" s="172" t="s">
        <v>3514</v>
      </c>
      <c r="G207" s="173" t="s">
        <v>2746</v>
      </c>
      <c r="H207" s="174">
        <v>1</v>
      </c>
      <c r="I207" s="175"/>
      <c r="J207" s="176">
        <f>ROUND(I207*H207,2)</f>
        <v>0</v>
      </c>
      <c r="K207" s="172" t="s">
        <v>21</v>
      </c>
      <c r="L207" s="177"/>
      <c r="M207" s="178" t="s">
        <v>21</v>
      </c>
      <c r="N207" s="179" t="s">
        <v>44</v>
      </c>
      <c r="P207" s="140">
        <f>O207*H207</f>
        <v>0</v>
      </c>
      <c r="Q207" s="140">
        <v>0</v>
      </c>
      <c r="R207" s="140">
        <f>Q207*H207</f>
        <v>0</v>
      </c>
      <c r="S207" s="140">
        <v>0</v>
      </c>
      <c r="T207" s="141">
        <f>S207*H207</f>
        <v>0</v>
      </c>
      <c r="AR207" s="142" t="s">
        <v>424</v>
      </c>
      <c r="AT207" s="142" t="s">
        <v>264</v>
      </c>
      <c r="AU207" s="142" t="s">
        <v>83</v>
      </c>
      <c r="AY207" s="17" t="s">
        <v>158</v>
      </c>
      <c r="BE207" s="143">
        <f>IF(N207="základní",J207,0)</f>
        <v>0</v>
      </c>
      <c r="BF207" s="143">
        <f>IF(N207="snížená",J207,0)</f>
        <v>0</v>
      </c>
      <c r="BG207" s="143">
        <f>IF(N207="zákl. přenesená",J207,0)</f>
        <v>0</v>
      </c>
      <c r="BH207" s="143">
        <f>IF(N207="sníž. přenesená",J207,0)</f>
        <v>0</v>
      </c>
      <c r="BI207" s="143">
        <f>IF(N207="nulová",J207,0)</f>
        <v>0</v>
      </c>
      <c r="BJ207" s="17" t="s">
        <v>81</v>
      </c>
      <c r="BK207" s="143">
        <f>ROUND(I207*H207,2)</f>
        <v>0</v>
      </c>
      <c r="BL207" s="17" t="s">
        <v>281</v>
      </c>
      <c r="BM207" s="142" t="s">
        <v>3515</v>
      </c>
    </row>
    <row r="208" spans="2:65" s="1" customFormat="1" ht="11.25">
      <c r="B208" s="32"/>
      <c r="D208" s="144" t="s">
        <v>167</v>
      </c>
      <c r="F208" s="145" t="s">
        <v>3514</v>
      </c>
      <c r="I208" s="146"/>
      <c r="L208" s="32"/>
      <c r="M208" s="147"/>
      <c r="T208" s="53"/>
      <c r="AT208" s="17" t="s">
        <v>167</v>
      </c>
      <c r="AU208" s="17" t="s">
        <v>83</v>
      </c>
    </row>
    <row r="209" spans="2:65" s="1" customFormat="1" ht="16.5" customHeight="1">
      <c r="B209" s="32"/>
      <c r="C209" s="131" t="s">
        <v>457</v>
      </c>
      <c r="D209" s="131" t="s">
        <v>160</v>
      </c>
      <c r="E209" s="132" t="s">
        <v>3516</v>
      </c>
      <c r="F209" s="133" t="s">
        <v>3517</v>
      </c>
      <c r="G209" s="134" t="s">
        <v>344</v>
      </c>
      <c r="H209" s="135">
        <v>2</v>
      </c>
      <c r="I209" s="136"/>
      <c r="J209" s="137">
        <f>ROUND(I209*H209,2)</f>
        <v>0</v>
      </c>
      <c r="K209" s="133" t="s">
        <v>164</v>
      </c>
      <c r="L209" s="32"/>
      <c r="M209" s="138" t="s">
        <v>21</v>
      </c>
      <c r="N209" s="139" t="s">
        <v>44</v>
      </c>
      <c r="P209" s="140">
        <f>O209*H209</f>
        <v>0</v>
      </c>
      <c r="Q209" s="140">
        <v>0</v>
      </c>
      <c r="R209" s="140">
        <f>Q209*H209</f>
        <v>0</v>
      </c>
      <c r="S209" s="140">
        <v>0</v>
      </c>
      <c r="T209" s="141">
        <f>S209*H209</f>
        <v>0</v>
      </c>
      <c r="AR209" s="142" t="s">
        <v>281</v>
      </c>
      <c r="AT209" s="142" t="s">
        <v>160</v>
      </c>
      <c r="AU209" s="142" t="s">
        <v>83</v>
      </c>
      <c r="AY209" s="17" t="s">
        <v>158</v>
      </c>
      <c r="BE209" s="143">
        <f>IF(N209="základní",J209,0)</f>
        <v>0</v>
      </c>
      <c r="BF209" s="143">
        <f>IF(N209="snížená",J209,0)</f>
        <v>0</v>
      </c>
      <c r="BG209" s="143">
        <f>IF(N209="zákl. přenesená",J209,0)</f>
        <v>0</v>
      </c>
      <c r="BH209" s="143">
        <f>IF(N209="sníž. přenesená",J209,0)</f>
        <v>0</v>
      </c>
      <c r="BI209" s="143">
        <f>IF(N209="nulová",J209,0)</f>
        <v>0</v>
      </c>
      <c r="BJ209" s="17" t="s">
        <v>81</v>
      </c>
      <c r="BK209" s="143">
        <f>ROUND(I209*H209,2)</f>
        <v>0</v>
      </c>
      <c r="BL209" s="17" t="s">
        <v>281</v>
      </c>
      <c r="BM209" s="142" t="s">
        <v>3518</v>
      </c>
    </row>
    <row r="210" spans="2:65" s="1" customFormat="1" ht="19.5">
      <c r="B210" s="32"/>
      <c r="D210" s="144" t="s">
        <v>167</v>
      </c>
      <c r="F210" s="145" t="s">
        <v>3519</v>
      </c>
      <c r="I210" s="146"/>
      <c r="L210" s="32"/>
      <c r="M210" s="147"/>
      <c r="T210" s="53"/>
      <c r="AT210" s="17" t="s">
        <v>167</v>
      </c>
      <c r="AU210" s="17" t="s">
        <v>83</v>
      </c>
    </row>
    <row r="211" spans="2:65" s="1" customFormat="1" ht="11.25">
      <c r="B211" s="32"/>
      <c r="D211" s="148" t="s">
        <v>169</v>
      </c>
      <c r="F211" s="149" t="s">
        <v>3520</v>
      </c>
      <c r="I211" s="146"/>
      <c r="L211" s="32"/>
      <c r="M211" s="147"/>
      <c r="T211" s="53"/>
      <c r="AT211" s="17" t="s">
        <v>169</v>
      </c>
      <c r="AU211" s="17" t="s">
        <v>83</v>
      </c>
    </row>
    <row r="212" spans="2:65" s="12" customFormat="1" ht="11.25">
      <c r="B212" s="150"/>
      <c r="D212" s="144" t="s">
        <v>171</v>
      </c>
      <c r="E212" s="151" t="s">
        <v>21</v>
      </c>
      <c r="F212" s="152" t="s">
        <v>3378</v>
      </c>
      <c r="H212" s="151" t="s">
        <v>21</v>
      </c>
      <c r="I212" s="153"/>
      <c r="L212" s="150"/>
      <c r="M212" s="154"/>
      <c r="T212" s="155"/>
      <c r="AT212" s="151" t="s">
        <v>171</v>
      </c>
      <c r="AU212" s="151" t="s">
        <v>83</v>
      </c>
      <c r="AV212" s="12" t="s">
        <v>81</v>
      </c>
      <c r="AW212" s="12" t="s">
        <v>34</v>
      </c>
      <c r="AX212" s="12" t="s">
        <v>73</v>
      </c>
      <c r="AY212" s="151" t="s">
        <v>158</v>
      </c>
    </row>
    <row r="213" spans="2:65" s="13" customFormat="1" ht="11.25">
      <c r="B213" s="156"/>
      <c r="D213" s="144" t="s">
        <v>171</v>
      </c>
      <c r="E213" s="157" t="s">
        <v>21</v>
      </c>
      <c r="F213" s="158" t="s">
        <v>3521</v>
      </c>
      <c r="H213" s="159">
        <v>2</v>
      </c>
      <c r="I213" s="160"/>
      <c r="L213" s="156"/>
      <c r="M213" s="161"/>
      <c r="T213" s="162"/>
      <c r="AT213" s="157" t="s">
        <v>171</v>
      </c>
      <c r="AU213" s="157" t="s">
        <v>83</v>
      </c>
      <c r="AV213" s="13" t="s">
        <v>83</v>
      </c>
      <c r="AW213" s="13" t="s">
        <v>34</v>
      </c>
      <c r="AX213" s="13" t="s">
        <v>81</v>
      </c>
      <c r="AY213" s="157" t="s">
        <v>158</v>
      </c>
    </row>
    <row r="214" spans="2:65" s="1" customFormat="1" ht="16.5" customHeight="1">
      <c r="B214" s="32"/>
      <c r="C214" s="170" t="s">
        <v>464</v>
      </c>
      <c r="D214" s="170" t="s">
        <v>264</v>
      </c>
      <c r="E214" s="171" t="s">
        <v>3522</v>
      </c>
      <c r="F214" s="172" t="s">
        <v>3523</v>
      </c>
      <c r="G214" s="173" t="s">
        <v>344</v>
      </c>
      <c r="H214" s="174">
        <v>2</v>
      </c>
      <c r="I214" s="175"/>
      <c r="J214" s="176">
        <f>ROUND(I214*H214,2)</f>
        <v>0</v>
      </c>
      <c r="K214" s="172" t="s">
        <v>21</v>
      </c>
      <c r="L214" s="177"/>
      <c r="M214" s="178" t="s">
        <v>21</v>
      </c>
      <c r="N214" s="179" t="s">
        <v>44</v>
      </c>
      <c r="P214" s="140">
        <f>O214*H214</f>
        <v>0</v>
      </c>
      <c r="Q214" s="140">
        <v>0</v>
      </c>
      <c r="R214" s="140">
        <f>Q214*H214</f>
        <v>0</v>
      </c>
      <c r="S214" s="140">
        <v>0</v>
      </c>
      <c r="T214" s="141">
        <f>S214*H214</f>
        <v>0</v>
      </c>
      <c r="AR214" s="142" t="s">
        <v>424</v>
      </c>
      <c r="AT214" s="142" t="s">
        <v>264</v>
      </c>
      <c r="AU214" s="142" t="s">
        <v>83</v>
      </c>
      <c r="AY214" s="17" t="s">
        <v>158</v>
      </c>
      <c r="BE214" s="143">
        <f>IF(N214="základní",J214,0)</f>
        <v>0</v>
      </c>
      <c r="BF214" s="143">
        <f>IF(N214="snížená",J214,0)</f>
        <v>0</v>
      </c>
      <c r="BG214" s="143">
        <f>IF(N214="zákl. přenesená",J214,0)</f>
        <v>0</v>
      </c>
      <c r="BH214" s="143">
        <f>IF(N214="sníž. přenesená",J214,0)</f>
        <v>0</v>
      </c>
      <c r="BI214" s="143">
        <f>IF(N214="nulová",J214,0)</f>
        <v>0</v>
      </c>
      <c r="BJ214" s="17" t="s">
        <v>81</v>
      </c>
      <c r="BK214" s="143">
        <f>ROUND(I214*H214,2)</f>
        <v>0</v>
      </c>
      <c r="BL214" s="17" t="s">
        <v>281</v>
      </c>
      <c r="BM214" s="142" t="s">
        <v>3524</v>
      </c>
    </row>
    <row r="215" spans="2:65" s="1" customFormat="1" ht="11.25">
      <c r="B215" s="32"/>
      <c r="D215" s="144" t="s">
        <v>167</v>
      </c>
      <c r="F215" s="145" t="s">
        <v>3523</v>
      </c>
      <c r="I215" s="146"/>
      <c r="L215" s="32"/>
      <c r="M215" s="147"/>
      <c r="T215" s="53"/>
      <c r="AT215" s="17" t="s">
        <v>167</v>
      </c>
      <c r="AU215" s="17" t="s">
        <v>83</v>
      </c>
    </row>
    <row r="216" spans="2:65" s="1" customFormat="1" ht="24.2" customHeight="1">
      <c r="B216" s="32"/>
      <c r="C216" s="131" t="s">
        <v>471</v>
      </c>
      <c r="D216" s="131" t="s">
        <v>160</v>
      </c>
      <c r="E216" s="132" t="s">
        <v>3525</v>
      </c>
      <c r="F216" s="133" t="s">
        <v>3526</v>
      </c>
      <c r="G216" s="134" t="s">
        <v>344</v>
      </c>
      <c r="H216" s="135">
        <v>9</v>
      </c>
      <c r="I216" s="136"/>
      <c r="J216" s="137">
        <f>ROUND(I216*H216,2)</f>
        <v>0</v>
      </c>
      <c r="K216" s="133" t="s">
        <v>164</v>
      </c>
      <c r="L216" s="32"/>
      <c r="M216" s="138" t="s">
        <v>21</v>
      </c>
      <c r="N216" s="139" t="s">
        <v>44</v>
      </c>
      <c r="P216" s="140">
        <f>O216*H216</f>
        <v>0</v>
      </c>
      <c r="Q216" s="140">
        <v>0</v>
      </c>
      <c r="R216" s="140">
        <f>Q216*H216</f>
        <v>0</v>
      </c>
      <c r="S216" s="140">
        <v>0</v>
      </c>
      <c r="T216" s="141">
        <f>S216*H216</f>
        <v>0</v>
      </c>
      <c r="AR216" s="142" t="s">
        <v>281</v>
      </c>
      <c r="AT216" s="142" t="s">
        <v>160</v>
      </c>
      <c r="AU216" s="142" t="s">
        <v>83</v>
      </c>
      <c r="AY216" s="17" t="s">
        <v>158</v>
      </c>
      <c r="BE216" s="143">
        <f>IF(N216="základní",J216,0)</f>
        <v>0</v>
      </c>
      <c r="BF216" s="143">
        <f>IF(N216="snížená",J216,0)</f>
        <v>0</v>
      </c>
      <c r="BG216" s="143">
        <f>IF(N216="zákl. přenesená",J216,0)</f>
        <v>0</v>
      </c>
      <c r="BH216" s="143">
        <f>IF(N216="sníž. přenesená",J216,0)</f>
        <v>0</v>
      </c>
      <c r="BI216" s="143">
        <f>IF(N216="nulová",J216,0)</f>
        <v>0</v>
      </c>
      <c r="BJ216" s="17" t="s">
        <v>81</v>
      </c>
      <c r="BK216" s="143">
        <f>ROUND(I216*H216,2)</f>
        <v>0</v>
      </c>
      <c r="BL216" s="17" t="s">
        <v>281</v>
      </c>
      <c r="BM216" s="142" t="s">
        <v>3527</v>
      </c>
    </row>
    <row r="217" spans="2:65" s="1" customFormat="1" ht="19.5">
      <c r="B217" s="32"/>
      <c r="D217" s="144" t="s">
        <v>167</v>
      </c>
      <c r="F217" s="145" t="s">
        <v>3528</v>
      </c>
      <c r="I217" s="146"/>
      <c r="L217" s="32"/>
      <c r="M217" s="147"/>
      <c r="T217" s="53"/>
      <c r="AT217" s="17" t="s">
        <v>167</v>
      </c>
      <c r="AU217" s="17" t="s">
        <v>83</v>
      </c>
    </row>
    <row r="218" spans="2:65" s="1" customFormat="1" ht="11.25">
      <c r="B218" s="32"/>
      <c r="D218" s="148" t="s">
        <v>169</v>
      </c>
      <c r="F218" s="149" t="s">
        <v>3529</v>
      </c>
      <c r="I218" s="146"/>
      <c r="L218" s="32"/>
      <c r="M218" s="147"/>
      <c r="T218" s="53"/>
      <c r="AT218" s="17" t="s">
        <v>169</v>
      </c>
      <c r="AU218" s="17" t="s">
        <v>83</v>
      </c>
    </row>
    <row r="219" spans="2:65" s="1" customFormat="1" ht="33" customHeight="1">
      <c r="B219" s="32"/>
      <c r="C219" s="170" t="s">
        <v>478</v>
      </c>
      <c r="D219" s="170" t="s">
        <v>264</v>
      </c>
      <c r="E219" s="171" t="s">
        <v>3530</v>
      </c>
      <c r="F219" s="172" t="s">
        <v>3531</v>
      </c>
      <c r="G219" s="173" t="s">
        <v>344</v>
      </c>
      <c r="H219" s="174">
        <v>9</v>
      </c>
      <c r="I219" s="175"/>
      <c r="J219" s="176">
        <f>ROUND(I219*H219,2)</f>
        <v>0</v>
      </c>
      <c r="K219" s="172" t="s">
        <v>21</v>
      </c>
      <c r="L219" s="177"/>
      <c r="M219" s="178" t="s">
        <v>21</v>
      </c>
      <c r="N219" s="179" t="s">
        <v>44</v>
      </c>
      <c r="P219" s="140">
        <f>O219*H219</f>
        <v>0</v>
      </c>
      <c r="Q219" s="140">
        <v>0</v>
      </c>
      <c r="R219" s="140">
        <f>Q219*H219</f>
        <v>0</v>
      </c>
      <c r="S219" s="140">
        <v>0</v>
      </c>
      <c r="T219" s="141">
        <f>S219*H219</f>
        <v>0</v>
      </c>
      <c r="AR219" s="142" t="s">
        <v>424</v>
      </c>
      <c r="AT219" s="142" t="s">
        <v>264</v>
      </c>
      <c r="AU219" s="142" t="s">
        <v>83</v>
      </c>
      <c r="AY219" s="17" t="s">
        <v>158</v>
      </c>
      <c r="BE219" s="143">
        <f>IF(N219="základní",J219,0)</f>
        <v>0</v>
      </c>
      <c r="BF219" s="143">
        <f>IF(N219="snížená",J219,0)</f>
        <v>0</v>
      </c>
      <c r="BG219" s="143">
        <f>IF(N219="zákl. přenesená",J219,0)</f>
        <v>0</v>
      </c>
      <c r="BH219" s="143">
        <f>IF(N219="sníž. přenesená",J219,0)</f>
        <v>0</v>
      </c>
      <c r="BI219" s="143">
        <f>IF(N219="nulová",J219,0)</f>
        <v>0</v>
      </c>
      <c r="BJ219" s="17" t="s">
        <v>81</v>
      </c>
      <c r="BK219" s="143">
        <f>ROUND(I219*H219,2)</f>
        <v>0</v>
      </c>
      <c r="BL219" s="17" t="s">
        <v>281</v>
      </c>
      <c r="BM219" s="142" t="s">
        <v>3532</v>
      </c>
    </row>
    <row r="220" spans="2:65" s="1" customFormat="1" ht="19.5">
      <c r="B220" s="32"/>
      <c r="D220" s="144" t="s">
        <v>167</v>
      </c>
      <c r="F220" s="145" t="s">
        <v>3533</v>
      </c>
      <c r="I220" s="146"/>
      <c r="L220" s="32"/>
      <c r="M220" s="147"/>
      <c r="T220" s="53"/>
      <c r="AT220" s="17" t="s">
        <v>167</v>
      </c>
      <c r="AU220" s="17" t="s">
        <v>83</v>
      </c>
    </row>
    <row r="221" spans="2:65" s="1" customFormat="1" ht="16.5" customHeight="1">
      <c r="B221" s="32"/>
      <c r="C221" s="131" t="s">
        <v>494</v>
      </c>
      <c r="D221" s="131" t="s">
        <v>160</v>
      </c>
      <c r="E221" s="132" t="s">
        <v>3534</v>
      </c>
      <c r="F221" s="133" t="s">
        <v>3535</v>
      </c>
      <c r="G221" s="134" t="s">
        <v>344</v>
      </c>
      <c r="H221" s="135">
        <v>2</v>
      </c>
      <c r="I221" s="136"/>
      <c r="J221" s="137">
        <f>ROUND(I221*H221,2)</f>
        <v>0</v>
      </c>
      <c r="K221" s="133" t="s">
        <v>164</v>
      </c>
      <c r="L221" s="32"/>
      <c r="M221" s="138" t="s">
        <v>21</v>
      </c>
      <c r="N221" s="139" t="s">
        <v>44</v>
      </c>
      <c r="P221" s="140">
        <f>O221*H221</f>
        <v>0</v>
      </c>
      <c r="Q221" s="140">
        <v>0</v>
      </c>
      <c r="R221" s="140">
        <f>Q221*H221</f>
        <v>0</v>
      </c>
      <c r="S221" s="140">
        <v>0</v>
      </c>
      <c r="T221" s="141">
        <f>S221*H221</f>
        <v>0</v>
      </c>
      <c r="AR221" s="142" t="s">
        <v>281</v>
      </c>
      <c r="AT221" s="142" t="s">
        <v>160</v>
      </c>
      <c r="AU221" s="142" t="s">
        <v>83</v>
      </c>
      <c r="AY221" s="17" t="s">
        <v>158</v>
      </c>
      <c r="BE221" s="143">
        <f>IF(N221="základní",J221,0)</f>
        <v>0</v>
      </c>
      <c r="BF221" s="143">
        <f>IF(N221="snížená",J221,0)</f>
        <v>0</v>
      </c>
      <c r="BG221" s="143">
        <f>IF(N221="zákl. přenesená",J221,0)</f>
        <v>0</v>
      </c>
      <c r="BH221" s="143">
        <f>IF(N221="sníž. přenesená",J221,0)</f>
        <v>0</v>
      </c>
      <c r="BI221" s="143">
        <f>IF(N221="nulová",J221,0)</f>
        <v>0</v>
      </c>
      <c r="BJ221" s="17" t="s">
        <v>81</v>
      </c>
      <c r="BK221" s="143">
        <f>ROUND(I221*H221,2)</f>
        <v>0</v>
      </c>
      <c r="BL221" s="17" t="s">
        <v>281</v>
      </c>
      <c r="BM221" s="142" t="s">
        <v>3536</v>
      </c>
    </row>
    <row r="222" spans="2:65" s="1" customFormat="1" ht="19.5">
      <c r="B222" s="32"/>
      <c r="D222" s="144" t="s">
        <v>167</v>
      </c>
      <c r="F222" s="145" t="s">
        <v>3537</v>
      </c>
      <c r="I222" s="146"/>
      <c r="L222" s="32"/>
      <c r="M222" s="147"/>
      <c r="T222" s="53"/>
      <c r="AT222" s="17" t="s">
        <v>167</v>
      </c>
      <c r="AU222" s="17" t="s">
        <v>83</v>
      </c>
    </row>
    <row r="223" spans="2:65" s="1" customFormat="1" ht="11.25">
      <c r="B223" s="32"/>
      <c r="D223" s="148" t="s">
        <v>169</v>
      </c>
      <c r="F223" s="149" t="s">
        <v>3538</v>
      </c>
      <c r="I223" s="146"/>
      <c r="L223" s="32"/>
      <c r="M223" s="147"/>
      <c r="T223" s="53"/>
      <c r="AT223" s="17" t="s">
        <v>169</v>
      </c>
      <c r="AU223" s="17" t="s">
        <v>83</v>
      </c>
    </row>
    <row r="224" spans="2:65" s="1" customFormat="1" ht="16.5" customHeight="1">
      <c r="B224" s="32"/>
      <c r="C224" s="170" t="s">
        <v>511</v>
      </c>
      <c r="D224" s="170" t="s">
        <v>264</v>
      </c>
      <c r="E224" s="171" t="s">
        <v>3539</v>
      </c>
      <c r="F224" s="172" t="s">
        <v>3540</v>
      </c>
      <c r="G224" s="173" t="s">
        <v>344</v>
      </c>
      <c r="H224" s="174">
        <v>2</v>
      </c>
      <c r="I224" s="175"/>
      <c r="J224" s="176">
        <f>ROUND(I224*H224,2)</f>
        <v>0</v>
      </c>
      <c r="K224" s="172" t="s">
        <v>21</v>
      </c>
      <c r="L224" s="177"/>
      <c r="M224" s="178" t="s">
        <v>21</v>
      </c>
      <c r="N224" s="179" t="s">
        <v>44</v>
      </c>
      <c r="P224" s="140">
        <f>O224*H224</f>
        <v>0</v>
      </c>
      <c r="Q224" s="140">
        <v>0</v>
      </c>
      <c r="R224" s="140">
        <f>Q224*H224</f>
        <v>0</v>
      </c>
      <c r="S224" s="140">
        <v>0</v>
      </c>
      <c r="T224" s="141">
        <f>S224*H224</f>
        <v>0</v>
      </c>
      <c r="AR224" s="142" t="s">
        <v>424</v>
      </c>
      <c r="AT224" s="142" t="s">
        <v>264</v>
      </c>
      <c r="AU224" s="142" t="s">
        <v>83</v>
      </c>
      <c r="AY224" s="17" t="s">
        <v>158</v>
      </c>
      <c r="BE224" s="143">
        <f>IF(N224="základní",J224,0)</f>
        <v>0</v>
      </c>
      <c r="BF224" s="143">
        <f>IF(N224="snížená",J224,0)</f>
        <v>0</v>
      </c>
      <c r="BG224" s="143">
        <f>IF(N224="zákl. přenesená",J224,0)</f>
        <v>0</v>
      </c>
      <c r="BH224" s="143">
        <f>IF(N224="sníž. přenesená",J224,0)</f>
        <v>0</v>
      </c>
      <c r="BI224" s="143">
        <f>IF(N224="nulová",J224,0)</f>
        <v>0</v>
      </c>
      <c r="BJ224" s="17" t="s">
        <v>81</v>
      </c>
      <c r="BK224" s="143">
        <f>ROUND(I224*H224,2)</f>
        <v>0</v>
      </c>
      <c r="BL224" s="17" t="s">
        <v>281</v>
      </c>
      <c r="BM224" s="142" t="s">
        <v>3541</v>
      </c>
    </row>
    <row r="225" spans="2:65" s="1" customFormat="1" ht="11.25">
      <c r="B225" s="32"/>
      <c r="D225" s="144" t="s">
        <v>167</v>
      </c>
      <c r="F225" s="145" t="s">
        <v>3540</v>
      </c>
      <c r="I225" s="146"/>
      <c r="L225" s="32"/>
      <c r="M225" s="147"/>
      <c r="T225" s="53"/>
      <c r="AT225" s="17" t="s">
        <v>167</v>
      </c>
      <c r="AU225" s="17" t="s">
        <v>83</v>
      </c>
    </row>
    <row r="226" spans="2:65" s="1" customFormat="1" ht="16.5" customHeight="1">
      <c r="B226" s="32"/>
      <c r="C226" s="131" t="s">
        <v>523</v>
      </c>
      <c r="D226" s="131" t="s">
        <v>160</v>
      </c>
      <c r="E226" s="132" t="s">
        <v>3542</v>
      </c>
      <c r="F226" s="133" t="s">
        <v>3543</v>
      </c>
      <c r="G226" s="134" t="s">
        <v>344</v>
      </c>
      <c r="H226" s="135">
        <v>1</v>
      </c>
      <c r="I226" s="136"/>
      <c r="J226" s="137">
        <f>ROUND(I226*H226,2)</f>
        <v>0</v>
      </c>
      <c r="K226" s="133" t="s">
        <v>164</v>
      </c>
      <c r="L226" s="32"/>
      <c r="M226" s="138" t="s">
        <v>21</v>
      </c>
      <c r="N226" s="139" t="s">
        <v>44</v>
      </c>
      <c r="P226" s="140">
        <f>O226*H226</f>
        <v>0</v>
      </c>
      <c r="Q226" s="140">
        <v>0</v>
      </c>
      <c r="R226" s="140">
        <f>Q226*H226</f>
        <v>0</v>
      </c>
      <c r="S226" s="140">
        <v>0</v>
      </c>
      <c r="T226" s="141">
        <f>S226*H226</f>
        <v>0</v>
      </c>
      <c r="AR226" s="142" t="s">
        <v>281</v>
      </c>
      <c r="AT226" s="142" t="s">
        <v>160</v>
      </c>
      <c r="AU226" s="142" t="s">
        <v>83</v>
      </c>
      <c r="AY226" s="17" t="s">
        <v>158</v>
      </c>
      <c r="BE226" s="143">
        <f>IF(N226="základní",J226,0)</f>
        <v>0</v>
      </c>
      <c r="BF226" s="143">
        <f>IF(N226="snížená",J226,0)</f>
        <v>0</v>
      </c>
      <c r="BG226" s="143">
        <f>IF(N226="zákl. přenesená",J226,0)</f>
        <v>0</v>
      </c>
      <c r="BH226" s="143">
        <f>IF(N226="sníž. přenesená",J226,0)</f>
        <v>0</v>
      </c>
      <c r="BI226" s="143">
        <f>IF(N226="nulová",J226,0)</f>
        <v>0</v>
      </c>
      <c r="BJ226" s="17" t="s">
        <v>81</v>
      </c>
      <c r="BK226" s="143">
        <f>ROUND(I226*H226,2)</f>
        <v>0</v>
      </c>
      <c r="BL226" s="17" t="s">
        <v>281</v>
      </c>
      <c r="BM226" s="142" t="s">
        <v>3544</v>
      </c>
    </row>
    <row r="227" spans="2:65" s="1" customFormat="1" ht="19.5">
      <c r="B227" s="32"/>
      <c r="D227" s="144" t="s">
        <v>167</v>
      </c>
      <c r="F227" s="145" t="s">
        <v>3545</v>
      </c>
      <c r="I227" s="146"/>
      <c r="L227" s="32"/>
      <c r="M227" s="147"/>
      <c r="T227" s="53"/>
      <c r="AT227" s="17" t="s">
        <v>167</v>
      </c>
      <c r="AU227" s="17" t="s">
        <v>83</v>
      </c>
    </row>
    <row r="228" spans="2:65" s="1" customFormat="1" ht="11.25">
      <c r="B228" s="32"/>
      <c r="D228" s="148" t="s">
        <v>169</v>
      </c>
      <c r="F228" s="149" t="s">
        <v>3546</v>
      </c>
      <c r="I228" s="146"/>
      <c r="L228" s="32"/>
      <c r="M228" s="147"/>
      <c r="T228" s="53"/>
      <c r="AT228" s="17" t="s">
        <v>169</v>
      </c>
      <c r="AU228" s="17" t="s">
        <v>83</v>
      </c>
    </row>
    <row r="229" spans="2:65" s="1" customFormat="1" ht="16.5" customHeight="1">
      <c r="B229" s="32"/>
      <c r="C229" s="170" t="s">
        <v>529</v>
      </c>
      <c r="D229" s="170" t="s">
        <v>264</v>
      </c>
      <c r="E229" s="171" t="s">
        <v>3547</v>
      </c>
      <c r="F229" s="172" t="s">
        <v>3548</v>
      </c>
      <c r="G229" s="173" t="s">
        <v>344</v>
      </c>
      <c r="H229" s="174">
        <v>1</v>
      </c>
      <c r="I229" s="175"/>
      <c r="J229" s="176">
        <f>ROUND(I229*H229,2)</f>
        <v>0</v>
      </c>
      <c r="K229" s="172" t="s">
        <v>21</v>
      </c>
      <c r="L229" s="177"/>
      <c r="M229" s="178" t="s">
        <v>21</v>
      </c>
      <c r="N229" s="179" t="s">
        <v>44</v>
      </c>
      <c r="P229" s="140">
        <f>O229*H229</f>
        <v>0</v>
      </c>
      <c r="Q229" s="140">
        <v>0</v>
      </c>
      <c r="R229" s="140">
        <f>Q229*H229</f>
        <v>0</v>
      </c>
      <c r="S229" s="140">
        <v>0</v>
      </c>
      <c r="T229" s="141">
        <f>S229*H229</f>
        <v>0</v>
      </c>
      <c r="AR229" s="142" t="s">
        <v>424</v>
      </c>
      <c r="AT229" s="142" t="s">
        <v>264</v>
      </c>
      <c r="AU229" s="142" t="s">
        <v>83</v>
      </c>
      <c r="AY229" s="17" t="s">
        <v>158</v>
      </c>
      <c r="BE229" s="143">
        <f>IF(N229="základní",J229,0)</f>
        <v>0</v>
      </c>
      <c r="BF229" s="143">
        <f>IF(N229="snížená",J229,0)</f>
        <v>0</v>
      </c>
      <c r="BG229" s="143">
        <f>IF(N229="zákl. přenesená",J229,0)</f>
        <v>0</v>
      </c>
      <c r="BH229" s="143">
        <f>IF(N229="sníž. přenesená",J229,0)</f>
        <v>0</v>
      </c>
      <c r="BI229" s="143">
        <f>IF(N229="nulová",J229,0)</f>
        <v>0</v>
      </c>
      <c r="BJ229" s="17" t="s">
        <v>81</v>
      </c>
      <c r="BK229" s="143">
        <f>ROUND(I229*H229,2)</f>
        <v>0</v>
      </c>
      <c r="BL229" s="17" t="s">
        <v>281</v>
      </c>
      <c r="BM229" s="142" t="s">
        <v>3549</v>
      </c>
    </row>
    <row r="230" spans="2:65" s="1" customFormat="1" ht="11.25">
      <c r="B230" s="32"/>
      <c r="D230" s="144" t="s">
        <v>167</v>
      </c>
      <c r="F230" s="145" t="s">
        <v>3548</v>
      </c>
      <c r="I230" s="146"/>
      <c r="L230" s="32"/>
      <c r="M230" s="147"/>
      <c r="T230" s="53"/>
      <c r="AT230" s="17" t="s">
        <v>167</v>
      </c>
      <c r="AU230" s="17" t="s">
        <v>83</v>
      </c>
    </row>
    <row r="231" spans="2:65" s="1" customFormat="1" ht="16.5" customHeight="1">
      <c r="B231" s="32"/>
      <c r="C231" s="131" t="s">
        <v>536</v>
      </c>
      <c r="D231" s="131" t="s">
        <v>160</v>
      </c>
      <c r="E231" s="132" t="s">
        <v>3550</v>
      </c>
      <c r="F231" s="133" t="s">
        <v>3551</v>
      </c>
      <c r="G231" s="134" t="s">
        <v>344</v>
      </c>
      <c r="H231" s="135">
        <v>4</v>
      </c>
      <c r="I231" s="136"/>
      <c r="J231" s="137">
        <f>ROUND(I231*H231,2)</f>
        <v>0</v>
      </c>
      <c r="K231" s="133" t="s">
        <v>164</v>
      </c>
      <c r="L231" s="32"/>
      <c r="M231" s="138" t="s">
        <v>21</v>
      </c>
      <c r="N231" s="139" t="s">
        <v>44</v>
      </c>
      <c r="P231" s="140">
        <f>O231*H231</f>
        <v>0</v>
      </c>
      <c r="Q231" s="140">
        <v>0</v>
      </c>
      <c r="R231" s="140">
        <f>Q231*H231</f>
        <v>0</v>
      </c>
      <c r="S231" s="140">
        <v>0</v>
      </c>
      <c r="T231" s="141">
        <f>S231*H231</f>
        <v>0</v>
      </c>
      <c r="AR231" s="142" t="s">
        <v>281</v>
      </c>
      <c r="AT231" s="142" t="s">
        <v>160</v>
      </c>
      <c r="AU231" s="142" t="s">
        <v>83</v>
      </c>
      <c r="AY231" s="17" t="s">
        <v>158</v>
      </c>
      <c r="BE231" s="143">
        <f>IF(N231="základní",J231,0)</f>
        <v>0</v>
      </c>
      <c r="BF231" s="143">
        <f>IF(N231="snížená",J231,0)</f>
        <v>0</v>
      </c>
      <c r="BG231" s="143">
        <f>IF(N231="zákl. přenesená",J231,0)</f>
        <v>0</v>
      </c>
      <c r="BH231" s="143">
        <f>IF(N231="sníž. přenesená",J231,0)</f>
        <v>0</v>
      </c>
      <c r="BI231" s="143">
        <f>IF(N231="nulová",J231,0)</f>
        <v>0</v>
      </c>
      <c r="BJ231" s="17" t="s">
        <v>81</v>
      </c>
      <c r="BK231" s="143">
        <f>ROUND(I231*H231,2)</f>
        <v>0</v>
      </c>
      <c r="BL231" s="17" t="s">
        <v>281</v>
      </c>
      <c r="BM231" s="142" t="s">
        <v>3552</v>
      </c>
    </row>
    <row r="232" spans="2:65" s="1" customFormat="1" ht="11.25">
      <c r="B232" s="32"/>
      <c r="D232" s="144" t="s">
        <v>167</v>
      </c>
      <c r="F232" s="145" t="s">
        <v>3553</v>
      </c>
      <c r="I232" s="146"/>
      <c r="L232" s="32"/>
      <c r="M232" s="147"/>
      <c r="T232" s="53"/>
      <c r="AT232" s="17" t="s">
        <v>167</v>
      </c>
      <c r="AU232" s="17" t="s">
        <v>83</v>
      </c>
    </row>
    <row r="233" spans="2:65" s="1" customFormat="1" ht="11.25">
      <c r="B233" s="32"/>
      <c r="D233" s="148" t="s">
        <v>169</v>
      </c>
      <c r="F233" s="149" t="s">
        <v>3554</v>
      </c>
      <c r="I233" s="146"/>
      <c r="L233" s="32"/>
      <c r="M233" s="147"/>
      <c r="T233" s="53"/>
      <c r="AT233" s="17" t="s">
        <v>169</v>
      </c>
      <c r="AU233" s="17" t="s">
        <v>83</v>
      </c>
    </row>
    <row r="234" spans="2:65" s="1" customFormat="1" ht="16.5" customHeight="1">
      <c r="B234" s="32"/>
      <c r="C234" s="170" t="s">
        <v>558</v>
      </c>
      <c r="D234" s="170" t="s">
        <v>264</v>
      </c>
      <c r="E234" s="171" t="s">
        <v>3555</v>
      </c>
      <c r="F234" s="172" t="s">
        <v>3556</v>
      </c>
      <c r="G234" s="173" t="s">
        <v>2746</v>
      </c>
      <c r="H234" s="174">
        <v>4</v>
      </c>
      <c r="I234" s="175"/>
      <c r="J234" s="176">
        <f>ROUND(I234*H234,2)</f>
        <v>0</v>
      </c>
      <c r="K234" s="172" t="s">
        <v>21</v>
      </c>
      <c r="L234" s="177"/>
      <c r="M234" s="178" t="s">
        <v>21</v>
      </c>
      <c r="N234" s="179" t="s">
        <v>44</v>
      </c>
      <c r="P234" s="140">
        <f>O234*H234</f>
        <v>0</v>
      </c>
      <c r="Q234" s="140">
        <v>0</v>
      </c>
      <c r="R234" s="140">
        <f>Q234*H234</f>
        <v>0</v>
      </c>
      <c r="S234" s="140">
        <v>0</v>
      </c>
      <c r="T234" s="141">
        <f>S234*H234</f>
        <v>0</v>
      </c>
      <c r="AR234" s="142" t="s">
        <v>424</v>
      </c>
      <c r="AT234" s="142" t="s">
        <v>264</v>
      </c>
      <c r="AU234" s="142" t="s">
        <v>83</v>
      </c>
      <c r="AY234" s="17" t="s">
        <v>158</v>
      </c>
      <c r="BE234" s="143">
        <f>IF(N234="základní",J234,0)</f>
        <v>0</v>
      </c>
      <c r="BF234" s="143">
        <f>IF(N234="snížená",J234,0)</f>
        <v>0</v>
      </c>
      <c r="BG234" s="143">
        <f>IF(N234="zákl. přenesená",J234,0)</f>
        <v>0</v>
      </c>
      <c r="BH234" s="143">
        <f>IF(N234="sníž. přenesená",J234,0)</f>
        <v>0</v>
      </c>
      <c r="BI234" s="143">
        <f>IF(N234="nulová",J234,0)</f>
        <v>0</v>
      </c>
      <c r="BJ234" s="17" t="s">
        <v>81</v>
      </c>
      <c r="BK234" s="143">
        <f>ROUND(I234*H234,2)</f>
        <v>0</v>
      </c>
      <c r="BL234" s="17" t="s">
        <v>281</v>
      </c>
      <c r="BM234" s="142" t="s">
        <v>3557</v>
      </c>
    </row>
    <row r="235" spans="2:65" s="1" customFormat="1" ht="11.25">
      <c r="B235" s="32"/>
      <c r="D235" s="144" t="s">
        <v>167</v>
      </c>
      <c r="F235" s="145" t="s">
        <v>3556</v>
      </c>
      <c r="I235" s="146"/>
      <c r="L235" s="32"/>
      <c r="M235" s="147"/>
      <c r="T235" s="53"/>
      <c r="AT235" s="17" t="s">
        <v>167</v>
      </c>
      <c r="AU235" s="17" t="s">
        <v>83</v>
      </c>
    </row>
    <row r="236" spans="2:65" s="1" customFormat="1" ht="21.75" customHeight="1">
      <c r="B236" s="32"/>
      <c r="C236" s="131" t="s">
        <v>565</v>
      </c>
      <c r="D236" s="131" t="s">
        <v>160</v>
      </c>
      <c r="E236" s="132" t="s">
        <v>3558</v>
      </c>
      <c r="F236" s="133" t="s">
        <v>3559</v>
      </c>
      <c r="G236" s="134" t="s">
        <v>344</v>
      </c>
      <c r="H236" s="135">
        <v>12</v>
      </c>
      <c r="I236" s="136"/>
      <c r="J236" s="137">
        <f>ROUND(I236*H236,2)</f>
        <v>0</v>
      </c>
      <c r="K236" s="133" t="s">
        <v>164</v>
      </c>
      <c r="L236" s="32"/>
      <c r="M236" s="138" t="s">
        <v>21</v>
      </c>
      <c r="N236" s="139" t="s">
        <v>44</v>
      </c>
      <c r="P236" s="140">
        <f>O236*H236</f>
        <v>0</v>
      </c>
      <c r="Q236" s="140">
        <v>0</v>
      </c>
      <c r="R236" s="140">
        <f>Q236*H236</f>
        <v>0</v>
      </c>
      <c r="S236" s="140">
        <v>0</v>
      </c>
      <c r="T236" s="141">
        <f>S236*H236</f>
        <v>0</v>
      </c>
      <c r="AR236" s="142" t="s">
        <v>281</v>
      </c>
      <c r="AT236" s="142" t="s">
        <v>160</v>
      </c>
      <c r="AU236" s="142" t="s">
        <v>83</v>
      </c>
      <c r="AY236" s="17" t="s">
        <v>158</v>
      </c>
      <c r="BE236" s="143">
        <f>IF(N236="základní",J236,0)</f>
        <v>0</v>
      </c>
      <c r="BF236" s="143">
        <f>IF(N236="snížená",J236,0)</f>
        <v>0</v>
      </c>
      <c r="BG236" s="143">
        <f>IF(N236="zákl. přenesená",J236,0)</f>
        <v>0</v>
      </c>
      <c r="BH236" s="143">
        <f>IF(N236="sníž. přenesená",J236,0)</f>
        <v>0</v>
      </c>
      <c r="BI236" s="143">
        <f>IF(N236="nulová",J236,0)</f>
        <v>0</v>
      </c>
      <c r="BJ236" s="17" t="s">
        <v>81</v>
      </c>
      <c r="BK236" s="143">
        <f>ROUND(I236*H236,2)</f>
        <v>0</v>
      </c>
      <c r="BL236" s="17" t="s">
        <v>281</v>
      </c>
      <c r="BM236" s="142" t="s">
        <v>3560</v>
      </c>
    </row>
    <row r="237" spans="2:65" s="1" customFormat="1" ht="19.5">
      <c r="B237" s="32"/>
      <c r="D237" s="144" t="s">
        <v>167</v>
      </c>
      <c r="F237" s="145" t="s">
        <v>3561</v>
      </c>
      <c r="I237" s="146"/>
      <c r="L237" s="32"/>
      <c r="M237" s="147"/>
      <c r="T237" s="53"/>
      <c r="AT237" s="17" t="s">
        <v>167</v>
      </c>
      <c r="AU237" s="17" t="s">
        <v>83</v>
      </c>
    </row>
    <row r="238" spans="2:65" s="1" customFormat="1" ht="11.25">
      <c r="B238" s="32"/>
      <c r="D238" s="148" t="s">
        <v>169</v>
      </c>
      <c r="F238" s="149" t="s">
        <v>3562</v>
      </c>
      <c r="I238" s="146"/>
      <c r="L238" s="32"/>
      <c r="M238" s="147"/>
      <c r="T238" s="53"/>
      <c r="AT238" s="17" t="s">
        <v>169</v>
      </c>
      <c r="AU238" s="17" t="s">
        <v>83</v>
      </c>
    </row>
    <row r="239" spans="2:65" s="12" customFormat="1" ht="11.25">
      <c r="B239" s="150"/>
      <c r="D239" s="144" t="s">
        <v>171</v>
      </c>
      <c r="E239" s="151" t="s">
        <v>21</v>
      </c>
      <c r="F239" s="152" t="s">
        <v>3378</v>
      </c>
      <c r="H239" s="151" t="s">
        <v>21</v>
      </c>
      <c r="I239" s="153"/>
      <c r="L239" s="150"/>
      <c r="M239" s="154"/>
      <c r="T239" s="155"/>
      <c r="AT239" s="151" t="s">
        <v>171</v>
      </c>
      <c r="AU239" s="151" t="s">
        <v>83</v>
      </c>
      <c r="AV239" s="12" t="s">
        <v>81</v>
      </c>
      <c r="AW239" s="12" t="s">
        <v>34</v>
      </c>
      <c r="AX239" s="12" t="s">
        <v>73</v>
      </c>
      <c r="AY239" s="151" t="s">
        <v>158</v>
      </c>
    </row>
    <row r="240" spans="2:65" s="13" customFormat="1" ht="11.25">
      <c r="B240" s="156"/>
      <c r="D240" s="144" t="s">
        <v>171</v>
      </c>
      <c r="E240" s="157" t="s">
        <v>21</v>
      </c>
      <c r="F240" s="158" t="s">
        <v>3563</v>
      </c>
      <c r="H240" s="159">
        <v>12</v>
      </c>
      <c r="I240" s="160"/>
      <c r="L240" s="156"/>
      <c r="M240" s="161"/>
      <c r="T240" s="162"/>
      <c r="AT240" s="157" t="s">
        <v>171</v>
      </c>
      <c r="AU240" s="157" t="s">
        <v>83</v>
      </c>
      <c r="AV240" s="13" t="s">
        <v>83</v>
      </c>
      <c r="AW240" s="13" t="s">
        <v>34</v>
      </c>
      <c r="AX240" s="13" t="s">
        <v>81</v>
      </c>
      <c r="AY240" s="157" t="s">
        <v>158</v>
      </c>
    </row>
    <row r="241" spans="2:65" s="1" customFormat="1" ht="16.5" customHeight="1">
      <c r="B241" s="32"/>
      <c r="C241" s="170" t="s">
        <v>570</v>
      </c>
      <c r="D241" s="170" t="s">
        <v>264</v>
      </c>
      <c r="E241" s="171" t="s">
        <v>3564</v>
      </c>
      <c r="F241" s="172" t="s">
        <v>3565</v>
      </c>
      <c r="G241" s="173" t="s">
        <v>344</v>
      </c>
      <c r="H241" s="174">
        <v>12</v>
      </c>
      <c r="I241" s="175"/>
      <c r="J241" s="176">
        <f>ROUND(I241*H241,2)</f>
        <v>0</v>
      </c>
      <c r="K241" s="172" t="s">
        <v>21</v>
      </c>
      <c r="L241" s="177"/>
      <c r="M241" s="178" t="s">
        <v>21</v>
      </c>
      <c r="N241" s="179" t="s">
        <v>44</v>
      </c>
      <c r="P241" s="140">
        <f>O241*H241</f>
        <v>0</v>
      </c>
      <c r="Q241" s="140">
        <v>0</v>
      </c>
      <c r="R241" s="140">
        <f>Q241*H241</f>
        <v>0</v>
      </c>
      <c r="S241" s="140">
        <v>0</v>
      </c>
      <c r="T241" s="141">
        <f>S241*H241</f>
        <v>0</v>
      </c>
      <c r="AR241" s="142" t="s">
        <v>424</v>
      </c>
      <c r="AT241" s="142" t="s">
        <v>264</v>
      </c>
      <c r="AU241" s="142" t="s">
        <v>83</v>
      </c>
      <c r="AY241" s="17" t="s">
        <v>158</v>
      </c>
      <c r="BE241" s="143">
        <f>IF(N241="základní",J241,0)</f>
        <v>0</v>
      </c>
      <c r="BF241" s="143">
        <f>IF(N241="snížená",J241,0)</f>
        <v>0</v>
      </c>
      <c r="BG241" s="143">
        <f>IF(N241="zákl. přenesená",J241,0)</f>
        <v>0</v>
      </c>
      <c r="BH241" s="143">
        <f>IF(N241="sníž. přenesená",J241,0)</f>
        <v>0</v>
      </c>
      <c r="BI241" s="143">
        <f>IF(N241="nulová",J241,0)</f>
        <v>0</v>
      </c>
      <c r="BJ241" s="17" t="s">
        <v>81</v>
      </c>
      <c r="BK241" s="143">
        <f>ROUND(I241*H241,2)</f>
        <v>0</v>
      </c>
      <c r="BL241" s="17" t="s">
        <v>281</v>
      </c>
      <c r="BM241" s="142" t="s">
        <v>3566</v>
      </c>
    </row>
    <row r="242" spans="2:65" s="1" customFormat="1" ht="11.25">
      <c r="B242" s="32"/>
      <c r="D242" s="144" t="s">
        <v>167</v>
      </c>
      <c r="F242" s="145" t="s">
        <v>3565</v>
      </c>
      <c r="I242" s="146"/>
      <c r="L242" s="32"/>
      <c r="M242" s="147"/>
      <c r="T242" s="53"/>
      <c r="AT242" s="17" t="s">
        <v>167</v>
      </c>
      <c r="AU242" s="17" t="s">
        <v>83</v>
      </c>
    </row>
    <row r="243" spans="2:65" s="1" customFormat="1" ht="21.75" customHeight="1">
      <c r="B243" s="32"/>
      <c r="C243" s="131" t="s">
        <v>576</v>
      </c>
      <c r="D243" s="131" t="s">
        <v>160</v>
      </c>
      <c r="E243" s="132" t="s">
        <v>3567</v>
      </c>
      <c r="F243" s="133" t="s">
        <v>3568</v>
      </c>
      <c r="G243" s="134" t="s">
        <v>344</v>
      </c>
      <c r="H243" s="135">
        <v>6</v>
      </c>
      <c r="I243" s="136"/>
      <c r="J243" s="137">
        <f>ROUND(I243*H243,2)</f>
        <v>0</v>
      </c>
      <c r="K243" s="133" t="s">
        <v>164</v>
      </c>
      <c r="L243" s="32"/>
      <c r="M243" s="138" t="s">
        <v>21</v>
      </c>
      <c r="N243" s="139" t="s">
        <v>44</v>
      </c>
      <c r="P243" s="140">
        <f>O243*H243</f>
        <v>0</v>
      </c>
      <c r="Q243" s="140">
        <v>0</v>
      </c>
      <c r="R243" s="140">
        <f>Q243*H243</f>
        <v>0</v>
      </c>
      <c r="S243" s="140">
        <v>0</v>
      </c>
      <c r="T243" s="141">
        <f>S243*H243</f>
        <v>0</v>
      </c>
      <c r="AR243" s="142" t="s">
        <v>281</v>
      </c>
      <c r="AT243" s="142" t="s">
        <v>160</v>
      </c>
      <c r="AU243" s="142" t="s">
        <v>83</v>
      </c>
      <c r="AY243" s="17" t="s">
        <v>158</v>
      </c>
      <c r="BE243" s="143">
        <f>IF(N243="základní",J243,0)</f>
        <v>0</v>
      </c>
      <c r="BF243" s="143">
        <f>IF(N243="snížená",J243,0)</f>
        <v>0</v>
      </c>
      <c r="BG243" s="143">
        <f>IF(N243="zákl. přenesená",J243,0)</f>
        <v>0</v>
      </c>
      <c r="BH243" s="143">
        <f>IF(N243="sníž. přenesená",J243,0)</f>
        <v>0</v>
      </c>
      <c r="BI243" s="143">
        <f>IF(N243="nulová",J243,0)</f>
        <v>0</v>
      </c>
      <c r="BJ243" s="17" t="s">
        <v>81</v>
      </c>
      <c r="BK243" s="143">
        <f>ROUND(I243*H243,2)</f>
        <v>0</v>
      </c>
      <c r="BL243" s="17" t="s">
        <v>281</v>
      </c>
      <c r="BM243" s="142" t="s">
        <v>3569</v>
      </c>
    </row>
    <row r="244" spans="2:65" s="1" customFormat="1" ht="19.5">
      <c r="B244" s="32"/>
      <c r="D244" s="144" t="s">
        <v>167</v>
      </c>
      <c r="F244" s="145" t="s">
        <v>3570</v>
      </c>
      <c r="I244" s="146"/>
      <c r="L244" s="32"/>
      <c r="M244" s="147"/>
      <c r="T244" s="53"/>
      <c r="AT244" s="17" t="s">
        <v>167</v>
      </c>
      <c r="AU244" s="17" t="s">
        <v>83</v>
      </c>
    </row>
    <row r="245" spans="2:65" s="1" customFormat="1" ht="11.25">
      <c r="B245" s="32"/>
      <c r="D245" s="148" t="s">
        <v>169</v>
      </c>
      <c r="F245" s="149" t="s">
        <v>3571</v>
      </c>
      <c r="I245" s="146"/>
      <c r="L245" s="32"/>
      <c r="M245" s="147"/>
      <c r="T245" s="53"/>
      <c r="AT245" s="17" t="s">
        <v>169</v>
      </c>
      <c r="AU245" s="17" t="s">
        <v>83</v>
      </c>
    </row>
    <row r="246" spans="2:65" s="1" customFormat="1" ht="16.5" customHeight="1">
      <c r="B246" s="32"/>
      <c r="C246" s="170" t="s">
        <v>582</v>
      </c>
      <c r="D246" s="170" t="s">
        <v>264</v>
      </c>
      <c r="E246" s="171" t="s">
        <v>3572</v>
      </c>
      <c r="F246" s="172" t="s">
        <v>3573</v>
      </c>
      <c r="G246" s="173" t="s">
        <v>2746</v>
      </c>
      <c r="H246" s="174">
        <v>6</v>
      </c>
      <c r="I246" s="175"/>
      <c r="J246" s="176">
        <f>ROUND(I246*H246,2)</f>
        <v>0</v>
      </c>
      <c r="K246" s="172" t="s">
        <v>21</v>
      </c>
      <c r="L246" s="177"/>
      <c r="M246" s="178" t="s">
        <v>21</v>
      </c>
      <c r="N246" s="179" t="s">
        <v>44</v>
      </c>
      <c r="P246" s="140">
        <f>O246*H246</f>
        <v>0</v>
      </c>
      <c r="Q246" s="140">
        <v>0</v>
      </c>
      <c r="R246" s="140">
        <f>Q246*H246</f>
        <v>0</v>
      </c>
      <c r="S246" s="140">
        <v>0</v>
      </c>
      <c r="T246" s="141">
        <f>S246*H246</f>
        <v>0</v>
      </c>
      <c r="AR246" s="142" t="s">
        <v>424</v>
      </c>
      <c r="AT246" s="142" t="s">
        <v>264</v>
      </c>
      <c r="AU246" s="142" t="s">
        <v>83</v>
      </c>
      <c r="AY246" s="17" t="s">
        <v>158</v>
      </c>
      <c r="BE246" s="143">
        <f>IF(N246="základní",J246,0)</f>
        <v>0</v>
      </c>
      <c r="BF246" s="143">
        <f>IF(N246="snížená",J246,0)</f>
        <v>0</v>
      </c>
      <c r="BG246" s="143">
        <f>IF(N246="zákl. přenesená",J246,0)</f>
        <v>0</v>
      </c>
      <c r="BH246" s="143">
        <f>IF(N246="sníž. přenesená",J246,0)</f>
        <v>0</v>
      </c>
      <c r="BI246" s="143">
        <f>IF(N246="nulová",J246,0)</f>
        <v>0</v>
      </c>
      <c r="BJ246" s="17" t="s">
        <v>81</v>
      </c>
      <c r="BK246" s="143">
        <f>ROUND(I246*H246,2)</f>
        <v>0</v>
      </c>
      <c r="BL246" s="17" t="s">
        <v>281</v>
      </c>
      <c r="BM246" s="142" t="s">
        <v>3574</v>
      </c>
    </row>
    <row r="247" spans="2:65" s="1" customFormat="1" ht="11.25">
      <c r="B247" s="32"/>
      <c r="D247" s="144" t="s">
        <v>167</v>
      </c>
      <c r="F247" s="145" t="s">
        <v>3575</v>
      </c>
      <c r="I247" s="146"/>
      <c r="L247" s="32"/>
      <c r="M247" s="147"/>
      <c r="T247" s="53"/>
      <c r="AT247" s="17" t="s">
        <v>167</v>
      </c>
      <c r="AU247" s="17" t="s">
        <v>83</v>
      </c>
    </row>
    <row r="248" spans="2:65" s="1" customFormat="1" ht="21.75" customHeight="1">
      <c r="B248" s="32"/>
      <c r="C248" s="131" t="s">
        <v>587</v>
      </c>
      <c r="D248" s="131" t="s">
        <v>160</v>
      </c>
      <c r="E248" s="132" t="s">
        <v>3567</v>
      </c>
      <c r="F248" s="133" t="s">
        <v>3568</v>
      </c>
      <c r="G248" s="134" t="s">
        <v>344</v>
      </c>
      <c r="H248" s="135">
        <v>3</v>
      </c>
      <c r="I248" s="136"/>
      <c r="J248" s="137">
        <f>ROUND(I248*H248,2)</f>
        <v>0</v>
      </c>
      <c r="K248" s="133" t="s">
        <v>164</v>
      </c>
      <c r="L248" s="32"/>
      <c r="M248" s="138" t="s">
        <v>21</v>
      </c>
      <c r="N248" s="139" t="s">
        <v>44</v>
      </c>
      <c r="P248" s="140">
        <f>O248*H248</f>
        <v>0</v>
      </c>
      <c r="Q248" s="140">
        <v>0</v>
      </c>
      <c r="R248" s="140">
        <f>Q248*H248</f>
        <v>0</v>
      </c>
      <c r="S248" s="140">
        <v>0</v>
      </c>
      <c r="T248" s="141">
        <f>S248*H248</f>
        <v>0</v>
      </c>
      <c r="AR248" s="142" t="s">
        <v>281</v>
      </c>
      <c r="AT248" s="142" t="s">
        <v>160</v>
      </c>
      <c r="AU248" s="142" t="s">
        <v>83</v>
      </c>
      <c r="AY248" s="17" t="s">
        <v>158</v>
      </c>
      <c r="BE248" s="143">
        <f>IF(N248="základní",J248,0)</f>
        <v>0</v>
      </c>
      <c r="BF248" s="143">
        <f>IF(N248="snížená",J248,0)</f>
        <v>0</v>
      </c>
      <c r="BG248" s="143">
        <f>IF(N248="zákl. přenesená",J248,0)</f>
        <v>0</v>
      </c>
      <c r="BH248" s="143">
        <f>IF(N248="sníž. přenesená",J248,0)</f>
        <v>0</v>
      </c>
      <c r="BI248" s="143">
        <f>IF(N248="nulová",J248,0)</f>
        <v>0</v>
      </c>
      <c r="BJ248" s="17" t="s">
        <v>81</v>
      </c>
      <c r="BK248" s="143">
        <f>ROUND(I248*H248,2)</f>
        <v>0</v>
      </c>
      <c r="BL248" s="17" t="s">
        <v>281</v>
      </c>
      <c r="BM248" s="142" t="s">
        <v>3576</v>
      </c>
    </row>
    <row r="249" spans="2:65" s="1" customFormat="1" ht="19.5">
      <c r="B249" s="32"/>
      <c r="D249" s="144" t="s">
        <v>167</v>
      </c>
      <c r="F249" s="145" t="s">
        <v>3570</v>
      </c>
      <c r="I249" s="146"/>
      <c r="L249" s="32"/>
      <c r="M249" s="147"/>
      <c r="T249" s="53"/>
      <c r="AT249" s="17" t="s">
        <v>167</v>
      </c>
      <c r="AU249" s="17" t="s">
        <v>83</v>
      </c>
    </row>
    <row r="250" spans="2:65" s="1" customFormat="1" ht="11.25">
      <c r="B250" s="32"/>
      <c r="D250" s="148" t="s">
        <v>169</v>
      </c>
      <c r="F250" s="149" t="s">
        <v>3571</v>
      </c>
      <c r="I250" s="146"/>
      <c r="L250" s="32"/>
      <c r="M250" s="147"/>
      <c r="T250" s="53"/>
      <c r="AT250" s="17" t="s">
        <v>169</v>
      </c>
      <c r="AU250" s="17" t="s">
        <v>83</v>
      </c>
    </row>
    <row r="251" spans="2:65" s="1" customFormat="1" ht="16.5" customHeight="1">
      <c r="B251" s="32"/>
      <c r="C251" s="170" t="s">
        <v>594</v>
      </c>
      <c r="D251" s="170" t="s">
        <v>264</v>
      </c>
      <c r="E251" s="171" t="s">
        <v>3577</v>
      </c>
      <c r="F251" s="172" t="s">
        <v>3578</v>
      </c>
      <c r="G251" s="173" t="s">
        <v>2746</v>
      </c>
      <c r="H251" s="174">
        <v>3</v>
      </c>
      <c r="I251" s="175"/>
      <c r="J251" s="176">
        <f>ROUND(I251*H251,2)</f>
        <v>0</v>
      </c>
      <c r="K251" s="172" t="s">
        <v>21</v>
      </c>
      <c r="L251" s="177"/>
      <c r="M251" s="178" t="s">
        <v>21</v>
      </c>
      <c r="N251" s="179" t="s">
        <v>44</v>
      </c>
      <c r="P251" s="140">
        <f>O251*H251</f>
        <v>0</v>
      </c>
      <c r="Q251" s="140">
        <v>0</v>
      </c>
      <c r="R251" s="140">
        <f>Q251*H251</f>
        <v>0</v>
      </c>
      <c r="S251" s="140">
        <v>0</v>
      </c>
      <c r="T251" s="141">
        <f>S251*H251</f>
        <v>0</v>
      </c>
      <c r="AR251" s="142" t="s">
        <v>424</v>
      </c>
      <c r="AT251" s="142" t="s">
        <v>264</v>
      </c>
      <c r="AU251" s="142" t="s">
        <v>83</v>
      </c>
      <c r="AY251" s="17" t="s">
        <v>158</v>
      </c>
      <c r="BE251" s="143">
        <f>IF(N251="základní",J251,0)</f>
        <v>0</v>
      </c>
      <c r="BF251" s="143">
        <f>IF(N251="snížená",J251,0)</f>
        <v>0</v>
      </c>
      <c r="BG251" s="143">
        <f>IF(N251="zákl. přenesená",J251,0)</f>
        <v>0</v>
      </c>
      <c r="BH251" s="143">
        <f>IF(N251="sníž. přenesená",J251,0)</f>
        <v>0</v>
      </c>
      <c r="BI251" s="143">
        <f>IF(N251="nulová",J251,0)</f>
        <v>0</v>
      </c>
      <c r="BJ251" s="17" t="s">
        <v>81</v>
      </c>
      <c r="BK251" s="143">
        <f>ROUND(I251*H251,2)</f>
        <v>0</v>
      </c>
      <c r="BL251" s="17" t="s">
        <v>281</v>
      </c>
      <c r="BM251" s="142" t="s">
        <v>3579</v>
      </c>
    </row>
    <row r="252" spans="2:65" s="1" customFormat="1" ht="11.25">
      <c r="B252" s="32"/>
      <c r="D252" s="144" t="s">
        <v>167</v>
      </c>
      <c r="F252" s="145" t="s">
        <v>3578</v>
      </c>
      <c r="I252" s="146"/>
      <c r="L252" s="32"/>
      <c r="M252" s="147"/>
      <c r="T252" s="53"/>
      <c r="AT252" s="17" t="s">
        <v>167</v>
      </c>
      <c r="AU252" s="17" t="s">
        <v>83</v>
      </c>
    </row>
    <row r="253" spans="2:65" s="1" customFormat="1" ht="24.2" customHeight="1">
      <c r="B253" s="32"/>
      <c r="C253" s="131" t="s">
        <v>601</v>
      </c>
      <c r="D253" s="131" t="s">
        <v>160</v>
      </c>
      <c r="E253" s="132" t="s">
        <v>3580</v>
      </c>
      <c r="F253" s="133" t="s">
        <v>3581</v>
      </c>
      <c r="G253" s="134" t="s">
        <v>344</v>
      </c>
      <c r="H253" s="135">
        <v>3</v>
      </c>
      <c r="I253" s="136"/>
      <c r="J253" s="137">
        <f>ROUND(I253*H253,2)</f>
        <v>0</v>
      </c>
      <c r="K253" s="133" t="s">
        <v>21</v>
      </c>
      <c r="L253" s="32"/>
      <c r="M253" s="138" t="s">
        <v>21</v>
      </c>
      <c r="N253" s="139" t="s">
        <v>44</v>
      </c>
      <c r="P253" s="140">
        <f>O253*H253</f>
        <v>0</v>
      </c>
      <c r="Q253" s="140">
        <v>0</v>
      </c>
      <c r="R253" s="140">
        <f>Q253*H253</f>
        <v>0</v>
      </c>
      <c r="S253" s="140">
        <v>0</v>
      </c>
      <c r="T253" s="141">
        <f>S253*H253</f>
        <v>0</v>
      </c>
      <c r="AR253" s="142" t="s">
        <v>281</v>
      </c>
      <c r="AT253" s="142" t="s">
        <v>160</v>
      </c>
      <c r="AU253" s="142" t="s">
        <v>83</v>
      </c>
      <c r="AY253" s="17" t="s">
        <v>158</v>
      </c>
      <c r="BE253" s="143">
        <f>IF(N253="základní",J253,0)</f>
        <v>0</v>
      </c>
      <c r="BF253" s="143">
        <f>IF(N253="snížená",J253,0)</f>
        <v>0</v>
      </c>
      <c r="BG253" s="143">
        <f>IF(N253="zákl. přenesená",J253,0)</f>
        <v>0</v>
      </c>
      <c r="BH253" s="143">
        <f>IF(N253="sníž. přenesená",J253,0)</f>
        <v>0</v>
      </c>
      <c r="BI253" s="143">
        <f>IF(N253="nulová",J253,0)</f>
        <v>0</v>
      </c>
      <c r="BJ253" s="17" t="s">
        <v>81</v>
      </c>
      <c r="BK253" s="143">
        <f>ROUND(I253*H253,2)</f>
        <v>0</v>
      </c>
      <c r="BL253" s="17" t="s">
        <v>281</v>
      </c>
      <c r="BM253" s="142" t="s">
        <v>3582</v>
      </c>
    </row>
    <row r="254" spans="2:65" s="1" customFormat="1" ht="11.25">
      <c r="B254" s="32"/>
      <c r="D254" s="144" t="s">
        <v>167</v>
      </c>
      <c r="F254" s="145" t="s">
        <v>3581</v>
      </c>
      <c r="I254" s="146"/>
      <c r="L254" s="32"/>
      <c r="M254" s="147"/>
      <c r="T254" s="53"/>
      <c r="AT254" s="17" t="s">
        <v>167</v>
      </c>
      <c r="AU254" s="17" t="s">
        <v>83</v>
      </c>
    </row>
    <row r="255" spans="2:65" s="1" customFormat="1" ht="16.5" customHeight="1">
      <c r="B255" s="32"/>
      <c r="C255" s="170" t="s">
        <v>618</v>
      </c>
      <c r="D255" s="170" t="s">
        <v>264</v>
      </c>
      <c r="E255" s="171" t="s">
        <v>3583</v>
      </c>
      <c r="F255" s="172" t="s">
        <v>3584</v>
      </c>
      <c r="G255" s="173" t="s">
        <v>2746</v>
      </c>
      <c r="H255" s="174">
        <v>3</v>
      </c>
      <c r="I255" s="175"/>
      <c r="J255" s="176">
        <f>ROUND(I255*H255,2)</f>
        <v>0</v>
      </c>
      <c r="K255" s="172" t="s">
        <v>21</v>
      </c>
      <c r="L255" s="177"/>
      <c r="M255" s="178" t="s">
        <v>21</v>
      </c>
      <c r="N255" s="179" t="s">
        <v>44</v>
      </c>
      <c r="P255" s="140">
        <f>O255*H255</f>
        <v>0</v>
      </c>
      <c r="Q255" s="140">
        <v>0</v>
      </c>
      <c r="R255" s="140">
        <f>Q255*H255</f>
        <v>0</v>
      </c>
      <c r="S255" s="140">
        <v>0</v>
      </c>
      <c r="T255" s="141">
        <f>S255*H255</f>
        <v>0</v>
      </c>
      <c r="AR255" s="142" t="s">
        <v>424</v>
      </c>
      <c r="AT255" s="142" t="s">
        <v>264</v>
      </c>
      <c r="AU255" s="142" t="s">
        <v>83</v>
      </c>
      <c r="AY255" s="17" t="s">
        <v>158</v>
      </c>
      <c r="BE255" s="143">
        <f>IF(N255="základní",J255,0)</f>
        <v>0</v>
      </c>
      <c r="BF255" s="143">
        <f>IF(N255="snížená",J255,0)</f>
        <v>0</v>
      </c>
      <c r="BG255" s="143">
        <f>IF(N255="zákl. přenesená",J255,0)</f>
        <v>0</v>
      </c>
      <c r="BH255" s="143">
        <f>IF(N255="sníž. přenesená",J255,0)</f>
        <v>0</v>
      </c>
      <c r="BI255" s="143">
        <f>IF(N255="nulová",J255,0)</f>
        <v>0</v>
      </c>
      <c r="BJ255" s="17" t="s">
        <v>81</v>
      </c>
      <c r="BK255" s="143">
        <f>ROUND(I255*H255,2)</f>
        <v>0</v>
      </c>
      <c r="BL255" s="17" t="s">
        <v>281</v>
      </c>
      <c r="BM255" s="142" t="s">
        <v>3585</v>
      </c>
    </row>
    <row r="256" spans="2:65" s="1" customFormat="1" ht="11.25">
      <c r="B256" s="32"/>
      <c r="D256" s="144" t="s">
        <v>167</v>
      </c>
      <c r="F256" s="145" t="s">
        <v>3584</v>
      </c>
      <c r="I256" s="146"/>
      <c r="L256" s="32"/>
      <c r="M256" s="147"/>
      <c r="T256" s="53"/>
      <c r="AT256" s="17" t="s">
        <v>167</v>
      </c>
      <c r="AU256" s="17" t="s">
        <v>83</v>
      </c>
    </row>
    <row r="257" spans="2:65" s="1" customFormat="1" ht="21.75" customHeight="1">
      <c r="B257" s="32"/>
      <c r="C257" s="131" t="s">
        <v>623</v>
      </c>
      <c r="D257" s="131" t="s">
        <v>160</v>
      </c>
      <c r="E257" s="132" t="s">
        <v>3586</v>
      </c>
      <c r="F257" s="133" t="s">
        <v>3587</v>
      </c>
      <c r="G257" s="134" t="s">
        <v>344</v>
      </c>
      <c r="H257" s="135">
        <v>3</v>
      </c>
      <c r="I257" s="136"/>
      <c r="J257" s="137">
        <f>ROUND(I257*H257,2)</f>
        <v>0</v>
      </c>
      <c r="K257" s="133" t="s">
        <v>164</v>
      </c>
      <c r="L257" s="32"/>
      <c r="M257" s="138" t="s">
        <v>21</v>
      </c>
      <c r="N257" s="139" t="s">
        <v>44</v>
      </c>
      <c r="P257" s="140">
        <f>O257*H257</f>
        <v>0</v>
      </c>
      <c r="Q257" s="140">
        <v>0</v>
      </c>
      <c r="R257" s="140">
        <f>Q257*H257</f>
        <v>0</v>
      </c>
      <c r="S257" s="140">
        <v>0</v>
      </c>
      <c r="T257" s="141">
        <f>S257*H257</f>
        <v>0</v>
      </c>
      <c r="AR257" s="142" t="s">
        <v>281</v>
      </c>
      <c r="AT257" s="142" t="s">
        <v>160</v>
      </c>
      <c r="AU257" s="142" t="s">
        <v>83</v>
      </c>
      <c r="AY257" s="17" t="s">
        <v>158</v>
      </c>
      <c r="BE257" s="143">
        <f>IF(N257="základní",J257,0)</f>
        <v>0</v>
      </c>
      <c r="BF257" s="143">
        <f>IF(N257="snížená",J257,0)</f>
        <v>0</v>
      </c>
      <c r="BG257" s="143">
        <f>IF(N257="zákl. přenesená",J257,0)</f>
        <v>0</v>
      </c>
      <c r="BH257" s="143">
        <f>IF(N257="sníž. přenesená",J257,0)</f>
        <v>0</v>
      </c>
      <c r="BI257" s="143">
        <f>IF(N257="nulová",J257,0)</f>
        <v>0</v>
      </c>
      <c r="BJ257" s="17" t="s">
        <v>81</v>
      </c>
      <c r="BK257" s="143">
        <f>ROUND(I257*H257,2)</f>
        <v>0</v>
      </c>
      <c r="BL257" s="17" t="s">
        <v>281</v>
      </c>
      <c r="BM257" s="142" t="s">
        <v>3588</v>
      </c>
    </row>
    <row r="258" spans="2:65" s="1" customFormat="1" ht="19.5">
      <c r="B258" s="32"/>
      <c r="D258" s="144" t="s">
        <v>167</v>
      </c>
      <c r="F258" s="145" t="s">
        <v>3589</v>
      </c>
      <c r="I258" s="146"/>
      <c r="L258" s="32"/>
      <c r="M258" s="147"/>
      <c r="T258" s="53"/>
      <c r="AT258" s="17" t="s">
        <v>167</v>
      </c>
      <c r="AU258" s="17" t="s">
        <v>83</v>
      </c>
    </row>
    <row r="259" spans="2:65" s="1" customFormat="1" ht="11.25">
      <c r="B259" s="32"/>
      <c r="D259" s="148" t="s">
        <v>169</v>
      </c>
      <c r="F259" s="149" t="s">
        <v>3590</v>
      </c>
      <c r="I259" s="146"/>
      <c r="L259" s="32"/>
      <c r="M259" s="147"/>
      <c r="T259" s="53"/>
      <c r="AT259" s="17" t="s">
        <v>169</v>
      </c>
      <c r="AU259" s="17" t="s">
        <v>83</v>
      </c>
    </row>
    <row r="260" spans="2:65" s="12" customFormat="1" ht="11.25">
      <c r="B260" s="150"/>
      <c r="D260" s="144" t="s">
        <v>171</v>
      </c>
      <c r="E260" s="151" t="s">
        <v>21</v>
      </c>
      <c r="F260" s="152" t="s">
        <v>3378</v>
      </c>
      <c r="H260" s="151" t="s">
        <v>21</v>
      </c>
      <c r="I260" s="153"/>
      <c r="L260" s="150"/>
      <c r="M260" s="154"/>
      <c r="T260" s="155"/>
      <c r="AT260" s="151" t="s">
        <v>171</v>
      </c>
      <c r="AU260" s="151" t="s">
        <v>83</v>
      </c>
      <c r="AV260" s="12" t="s">
        <v>81</v>
      </c>
      <c r="AW260" s="12" t="s">
        <v>34</v>
      </c>
      <c r="AX260" s="12" t="s">
        <v>73</v>
      </c>
      <c r="AY260" s="151" t="s">
        <v>158</v>
      </c>
    </row>
    <row r="261" spans="2:65" s="13" customFormat="1" ht="11.25">
      <c r="B261" s="156"/>
      <c r="D261" s="144" t="s">
        <v>171</v>
      </c>
      <c r="E261" s="157" t="s">
        <v>21</v>
      </c>
      <c r="F261" s="158" t="s">
        <v>3591</v>
      </c>
      <c r="H261" s="159">
        <v>3</v>
      </c>
      <c r="I261" s="160"/>
      <c r="L261" s="156"/>
      <c r="M261" s="161"/>
      <c r="T261" s="162"/>
      <c r="AT261" s="157" t="s">
        <v>171</v>
      </c>
      <c r="AU261" s="157" t="s">
        <v>83</v>
      </c>
      <c r="AV261" s="13" t="s">
        <v>83</v>
      </c>
      <c r="AW261" s="13" t="s">
        <v>34</v>
      </c>
      <c r="AX261" s="13" t="s">
        <v>81</v>
      </c>
      <c r="AY261" s="157" t="s">
        <v>158</v>
      </c>
    </row>
    <row r="262" spans="2:65" s="1" customFormat="1" ht="16.5" customHeight="1">
      <c r="B262" s="32"/>
      <c r="C262" s="170" t="s">
        <v>628</v>
      </c>
      <c r="D262" s="170" t="s">
        <v>264</v>
      </c>
      <c r="E262" s="171" t="s">
        <v>3592</v>
      </c>
      <c r="F262" s="172" t="s">
        <v>3593</v>
      </c>
      <c r="G262" s="173" t="s">
        <v>2746</v>
      </c>
      <c r="H262" s="174">
        <v>3</v>
      </c>
      <c r="I262" s="175"/>
      <c r="J262" s="176">
        <f>ROUND(I262*H262,2)</f>
        <v>0</v>
      </c>
      <c r="K262" s="172" t="s">
        <v>21</v>
      </c>
      <c r="L262" s="177"/>
      <c r="M262" s="178" t="s">
        <v>21</v>
      </c>
      <c r="N262" s="179" t="s">
        <v>44</v>
      </c>
      <c r="P262" s="140">
        <f>O262*H262</f>
        <v>0</v>
      </c>
      <c r="Q262" s="140">
        <v>0</v>
      </c>
      <c r="R262" s="140">
        <f>Q262*H262</f>
        <v>0</v>
      </c>
      <c r="S262" s="140">
        <v>0</v>
      </c>
      <c r="T262" s="141">
        <f>S262*H262</f>
        <v>0</v>
      </c>
      <c r="AR262" s="142" t="s">
        <v>424</v>
      </c>
      <c r="AT262" s="142" t="s">
        <v>264</v>
      </c>
      <c r="AU262" s="142" t="s">
        <v>83</v>
      </c>
      <c r="AY262" s="17" t="s">
        <v>158</v>
      </c>
      <c r="BE262" s="143">
        <f>IF(N262="základní",J262,0)</f>
        <v>0</v>
      </c>
      <c r="BF262" s="143">
        <f>IF(N262="snížená",J262,0)</f>
        <v>0</v>
      </c>
      <c r="BG262" s="143">
        <f>IF(N262="zákl. přenesená",J262,0)</f>
        <v>0</v>
      </c>
      <c r="BH262" s="143">
        <f>IF(N262="sníž. přenesená",J262,0)</f>
        <v>0</v>
      </c>
      <c r="BI262" s="143">
        <f>IF(N262="nulová",J262,0)</f>
        <v>0</v>
      </c>
      <c r="BJ262" s="17" t="s">
        <v>81</v>
      </c>
      <c r="BK262" s="143">
        <f>ROUND(I262*H262,2)</f>
        <v>0</v>
      </c>
      <c r="BL262" s="17" t="s">
        <v>281</v>
      </c>
      <c r="BM262" s="142" t="s">
        <v>3594</v>
      </c>
    </row>
    <row r="263" spans="2:65" s="1" customFormat="1" ht="11.25">
      <c r="B263" s="32"/>
      <c r="D263" s="144" t="s">
        <v>167</v>
      </c>
      <c r="F263" s="145" t="s">
        <v>3595</v>
      </c>
      <c r="I263" s="146"/>
      <c r="L263" s="32"/>
      <c r="M263" s="147"/>
      <c r="T263" s="53"/>
      <c r="AT263" s="17" t="s">
        <v>167</v>
      </c>
      <c r="AU263" s="17" t="s">
        <v>83</v>
      </c>
    </row>
    <row r="264" spans="2:65" s="1" customFormat="1" ht="16.5" customHeight="1">
      <c r="B264" s="32"/>
      <c r="C264" s="131" t="s">
        <v>634</v>
      </c>
      <c r="D264" s="131" t="s">
        <v>160</v>
      </c>
      <c r="E264" s="132" t="s">
        <v>3596</v>
      </c>
      <c r="F264" s="133" t="s">
        <v>3597</v>
      </c>
      <c r="G264" s="134" t="s">
        <v>344</v>
      </c>
      <c r="H264" s="135">
        <v>1</v>
      </c>
      <c r="I264" s="136"/>
      <c r="J264" s="137">
        <f>ROUND(I264*H264,2)</f>
        <v>0</v>
      </c>
      <c r="K264" s="133" t="s">
        <v>164</v>
      </c>
      <c r="L264" s="32"/>
      <c r="M264" s="138" t="s">
        <v>21</v>
      </c>
      <c r="N264" s="139" t="s">
        <v>44</v>
      </c>
      <c r="P264" s="140">
        <f>O264*H264</f>
        <v>0</v>
      </c>
      <c r="Q264" s="140">
        <v>0</v>
      </c>
      <c r="R264" s="140">
        <f>Q264*H264</f>
        <v>0</v>
      </c>
      <c r="S264" s="140">
        <v>0</v>
      </c>
      <c r="T264" s="141">
        <f>S264*H264</f>
        <v>0</v>
      </c>
      <c r="AR264" s="142" t="s">
        <v>281</v>
      </c>
      <c r="AT264" s="142" t="s">
        <v>160</v>
      </c>
      <c r="AU264" s="142" t="s">
        <v>83</v>
      </c>
      <c r="AY264" s="17" t="s">
        <v>158</v>
      </c>
      <c r="BE264" s="143">
        <f>IF(N264="základní",J264,0)</f>
        <v>0</v>
      </c>
      <c r="BF264" s="143">
        <f>IF(N264="snížená",J264,0)</f>
        <v>0</v>
      </c>
      <c r="BG264" s="143">
        <f>IF(N264="zákl. přenesená",J264,0)</f>
        <v>0</v>
      </c>
      <c r="BH264" s="143">
        <f>IF(N264="sníž. přenesená",J264,0)</f>
        <v>0</v>
      </c>
      <c r="BI264" s="143">
        <f>IF(N264="nulová",J264,0)</f>
        <v>0</v>
      </c>
      <c r="BJ264" s="17" t="s">
        <v>81</v>
      </c>
      <c r="BK264" s="143">
        <f>ROUND(I264*H264,2)</f>
        <v>0</v>
      </c>
      <c r="BL264" s="17" t="s">
        <v>281</v>
      </c>
      <c r="BM264" s="142" t="s">
        <v>3598</v>
      </c>
    </row>
    <row r="265" spans="2:65" s="1" customFormat="1" ht="11.25">
      <c r="B265" s="32"/>
      <c r="D265" s="144" t="s">
        <v>167</v>
      </c>
      <c r="F265" s="145" t="s">
        <v>3599</v>
      </c>
      <c r="I265" s="146"/>
      <c r="L265" s="32"/>
      <c r="M265" s="147"/>
      <c r="T265" s="53"/>
      <c r="AT265" s="17" t="s">
        <v>167</v>
      </c>
      <c r="AU265" s="17" t="s">
        <v>83</v>
      </c>
    </row>
    <row r="266" spans="2:65" s="1" customFormat="1" ht="11.25">
      <c r="B266" s="32"/>
      <c r="D266" s="148" t="s">
        <v>169</v>
      </c>
      <c r="F266" s="149" t="s">
        <v>3600</v>
      </c>
      <c r="I266" s="146"/>
      <c r="L266" s="32"/>
      <c r="M266" s="147"/>
      <c r="T266" s="53"/>
      <c r="AT266" s="17" t="s">
        <v>169</v>
      </c>
      <c r="AU266" s="17" t="s">
        <v>83</v>
      </c>
    </row>
    <row r="267" spans="2:65" s="1" customFormat="1" ht="24.2" customHeight="1">
      <c r="B267" s="32"/>
      <c r="C267" s="170" t="s">
        <v>640</v>
      </c>
      <c r="D267" s="170" t="s">
        <v>264</v>
      </c>
      <c r="E267" s="171" t="s">
        <v>3601</v>
      </c>
      <c r="F267" s="172" t="s">
        <v>3602</v>
      </c>
      <c r="G267" s="173" t="s">
        <v>2746</v>
      </c>
      <c r="H267" s="174">
        <v>1</v>
      </c>
      <c r="I267" s="175"/>
      <c r="J267" s="176">
        <f>ROUND(I267*H267,2)</f>
        <v>0</v>
      </c>
      <c r="K267" s="172" t="s">
        <v>21</v>
      </c>
      <c r="L267" s="177"/>
      <c r="M267" s="178" t="s">
        <v>21</v>
      </c>
      <c r="N267" s="179" t="s">
        <v>44</v>
      </c>
      <c r="P267" s="140">
        <f>O267*H267</f>
        <v>0</v>
      </c>
      <c r="Q267" s="140">
        <v>0</v>
      </c>
      <c r="R267" s="140">
        <f>Q267*H267</f>
        <v>0</v>
      </c>
      <c r="S267" s="140">
        <v>0</v>
      </c>
      <c r="T267" s="141">
        <f>S267*H267</f>
        <v>0</v>
      </c>
      <c r="AR267" s="142" t="s">
        <v>424</v>
      </c>
      <c r="AT267" s="142" t="s">
        <v>264</v>
      </c>
      <c r="AU267" s="142" t="s">
        <v>83</v>
      </c>
      <c r="AY267" s="17" t="s">
        <v>158</v>
      </c>
      <c r="BE267" s="143">
        <f>IF(N267="základní",J267,0)</f>
        <v>0</v>
      </c>
      <c r="BF267" s="143">
        <f>IF(N267="snížená",J267,0)</f>
        <v>0</v>
      </c>
      <c r="BG267" s="143">
        <f>IF(N267="zákl. přenesená",J267,0)</f>
        <v>0</v>
      </c>
      <c r="BH267" s="143">
        <f>IF(N267="sníž. přenesená",J267,0)</f>
        <v>0</v>
      </c>
      <c r="BI267" s="143">
        <f>IF(N267="nulová",J267,0)</f>
        <v>0</v>
      </c>
      <c r="BJ267" s="17" t="s">
        <v>81</v>
      </c>
      <c r="BK267" s="143">
        <f>ROUND(I267*H267,2)</f>
        <v>0</v>
      </c>
      <c r="BL267" s="17" t="s">
        <v>281</v>
      </c>
      <c r="BM267" s="142" t="s">
        <v>3603</v>
      </c>
    </row>
    <row r="268" spans="2:65" s="1" customFormat="1" ht="11.25">
      <c r="B268" s="32"/>
      <c r="D268" s="144" t="s">
        <v>167</v>
      </c>
      <c r="F268" s="145" t="s">
        <v>3602</v>
      </c>
      <c r="I268" s="146"/>
      <c r="L268" s="32"/>
      <c r="M268" s="147"/>
      <c r="T268" s="53"/>
      <c r="AT268" s="17" t="s">
        <v>167</v>
      </c>
      <c r="AU268" s="17" t="s">
        <v>83</v>
      </c>
    </row>
    <row r="269" spans="2:65" s="1" customFormat="1" ht="16.5" customHeight="1">
      <c r="B269" s="32"/>
      <c r="C269" s="131" t="s">
        <v>646</v>
      </c>
      <c r="D269" s="131" t="s">
        <v>160</v>
      </c>
      <c r="E269" s="132" t="s">
        <v>3604</v>
      </c>
      <c r="F269" s="133" t="s">
        <v>3605</v>
      </c>
      <c r="G269" s="134" t="s">
        <v>344</v>
      </c>
      <c r="H269" s="135">
        <v>1</v>
      </c>
      <c r="I269" s="136"/>
      <c r="J269" s="137">
        <f>ROUND(I269*H269,2)</f>
        <v>0</v>
      </c>
      <c r="K269" s="133" t="s">
        <v>164</v>
      </c>
      <c r="L269" s="32"/>
      <c r="M269" s="138" t="s">
        <v>21</v>
      </c>
      <c r="N269" s="139" t="s">
        <v>44</v>
      </c>
      <c r="P269" s="140">
        <f>O269*H269</f>
        <v>0</v>
      </c>
      <c r="Q269" s="140">
        <v>0</v>
      </c>
      <c r="R269" s="140">
        <f>Q269*H269</f>
        <v>0</v>
      </c>
      <c r="S269" s="140">
        <v>0</v>
      </c>
      <c r="T269" s="141">
        <f>S269*H269</f>
        <v>0</v>
      </c>
      <c r="AR269" s="142" t="s">
        <v>281</v>
      </c>
      <c r="AT269" s="142" t="s">
        <v>160</v>
      </c>
      <c r="AU269" s="142" t="s">
        <v>83</v>
      </c>
      <c r="AY269" s="17" t="s">
        <v>158</v>
      </c>
      <c r="BE269" s="143">
        <f>IF(N269="základní",J269,0)</f>
        <v>0</v>
      </c>
      <c r="BF269" s="143">
        <f>IF(N269="snížená",J269,0)</f>
        <v>0</v>
      </c>
      <c r="BG269" s="143">
        <f>IF(N269="zákl. přenesená",J269,0)</f>
        <v>0</v>
      </c>
      <c r="BH269" s="143">
        <f>IF(N269="sníž. přenesená",J269,0)</f>
        <v>0</v>
      </c>
      <c r="BI269" s="143">
        <f>IF(N269="nulová",J269,0)</f>
        <v>0</v>
      </c>
      <c r="BJ269" s="17" t="s">
        <v>81</v>
      </c>
      <c r="BK269" s="143">
        <f>ROUND(I269*H269,2)</f>
        <v>0</v>
      </c>
      <c r="BL269" s="17" t="s">
        <v>281</v>
      </c>
      <c r="BM269" s="142" t="s">
        <v>3606</v>
      </c>
    </row>
    <row r="270" spans="2:65" s="1" customFormat="1" ht="11.25">
      <c r="B270" s="32"/>
      <c r="D270" s="144" t="s">
        <v>167</v>
      </c>
      <c r="F270" s="145" t="s">
        <v>3607</v>
      </c>
      <c r="I270" s="146"/>
      <c r="L270" s="32"/>
      <c r="M270" s="147"/>
      <c r="T270" s="53"/>
      <c r="AT270" s="17" t="s">
        <v>167</v>
      </c>
      <c r="AU270" s="17" t="s">
        <v>83</v>
      </c>
    </row>
    <row r="271" spans="2:65" s="1" customFormat="1" ht="11.25">
      <c r="B271" s="32"/>
      <c r="D271" s="148" t="s">
        <v>169</v>
      </c>
      <c r="F271" s="149" t="s">
        <v>3608</v>
      </c>
      <c r="I271" s="146"/>
      <c r="L271" s="32"/>
      <c r="M271" s="147"/>
      <c r="T271" s="53"/>
      <c r="AT271" s="17" t="s">
        <v>169</v>
      </c>
      <c r="AU271" s="17" t="s">
        <v>83</v>
      </c>
    </row>
    <row r="272" spans="2:65" s="1" customFormat="1" ht="19.5">
      <c r="B272" s="32"/>
      <c r="D272" s="144" t="s">
        <v>562</v>
      </c>
      <c r="F272" s="180" t="s">
        <v>3609</v>
      </c>
      <c r="I272" s="146"/>
      <c r="L272" s="32"/>
      <c r="M272" s="147"/>
      <c r="T272" s="53"/>
      <c r="AT272" s="17" t="s">
        <v>562</v>
      </c>
      <c r="AU272" s="17" t="s">
        <v>83</v>
      </c>
    </row>
    <row r="273" spans="2:65" s="1" customFormat="1" ht="16.5" customHeight="1">
      <c r="B273" s="32"/>
      <c r="C273" s="170" t="s">
        <v>654</v>
      </c>
      <c r="D273" s="170" t="s">
        <v>264</v>
      </c>
      <c r="E273" s="171" t="s">
        <v>3610</v>
      </c>
      <c r="F273" s="172" t="s">
        <v>3611</v>
      </c>
      <c r="G273" s="173" t="s">
        <v>2746</v>
      </c>
      <c r="H273" s="174">
        <v>1</v>
      </c>
      <c r="I273" s="175"/>
      <c r="J273" s="176">
        <f>ROUND(I273*H273,2)</f>
        <v>0</v>
      </c>
      <c r="K273" s="172" t="s">
        <v>21</v>
      </c>
      <c r="L273" s="177"/>
      <c r="M273" s="178" t="s">
        <v>21</v>
      </c>
      <c r="N273" s="179" t="s">
        <v>44</v>
      </c>
      <c r="P273" s="140">
        <f>O273*H273</f>
        <v>0</v>
      </c>
      <c r="Q273" s="140">
        <v>0</v>
      </c>
      <c r="R273" s="140">
        <f>Q273*H273</f>
        <v>0</v>
      </c>
      <c r="S273" s="140">
        <v>0</v>
      </c>
      <c r="T273" s="141">
        <f>S273*H273</f>
        <v>0</v>
      </c>
      <c r="AR273" s="142" t="s">
        <v>424</v>
      </c>
      <c r="AT273" s="142" t="s">
        <v>264</v>
      </c>
      <c r="AU273" s="142" t="s">
        <v>83</v>
      </c>
      <c r="AY273" s="17" t="s">
        <v>158</v>
      </c>
      <c r="BE273" s="143">
        <f>IF(N273="základní",J273,0)</f>
        <v>0</v>
      </c>
      <c r="BF273" s="143">
        <f>IF(N273="snížená",J273,0)</f>
        <v>0</v>
      </c>
      <c r="BG273" s="143">
        <f>IF(N273="zákl. přenesená",J273,0)</f>
        <v>0</v>
      </c>
      <c r="BH273" s="143">
        <f>IF(N273="sníž. přenesená",J273,0)</f>
        <v>0</v>
      </c>
      <c r="BI273" s="143">
        <f>IF(N273="nulová",J273,0)</f>
        <v>0</v>
      </c>
      <c r="BJ273" s="17" t="s">
        <v>81</v>
      </c>
      <c r="BK273" s="143">
        <f>ROUND(I273*H273,2)</f>
        <v>0</v>
      </c>
      <c r="BL273" s="17" t="s">
        <v>281</v>
      </c>
      <c r="BM273" s="142" t="s">
        <v>3612</v>
      </c>
    </row>
    <row r="274" spans="2:65" s="1" customFormat="1" ht="11.25">
      <c r="B274" s="32"/>
      <c r="D274" s="144" t="s">
        <v>167</v>
      </c>
      <c r="F274" s="145" t="s">
        <v>3611</v>
      </c>
      <c r="I274" s="146"/>
      <c r="L274" s="32"/>
      <c r="M274" s="147"/>
      <c r="T274" s="53"/>
      <c r="AT274" s="17" t="s">
        <v>167</v>
      </c>
      <c r="AU274" s="17" t="s">
        <v>83</v>
      </c>
    </row>
    <row r="275" spans="2:65" s="1" customFormat="1" ht="16.5" customHeight="1">
      <c r="B275" s="32"/>
      <c r="C275" s="131" t="s">
        <v>664</v>
      </c>
      <c r="D275" s="131" t="s">
        <v>160</v>
      </c>
      <c r="E275" s="132" t="s">
        <v>3613</v>
      </c>
      <c r="F275" s="133" t="s">
        <v>3614</v>
      </c>
      <c r="G275" s="134" t="s">
        <v>344</v>
      </c>
      <c r="H275" s="135">
        <v>1</v>
      </c>
      <c r="I275" s="136"/>
      <c r="J275" s="137">
        <f>ROUND(I275*H275,2)</f>
        <v>0</v>
      </c>
      <c r="K275" s="133" t="s">
        <v>164</v>
      </c>
      <c r="L275" s="32"/>
      <c r="M275" s="138" t="s">
        <v>21</v>
      </c>
      <c r="N275" s="139" t="s">
        <v>44</v>
      </c>
      <c r="P275" s="140">
        <f>O275*H275</f>
        <v>0</v>
      </c>
      <c r="Q275" s="140">
        <v>0</v>
      </c>
      <c r="R275" s="140">
        <f>Q275*H275</f>
        <v>0</v>
      </c>
      <c r="S275" s="140">
        <v>0</v>
      </c>
      <c r="T275" s="141">
        <f>S275*H275</f>
        <v>0</v>
      </c>
      <c r="AR275" s="142" t="s">
        <v>281</v>
      </c>
      <c r="AT275" s="142" t="s">
        <v>160</v>
      </c>
      <c r="AU275" s="142" t="s">
        <v>83</v>
      </c>
      <c r="AY275" s="17" t="s">
        <v>158</v>
      </c>
      <c r="BE275" s="143">
        <f>IF(N275="základní",J275,0)</f>
        <v>0</v>
      </c>
      <c r="BF275" s="143">
        <f>IF(N275="snížená",J275,0)</f>
        <v>0</v>
      </c>
      <c r="BG275" s="143">
        <f>IF(N275="zákl. přenesená",J275,0)</f>
        <v>0</v>
      </c>
      <c r="BH275" s="143">
        <f>IF(N275="sníž. přenesená",J275,0)</f>
        <v>0</v>
      </c>
      <c r="BI275" s="143">
        <f>IF(N275="nulová",J275,0)</f>
        <v>0</v>
      </c>
      <c r="BJ275" s="17" t="s">
        <v>81</v>
      </c>
      <c r="BK275" s="143">
        <f>ROUND(I275*H275,2)</f>
        <v>0</v>
      </c>
      <c r="BL275" s="17" t="s">
        <v>281</v>
      </c>
      <c r="BM275" s="142" t="s">
        <v>3615</v>
      </c>
    </row>
    <row r="276" spans="2:65" s="1" customFormat="1" ht="11.25">
      <c r="B276" s="32"/>
      <c r="D276" s="144" t="s">
        <v>167</v>
      </c>
      <c r="F276" s="145" t="s">
        <v>3616</v>
      </c>
      <c r="I276" s="146"/>
      <c r="L276" s="32"/>
      <c r="M276" s="147"/>
      <c r="T276" s="53"/>
      <c r="AT276" s="17" t="s">
        <v>167</v>
      </c>
      <c r="AU276" s="17" t="s">
        <v>83</v>
      </c>
    </row>
    <row r="277" spans="2:65" s="1" customFormat="1" ht="11.25">
      <c r="B277" s="32"/>
      <c r="D277" s="148" t="s">
        <v>169</v>
      </c>
      <c r="F277" s="149" t="s">
        <v>3617</v>
      </c>
      <c r="I277" s="146"/>
      <c r="L277" s="32"/>
      <c r="M277" s="147"/>
      <c r="T277" s="53"/>
      <c r="AT277" s="17" t="s">
        <v>169</v>
      </c>
      <c r="AU277" s="17" t="s">
        <v>83</v>
      </c>
    </row>
    <row r="278" spans="2:65" s="12" customFormat="1" ht="11.25">
      <c r="B278" s="150"/>
      <c r="D278" s="144" t="s">
        <v>171</v>
      </c>
      <c r="E278" s="151" t="s">
        <v>21</v>
      </c>
      <c r="F278" s="152" t="s">
        <v>3378</v>
      </c>
      <c r="H278" s="151" t="s">
        <v>21</v>
      </c>
      <c r="I278" s="153"/>
      <c r="L278" s="150"/>
      <c r="M278" s="154"/>
      <c r="T278" s="155"/>
      <c r="AT278" s="151" t="s">
        <v>171</v>
      </c>
      <c r="AU278" s="151" t="s">
        <v>83</v>
      </c>
      <c r="AV278" s="12" t="s">
        <v>81</v>
      </c>
      <c r="AW278" s="12" t="s">
        <v>34</v>
      </c>
      <c r="AX278" s="12" t="s">
        <v>73</v>
      </c>
      <c r="AY278" s="151" t="s">
        <v>158</v>
      </c>
    </row>
    <row r="279" spans="2:65" s="13" customFormat="1" ht="11.25">
      <c r="B279" s="156"/>
      <c r="D279" s="144" t="s">
        <v>171</v>
      </c>
      <c r="E279" s="157" t="s">
        <v>21</v>
      </c>
      <c r="F279" s="158" t="s">
        <v>3396</v>
      </c>
      <c r="H279" s="159">
        <v>1</v>
      </c>
      <c r="I279" s="160"/>
      <c r="L279" s="156"/>
      <c r="M279" s="161"/>
      <c r="T279" s="162"/>
      <c r="AT279" s="157" t="s">
        <v>171</v>
      </c>
      <c r="AU279" s="157" t="s">
        <v>83</v>
      </c>
      <c r="AV279" s="13" t="s">
        <v>83</v>
      </c>
      <c r="AW279" s="13" t="s">
        <v>34</v>
      </c>
      <c r="AX279" s="13" t="s">
        <v>81</v>
      </c>
      <c r="AY279" s="157" t="s">
        <v>158</v>
      </c>
    </row>
    <row r="280" spans="2:65" s="1" customFormat="1" ht="16.5" customHeight="1">
      <c r="B280" s="32"/>
      <c r="C280" s="170" t="s">
        <v>672</v>
      </c>
      <c r="D280" s="170" t="s">
        <v>264</v>
      </c>
      <c r="E280" s="171" t="s">
        <v>3618</v>
      </c>
      <c r="F280" s="172" t="s">
        <v>3619</v>
      </c>
      <c r="G280" s="173" t="s">
        <v>2746</v>
      </c>
      <c r="H280" s="174">
        <v>1</v>
      </c>
      <c r="I280" s="175"/>
      <c r="J280" s="176">
        <f>ROUND(I280*H280,2)</f>
        <v>0</v>
      </c>
      <c r="K280" s="172" t="s">
        <v>21</v>
      </c>
      <c r="L280" s="177"/>
      <c r="M280" s="178" t="s">
        <v>21</v>
      </c>
      <c r="N280" s="179" t="s">
        <v>44</v>
      </c>
      <c r="P280" s="140">
        <f>O280*H280</f>
        <v>0</v>
      </c>
      <c r="Q280" s="140">
        <v>0</v>
      </c>
      <c r="R280" s="140">
        <f>Q280*H280</f>
        <v>0</v>
      </c>
      <c r="S280" s="140">
        <v>0</v>
      </c>
      <c r="T280" s="141">
        <f>S280*H280</f>
        <v>0</v>
      </c>
      <c r="AR280" s="142" t="s">
        <v>424</v>
      </c>
      <c r="AT280" s="142" t="s">
        <v>264</v>
      </c>
      <c r="AU280" s="142" t="s">
        <v>83</v>
      </c>
      <c r="AY280" s="17" t="s">
        <v>158</v>
      </c>
      <c r="BE280" s="143">
        <f>IF(N280="základní",J280,0)</f>
        <v>0</v>
      </c>
      <c r="BF280" s="143">
        <f>IF(N280="snížená",J280,0)</f>
        <v>0</v>
      </c>
      <c r="BG280" s="143">
        <f>IF(N280="zákl. přenesená",J280,0)</f>
        <v>0</v>
      </c>
      <c r="BH280" s="143">
        <f>IF(N280="sníž. přenesená",J280,0)</f>
        <v>0</v>
      </c>
      <c r="BI280" s="143">
        <f>IF(N280="nulová",J280,0)</f>
        <v>0</v>
      </c>
      <c r="BJ280" s="17" t="s">
        <v>81</v>
      </c>
      <c r="BK280" s="143">
        <f>ROUND(I280*H280,2)</f>
        <v>0</v>
      </c>
      <c r="BL280" s="17" t="s">
        <v>281</v>
      </c>
      <c r="BM280" s="142" t="s">
        <v>3620</v>
      </c>
    </row>
    <row r="281" spans="2:65" s="1" customFormat="1" ht="11.25">
      <c r="B281" s="32"/>
      <c r="D281" s="144" t="s">
        <v>167</v>
      </c>
      <c r="F281" s="145" t="s">
        <v>3619</v>
      </c>
      <c r="I281" s="146"/>
      <c r="L281" s="32"/>
      <c r="M281" s="147"/>
      <c r="T281" s="53"/>
      <c r="AT281" s="17" t="s">
        <v>167</v>
      </c>
      <c r="AU281" s="17" t="s">
        <v>83</v>
      </c>
    </row>
    <row r="282" spans="2:65" s="1" customFormat="1" ht="16.5" customHeight="1">
      <c r="B282" s="32"/>
      <c r="C282" s="131" t="s">
        <v>678</v>
      </c>
      <c r="D282" s="131" t="s">
        <v>160</v>
      </c>
      <c r="E282" s="132" t="s">
        <v>3621</v>
      </c>
      <c r="F282" s="133" t="s">
        <v>3622</v>
      </c>
      <c r="G282" s="134" t="s">
        <v>344</v>
      </c>
      <c r="H282" s="135">
        <v>1</v>
      </c>
      <c r="I282" s="136"/>
      <c r="J282" s="137">
        <f>ROUND(I282*H282,2)</f>
        <v>0</v>
      </c>
      <c r="K282" s="133" t="s">
        <v>164</v>
      </c>
      <c r="L282" s="32"/>
      <c r="M282" s="138" t="s">
        <v>21</v>
      </c>
      <c r="N282" s="139" t="s">
        <v>44</v>
      </c>
      <c r="P282" s="140">
        <f>O282*H282</f>
        <v>0</v>
      </c>
      <c r="Q282" s="140">
        <v>0</v>
      </c>
      <c r="R282" s="140">
        <f>Q282*H282</f>
        <v>0</v>
      </c>
      <c r="S282" s="140">
        <v>0</v>
      </c>
      <c r="T282" s="141">
        <f>S282*H282</f>
        <v>0</v>
      </c>
      <c r="AR282" s="142" t="s">
        <v>281</v>
      </c>
      <c r="AT282" s="142" t="s">
        <v>160</v>
      </c>
      <c r="AU282" s="142" t="s">
        <v>83</v>
      </c>
      <c r="AY282" s="17" t="s">
        <v>158</v>
      </c>
      <c r="BE282" s="143">
        <f>IF(N282="základní",J282,0)</f>
        <v>0</v>
      </c>
      <c r="BF282" s="143">
        <f>IF(N282="snížená",J282,0)</f>
        <v>0</v>
      </c>
      <c r="BG282" s="143">
        <f>IF(N282="zákl. přenesená",J282,0)</f>
        <v>0</v>
      </c>
      <c r="BH282" s="143">
        <f>IF(N282="sníž. přenesená",J282,0)</f>
        <v>0</v>
      </c>
      <c r="BI282" s="143">
        <f>IF(N282="nulová",J282,0)</f>
        <v>0</v>
      </c>
      <c r="BJ282" s="17" t="s">
        <v>81</v>
      </c>
      <c r="BK282" s="143">
        <f>ROUND(I282*H282,2)</f>
        <v>0</v>
      </c>
      <c r="BL282" s="17" t="s">
        <v>281</v>
      </c>
      <c r="BM282" s="142" t="s">
        <v>3623</v>
      </c>
    </row>
    <row r="283" spans="2:65" s="1" customFormat="1" ht="11.25">
      <c r="B283" s="32"/>
      <c r="D283" s="144" t="s">
        <v>167</v>
      </c>
      <c r="F283" s="145" t="s">
        <v>3624</v>
      </c>
      <c r="I283" s="146"/>
      <c r="L283" s="32"/>
      <c r="M283" s="147"/>
      <c r="T283" s="53"/>
      <c r="AT283" s="17" t="s">
        <v>167</v>
      </c>
      <c r="AU283" s="17" t="s">
        <v>83</v>
      </c>
    </row>
    <row r="284" spans="2:65" s="1" customFormat="1" ht="11.25">
      <c r="B284" s="32"/>
      <c r="D284" s="148" t="s">
        <v>169</v>
      </c>
      <c r="F284" s="149" t="s">
        <v>3625</v>
      </c>
      <c r="I284" s="146"/>
      <c r="L284" s="32"/>
      <c r="M284" s="147"/>
      <c r="T284" s="53"/>
      <c r="AT284" s="17" t="s">
        <v>169</v>
      </c>
      <c r="AU284" s="17" t="s">
        <v>83</v>
      </c>
    </row>
    <row r="285" spans="2:65" s="1" customFormat="1" ht="19.5">
      <c r="B285" s="32"/>
      <c r="D285" s="144" t="s">
        <v>562</v>
      </c>
      <c r="F285" s="180" t="s">
        <v>3626</v>
      </c>
      <c r="I285" s="146"/>
      <c r="L285" s="32"/>
      <c r="M285" s="147"/>
      <c r="T285" s="53"/>
      <c r="AT285" s="17" t="s">
        <v>562</v>
      </c>
      <c r="AU285" s="17" t="s">
        <v>83</v>
      </c>
    </row>
    <row r="286" spans="2:65" s="1" customFormat="1" ht="16.5" customHeight="1">
      <c r="B286" s="32"/>
      <c r="C286" s="170" t="s">
        <v>686</v>
      </c>
      <c r="D286" s="170" t="s">
        <v>264</v>
      </c>
      <c r="E286" s="171" t="s">
        <v>3627</v>
      </c>
      <c r="F286" s="172" t="s">
        <v>3628</v>
      </c>
      <c r="G286" s="173" t="s">
        <v>2746</v>
      </c>
      <c r="H286" s="174">
        <v>1</v>
      </c>
      <c r="I286" s="175"/>
      <c r="J286" s="176">
        <f>ROUND(I286*H286,2)</f>
        <v>0</v>
      </c>
      <c r="K286" s="172" t="s">
        <v>21</v>
      </c>
      <c r="L286" s="177"/>
      <c r="M286" s="178" t="s">
        <v>21</v>
      </c>
      <c r="N286" s="179" t="s">
        <v>44</v>
      </c>
      <c r="P286" s="140">
        <f>O286*H286</f>
        <v>0</v>
      </c>
      <c r="Q286" s="140">
        <v>0</v>
      </c>
      <c r="R286" s="140">
        <f>Q286*H286</f>
        <v>0</v>
      </c>
      <c r="S286" s="140">
        <v>0</v>
      </c>
      <c r="T286" s="141">
        <f>S286*H286</f>
        <v>0</v>
      </c>
      <c r="AR286" s="142" t="s">
        <v>424</v>
      </c>
      <c r="AT286" s="142" t="s">
        <v>264</v>
      </c>
      <c r="AU286" s="142" t="s">
        <v>83</v>
      </c>
      <c r="AY286" s="17" t="s">
        <v>158</v>
      </c>
      <c r="BE286" s="143">
        <f>IF(N286="základní",J286,0)</f>
        <v>0</v>
      </c>
      <c r="BF286" s="143">
        <f>IF(N286="snížená",J286,0)</f>
        <v>0</v>
      </c>
      <c r="BG286" s="143">
        <f>IF(N286="zákl. přenesená",J286,0)</f>
        <v>0</v>
      </c>
      <c r="BH286" s="143">
        <f>IF(N286="sníž. přenesená",J286,0)</f>
        <v>0</v>
      </c>
      <c r="BI286" s="143">
        <f>IF(N286="nulová",J286,0)</f>
        <v>0</v>
      </c>
      <c r="BJ286" s="17" t="s">
        <v>81</v>
      </c>
      <c r="BK286" s="143">
        <f>ROUND(I286*H286,2)</f>
        <v>0</v>
      </c>
      <c r="BL286" s="17" t="s">
        <v>281</v>
      </c>
      <c r="BM286" s="142" t="s">
        <v>3629</v>
      </c>
    </row>
    <row r="287" spans="2:65" s="1" customFormat="1" ht="11.25">
      <c r="B287" s="32"/>
      <c r="D287" s="144" t="s">
        <v>167</v>
      </c>
      <c r="F287" s="145" t="s">
        <v>3628</v>
      </c>
      <c r="I287" s="146"/>
      <c r="L287" s="32"/>
      <c r="M287" s="147"/>
      <c r="T287" s="53"/>
      <c r="AT287" s="17" t="s">
        <v>167</v>
      </c>
      <c r="AU287" s="17" t="s">
        <v>83</v>
      </c>
    </row>
    <row r="288" spans="2:65" s="1" customFormat="1" ht="21.75" customHeight="1">
      <c r="B288" s="32"/>
      <c r="C288" s="131" t="s">
        <v>699</v>
      </c>
      <c r="D288" s="131" t="s">
        <v>160</v>
      </c>
      <c r="E288" s="132" t="s">
        <v>3630</v>
      </c>
      <c r="F288" s="133" t="s">
        <v>3631</v>
      </c>
      <c r="G288" s="134" t="s">
        <v>344</v>
      </c>
      <c r="H288" s="135">
        <v>5</v>
      </c>
      <c r="I288" s="136"/>
      <c r="J288" s="137">
        <f>ROUND(I288*H288,2)</f>
        <v>0</v>
      </c>
      <c r="K288" s="133" t="s">
        <v>164</v>
      </c>
      <c r="L288" s="32"/>
      <c r="M288" s="138" t="s">
        <v>21</v>
      </c>
      <c r="N288" s="139" t="s">
        <v>44</v>
      </c>
      <c r="P288" s="140">
        <f>O288*H288</f>
        <v>0</v>
      </c>
      <c r="Q288" s="140">
        <v>0</v>
      </c>
      <c r="R288" s="140">
        <f>Q288*H288</f>
        <v>0</v>
      </c>
      <c r="S288" s="140">
        <v>0</v>
      </c>
      <c r="T288" s="141">
        <f>S288*H288</f>
        <v>0</v>
      </c>
      <c r="AR288" s="142" t="s">
        <v>281</v>
      </c>
      <c r="AT288" s="142" t="s">
        <v>160</v>
      </c>
      <c r="AU288" s="142" t="s">
        <v>83</v>
      </c>
      <c r="AY288" s="17" t="s">
        <v>158</v>
      </c>
      <c r="BE288" s="143">
        <f>IF(N288="základní",J288,0)</f>
        <v>0</v>
      </c>
      <c r="BF288" s="143">
        <f>IF(N288="snížená",J288,0)</f>
        <v>0</v>
      </c>
      <c r="BG288" s="143">
        <f>IF(N288="zákl. přenesená",J288,0)</f>
        <v>0</v>
      </c>
      <c r="BH288" s="143">
        <f>IF(N288="sníž. přenesená",J288,0)</f>
        <v>0</v>
      </c>
      <c r="BI288" s="143">
        <f>IF(N288="nulová",J288,0)</f>
        <v>0</v>
      </c>
      <c r="BJ288" s="17" t="s">
        <v>81</v>
      </c>
      <c r="BK288" s="143">
        <f>ROUND(I288*H288,2)</f>
        <v>0</v>
      </c>
      <c r="BL288" s="17" t="s">
        <v>281</v>
      </c>
      <c r="BM288" s="142" t="s">
        <v>3632</v>
      </c>
    </row>
    <row r="289" spans="2:65" s="1" customFormat="1" ht="19.5">
      <c r="B289" s="32"/>
      <c r="D289" s="144" t="s">
        <v>167</v>
      </c>
      <c r="F289" s="145" t="s">
        <v>3633</v>
      </c>
      <c r="I289" s="146"/>
      <c r="L289" s="32"/>
      <c r="M289" s="147"/>
      <c r="T289" s="53"/>
      <c r="AT289" s="17" t="s">
        <v>167</v>
      </c>
      <c r="AU289" s="17" t="s">
        <v>83</v>
      </c>
    </row>
    <row r="290" spans="2:65" s="1" customFormat="1" ht="11.25">
      <c r="B290" s="32"/>
      <c r="D290" s="148" t="s">
        <v>169</v>
      </c>
      <c r="F290" s="149" t="s">
        <v>3634</v>
      </c>
      <c r="I290" s="146"/>
      <c r="L290" s="32"/>
      <c r="M290" s="147"/>
      <c r="T290" s="53"/>
      <c r="AT290" s="17" t="s">
        <v>169</v>
      </c>
      <c r="AU290" s="17" t="s">
        <v>83</v>
      </c>
    </row>
    <row r="291" spans="2:65" s="12" customFormat="1" ht="11.25">
      <c r="B291" s="150"/>
      <c r="D291" s="144" t="s">
        <v>171</v>
      </c>
      <c r="E291" s="151" t="s">
        <v>21</v>
      </c>
      <c r="F291" s="152" t="s">
        <v>3378</v>
      </c>
      <c r="H291" s="151" t="s">
        <v>21</v>
      </c>
      <c r="I291" s="153"/>
      <c r="L291" s="150"/>
      <c r="M291" s="154"/>
      <c r="T291" s="155"/>
      <c r="AT291" s="151" t="s">
        <v>171</v>
      </c>
      <c r="AU291" s="151" t="s">
        <v>83</v>
      </c>
      <c r="AV291" s="12" t="s">
        <v>81</v>
      </c>
      <c r="AW291" s="12" t="s">
        <v>34</v>
      </c>
      <c r="AX291" s="12" t="s">
        <v>73</v>
      </c>
      <c r="AY291" s="151" t="s">
        <v>158</v>
      </c>
    </row>
    <row r="292" spans="2:65" s="13" customFormat="1" ht="11.25">
      <c r="B292" s="156"/>
      <c r="D292" s="144" t="s">
        <v>171</v>
      </c>
      <c r="E292" s="157" t="s">
        <v>21</v>
      </c>
      <c r="F292" s="158" t="s">
        <v>3635</v>
      </c>
      <c r="H292" s="159">
        <v>5</v>
      </c>
      <c r="I292" s="160"/>
      <c r="L292" s="156"/>
      <c r="M292" s="161"/>
      <c r="T292" s="162"/>
      <c r="AT292" s="157" t="s">
        <v>171</v>
      </c>
      <c r="AU292" s="157" t="s">
        <v>83</v>
      </c>
      <c r="AV292" s="13" t="s">
        <v>83</v>
      </c>
      <c r="AW292" s="13" t="s">
        <v>34</v>
      </c>
      <c r="AX292" s="13" t="s">
        <v>81</v>
      </c>
      <c r="AY292" s="157" t="s">
        <v>158</v>
      </c>
    </row>
    <row r="293" spans="2:65" s="1" customFormat="1" ht="24.2" customHeight="1">
      <c r="B293" s="32"/>
      <c r="C293" s="170" t="s">
        <v>706</v>
      </c>
      <c r="D293" s="170" t="s">
        <v>264</v>
      </c>
      <c r="E293" s="171" t="s">
        <v>3636</v>
      </c>
      <c r="F293" s="172" t="s">
        <v>3637</v>
      </c>
      <c r="G293" s="173" t="s">
        <v>344</v>
      </c>
      <c r="H293" s="174">
        <v>1</v>
      </c>
      <c r="I293" s="175"/>
      <c r="J293" s="176">
        <f>ROUND(I293*H293,2)</f>
        <v>0</v>
      </c>
      <c r="K293" s="172" t="s">
        <v>21</v>
      </c>
      <c r="L293" s="177"/>
      <c r="M293" s="178" t="s">
        <v>21</v>
      </c>
      <c r="N293" s="179" t="s">
        <v>44</v>
      </c>
      <c r="P293" s="140">
        <f>O293*H293</f>
        <v>0</v>
      </c>
      <c r="Q293" s="140">
        <v>0</v>
      </c>
      <c r="R293" s="140">
        <f>Q293*H293</f>
        <v>0</v>
      </c>
      <c r="S293" s="140">
        <v>0</v>
      </c>
      <c r="T293" s="141">
        <f>S293*H293</f>
        <v>0</v>
      </c>
      <c r="AR293" s="142" t="s">
        <v>424</v>
      </c>
      <c r="AT293" s="142" t="s">
        <v>264</v>
      </c>
      <c r="AU293" s="142" t="s">
        <v>83</v>
      </c>
      <c r="AY293" s="17" t="s">
        <v>158</v>
      </c>
      <c r="BE293" s="143">
        <f>IF(N293="základní",J293,0)</f>
        <v>0</v>
      </c>
      <c r="BF293" s="143">
        <f>IF(N293="snížená",J293,0)</f>
        <v>0</v>
      </c>
      <c r="BG293" s="143">
        <f>IF(N293="zákl. přenesená",J293,0)</f>
        <v>0</v>
      </c>
      <c r="BH293" s="143">
        <f>IF(N293="sníž. přenesená",J293,0)</f>
        <v>0</v>
      </c>
      <c r="BI293" s="143">
        <f>IF(N293="nulová",J293,0)</f>
        <v>0</v>
      </c>
      <c r="BJ293" s="17" t="s">
        <v>81</v>
      </c>
      <c r="BK293" s="143">
        <f>ROUND(I293*H293,2)</f>
        <v>0</v>
      </c>
      <c r="BL293" s="17" t="s">
        <v>281</v>
      </c>
      <c r="BM293" s="142" t="s">
        <v>3638</v>
      </c>
    </row>
    <row r="294" spans="2:65" s="1" customFormat="1" ht="19.5">
      <c r="B294" s="32"/>
      <c r="D294" s="144" t="s">
        <v>167</v>
      </c>
      <c r="F294" s="145" t="s">
        <v>3637</v>
      </c>
      <c r="I294" s="146"/>
      <c r="L294" s="32"/>
      <c r="M294" s="147"/>
      <c r="T294" s="53"/>
      <c r="AT294" s="17" t="s">
        <v>167</v>
      </c>
      <c r="AU294" s="17" t="s">
        <v>83</v>
      </c>
    </row>
    <row r="295" spans="2:65" s="1" customFormat="1" ht="16.5" customHeight="1">
      <c r="B295" s="32"/>
      <c r="C295" s="170" t="s">
        <v>713</v>
      </c>
      <c r="D295" s="170" t="s">
        <v>264</v>
      </c>
      <c r="E295" s="171" t="s">
        <v>3639</v>
      </c>
      <c r="F295" s="172" t="s">
        <v>3640</v>
      </c>
      <c r="G295" s="173" t="s">
        <v>344</v>
      </c>
      <c r="H295" s="174">
        <v>5</v>
      </c>
      <c r="I295" s="175"/>
      <c r="J295" s="176">
        <f>ROUND(I295*H295,2)</f>
        <v>0</v>
      </c>
      <c r="K295" s="172" t="s">
        <v>21</v>
      </c>
      <c r="L295" s="177"/>
      <c r="M295" s="178" t="s">
        <v>21</v>
      </c>
      <c r="N295" s="179" t="s">
        <v>44</v>
      </c>
      <c r="P295" s="140">
        <f>O295*H295</f>
        <v>0</v>
      </c>
      <c r="Q295" s="140">
        <v>0</v>
      </c>
      <c r="R295" s="140">
        <f>Q295*H295</f>
        <v>0</v>
      </c>
      <c r="S295" s="140">
        <v>0</v>
      </c>
      <c r="T295" s="141">
        <f>S295*H295</f>
        <v>0</v>
      </c>
      <c r="AR295" s="142" t="s">
        <v>424</v>
      </c>
      <c r="AT295" s="142" t="s">
        <v>264</v>
      </c>
      <c r="AU295" s="142" t="s">
        <v>83</v>
      </c>
      <c r="AY295" s="17" t="s">
        <v>158</v>
      </c>
      <c r="BE295" s="143">
        <f>IF(N295="základní",J295,0)</f>
        <v>0</v>
      </c>
      <c r="BF295" s="143">
        <f>IF(N295="snížená",J295,0)</f>
        <v>0</v>
      </c>
      <c r="BG295" s="143">
        <f>IF(N295="zákl. přenesená",J295,0)</f>
        <v>0</v>
      </c>
      <c r="BH295" s="143">
        <f>IF(N295="sníž. přenesená",J295,0)</f>
        <v>0</v>
      </c>
      <c r="BI295" s="143">
        <f>IF(N295="nulová",J295,0)</f>
        <v>0</v>
      </c>
      <c r="BJ295" s="17" t="s">
        <v>81</v>
      </c>
      <c r="BK295" s="143">
        <f>ROUND(I295*H295,2)</f>
        <v>0</v>
      </c>
      <c r="BL295" s="17" t="s">
        <v>281</v>
      </c>
      <c r="BM295" s="142" t="s">
        <v>3641</v>
      </c>
    </row>
    <row r="296" spans="2:65" s="1" customFormat="1" ht="11.25">
      <c r="B296" s="32"/>
      <c r="D296" s="144" t="s">
        <v>167</v>
      </c>
      <c r="F296" s="145" t="s">
        <v>3640</v>
      </c>
      <c r="I296" s="146"/>
      <c r="L296" s="32"/>
      <c r="M296" s="147"/>
      <c r="T296" s="53"/>
      <c r="AT296" s="17" t="s">
        <v>167</v>
      </c>
      <c r="AU296" s="17" t="s">
        <v>83</v>
      </c>
    </row>
    <row r="297" spans="2:65" s="1" customFormat="1" ht="21.75" customHeight="1">
      <c r="B297" s="32"/>
      <c r="C297" s="131" t="s">
        <v>721</v>
      </c>
      <c r="D297" s="131" t="s">
        <v>160</v>
      </c>
      <c r="E297" s="132" t="s">
        <v>3642</v>
      </c>
      <c r="F297" s="133" t="s">
        <v>3643</v>
      </c>
      <c r="G297" s="134" t="s">
        <v>344</v>
      </c>
      <c r="H297" s="135">
        <v>9</v>
      </c>
      <c r="I297" s="136"/>
      <c r="J297" s="137">
        <f>ROUND(I297*H297,2)</f>
        <v>0</v>
      </c>
      <c r="K297" s="133" t="s">
        <v>164</v>
      </c>
      <c r="L297" s="32"/>
      <c r="M297" s="138" t="s">
        <v>21</v>
      </c>
      <c r="N297" s="139" t="s">
        <v>44</v>
      </c>
      <c r="P297" s="140">
        <f>O297*H297</f>
        <v>0</v>
      </c>
      <c r="Q297" s="140">
        <v>0</v>
      </c>
      <c r="R297" s="140">
        <f>Q297*H297</f>
        <v>0</v>
      </c>
      <c r="S297" s="140">
        <v>0</v>
      </c>
      <c r="T297" s="141">
        <f>S297*H297</f>
        <v>0</v>
      </c>
      <c r="AR297" s="142" t="s">
        <v>281</v>
      </c>
      <c r="AT297" s="142" t="s">
        <v>160</v>
      </c>
      <c r="AU297" s="142" t="s">
        <v>83</v>
      </c>
      <c r="AY297" s="17" t="s">
        <v>158</v>
      </c>
      <c r="BE297" s="143">
        <f>IF(N297="základní",J297,0)</f>
        <v>0</v>
      </c>
      <c r="BF297" s="143">
        <f>IF(N297="snížená",J297,0)</f>
        <v>0</v>
      </c>
      <c r="BG297" s="143">
        <f>IF(N297="zákl. přenesená",J297,0)</f>
        <v>0</v>
      </c>
      <c r="BH297" s="143">
        <f>IF(N297="sníž. přenesená",J297,0)</f>
        <v>0</v>
      </c>
      <c r="BI297" s="143">
        <f>IF(N297="nulová",J297,0)</f>
        <v>0</v>
      </c>
      <c r="BJ297" s="17" t="s">
        <v>81</v>
      </c>
      <c r="BK297" s="143">
        <f>ROUND(I297*H297,2)</f>
        <v>0</v>
      </c>
      <c r="BL297" s="17" t="s">
        <v>281</v>
      </c>
      <c r="BM297" s="142" t="s">
        <v>3644</v>
      </c>
    </row>
    <row r="298" spans="2:65" s="1" customFormat="1" ht="19.5">
      <c r="B298" s="32"/>
      <c r="D298" s="144" t="s">
        <v>167</v>
      </c>
      <c r="F298" s="145" t="s">
        <v>3645</v>
      </c>
      <c r="I298" s="146"/>
      <c r="L298" s="32"/>
      <c r="M298" s="147"/>
      <c r="T298" s="53"/>
      <c r="AT298" s="17" t="s">
        <v>167</v>
      </c>
      <c r="AU298" s="17" t="s">
        <v>83</v>
      </c>
    </row>
    <row r="299" spans="2:65" s="1" customFormat="1" ht="11.25">
      <c r="B299" s="32"/>
      <c r="D299" s="148" t="s">
        <v>169</v>
      </c>
      <c r="F299" s="149" t="s">
        <v>3646</v>
      </c>
      <c r="I299" s="146"/>
      <c r="L299" s="32"/>
      <c r="M299" s="147"/>
      <c r="T299" s="53"/>
      <c r="AT299" s="17" t="s">
        <v>169</v>
      </c>
      <c r="AU299" s="17" t="s">
        <v>83</v>
      </c>
    </row>
    <row r="300" spans="2:65" s="13" customFormat="1" ht="11.25">
      <c r="B300" s="156"/>
      <c r="D300" s="144" t="s">
        <v>171</v>
      </c>
      <c r="E300" s="157" t="s">
        <v>21</v>
      </c>
      <c r="F300" s="158" t="s">
        <v>3647</v>
      </c>
      <c r="H300" s="159">
        <v>9</v>
      </c>
      <c r="I300" s="160"/>
      <c r="L300" s="156"/>
      <c r="M300" s="161"/>
      <c r="T300" s="162"/>
      <c r="AT300" s="157" t="s">
        <v>171</v>
      </c>
      <c r="AU300" s="157" t="s">
        <v>83</v>
      </c>
      <c r="AV300" s="13" t="s">
        <v>83</v>
      </c>
      <c r="AW300" s="13" t="s">
        <v>34</v>
      </c>
      <c r="AX300" s="13" t="s">
        <v>81</v>
      </c>
      <c r="AY300" s="157" t="s">
        <v>158</v>
      </c>
    </row>
    <row r="301" spans="2:65" s="1" customFormat="1" ht="16.5" customHeight="1">
      <c r="B301" s="32"/>
      <c r="C301" s="170" t="s">
        <v>727</v>
      </c>
      <c r="D301" s="170" t="s">
        <v>264</v>
      </c>
      <c r="E301" s="171" t="s">
        <v>3648</v>
      </c>
      <c r="F301" s="172" t="s">
        <v>3649</v>
      </c>
      <c r="G301" s="173" t="s">
        <v>344</v>
      </c>
      <c r="H301" s="174">
        <v>2</v>
      </c>
      <c r="I301" s="175"/>
      <c r="J301" s="176">
        <f>ROUND(I301*H301,2)</f>
        <v>0</v>
      </c>
      <c r="K301" s="172" t="s">
        <v>21</v>
      </c>
      <c r="L301" s="177"/>
      <c r="M301" s="178" t="s">
        <v>21</v>
      </c>
      <c r="N301" s="179" t="s">
        <v>44</v>
      </c>
      <c r="P301" s="140">
        <f>O301*H301</f>
        <v>0</v>
      </c>
      <c r="Q301" s="140">
        <v>0</v>
      </c>
      <c r="R301" s="140">
        <f>Q301*H301</f>
        <v>0</v>
      </c>
      <c r="S301" s="140">
        <v>0</v>
      </c>
      <c r="T301" s="141">
        <f>S301*H301</f>
        <v>0</v>
      </c>
      <c r="AR301" s="142" t="s">
        <v>424</v>
      </c>
      <c r="AT301" s="142" t="s">
        <v>264</v>
      </c>
      <c r="AU301" s="142" t="s">
        <v>83</v>
      </c>
      <c r="AY301" s="17" t="s">
        <v>158</v>
      </c>
      <c r="BE301" s="143">
        <f>IF(N301="základní",J301,0)</f>
        <v>0</v>
      </c>
      <c r="BF301" s="143">
        <f>IF(N301="snížená",J301,0)</f>
        <v>0</v>
      </c>
      <c r="BG301" s="143">
        <f>IF(N301="zákl. přenesená",J301,0)</f>
        <v>0</v>
      </c>
      <c r="BH301" s="143">
        <f>IF(N301="sníž. přenesená",J301,0)</f>
        <v>0</v>
      </c>
      <c r="BI301" s="143">
        <f>IF(N301="nulová",J301,0)</f>
        <v>0</v>
      </c>
      <c r="BJ301" s="17" t="s">
        <v>81</v>
      </c>
      <c r="BK301" s="143">
        <f>ROUND(I301*H301,2)</f>
        <v>0</v>
      </c>
      <c r="BL301" s="17" t="s">
        <v>281</v>
      </c>
      <c r="BM301" s="142" t="s">
        <v>3650</v>
      </c>
    </row>
    <row r="302" spans="2:65" s="1" customFormat="1" ht="11.25">
      <c r="B302" s="32"/>
      <c r="D302" s="144" t="s">
        <v>167</v>
      </c>
      <c r="F302" s="145" t="s">
        <v>3649</v>
      </c>
      <c r="I302" s="146"/>
      <c r="L302" s="32"/>
      <c r="M302" s="147"/>
      <c r="T302" s="53"/>
      <c r="AT302" s="17" t="s">
        <v>167</v>
      </c>
      <c r="AU302" s="17" t="s">
        <v>83</v>
      </c>
    </row>
    <row r="303" spans="2:65" s="12" customFormat="1" ht="11.25">
      <c r="B303" s="150"/>
      <c r="D303" s="144" t="s">
        <v>171</v>
      </c>
      <c r="E303" s="151" t="s">
        <v>21</v>
      </c>
      <c r="F303" s="152" t="s">
        <v>3378</v>
      </c>
      <c r="H303" s="151" t="s">
        <v>21</v>
      </c>
      <c r="I303" s="153"/>
      <c r="L303" s="150"/>
      <c r="M303" s="154"/>
      <c r="T303" s="155"/>
      <c r="AT303" s="151" t="s">
        <v>171</v>
      </c>
      <c r="AU303" s="151" t="s">
        <v>83</v>
      </c>
      <c r="AV303" s="12" t="s">
        <v>81</v>
      </c>
      <c r="AW303" s="12" t="s">
        <v>34</v>
      </c>
      <c r="AX303" s="12" t="s">
        <v>73</v>
      </c>
      <c r="AY303" s="151" t="s">
        <v>158</v>
      </c>
    </row>
    <row r="304" spans="2:65" s="13" customFormat="1" ht="11.25">
      <c r="B304" s="156"/>
      <c r="D304" s="144" t="s">
        <v>171</v>
      </c>
      <c r="E304" s="157" t="s">
        <v>21</v>
      </c>
      <c r="F304" s="158" t="s">
        <v>3521</v>
      </c>
      <c r="H304" s="159">
        <v>2</v>
      </c>
      <c r="I304" s="160"/>
      <c r="L304" s="156"/>
      <c r="M304" s="161"/>
      <c r="T304" s="162"/>
      <c r="AT304" s="157" t="s">
        <v>171</v>
      </c>
      <c r="AU304" s="157" t="s">
        <v>83</v>
      </c>
      <c r="AV304" s="13" t="s">
        <v>83</v>
      </c>
      <c r="AW304" s="13" t="s">
        <v>34</v>
      </c>
      <c r="AX304" s="13" t="s">
        <v>81</v>
      </c>
      <c r="AY304" s="157" t="s">
        <v>158</v>
      </c>
    </row>
    <row r="305" spans="2:65" s="1" customFormat="1" ht="16.5" customHeight="1">
      <c r="B305" s="32"/>
      <c r="C305" s="170" t="s">
        <v>737</v>
      </c>
      <c r="D305" s="170" t="s">
        <v>264</v>
      </c>
      <c r="E305" s="171" t="s">
        <v>3651</v>
      </c>
      <c r="F305" s="172" t="s">
        <v>3652</v>
      </c>
      <c r="G305" s="173" t="s">
        <v>344</v>
      </c>
      <c r="H305" s="174">
        <v>2</v>
      </c>
      <c r="I305" s="175"/>
      <c r="J305" s="176">
        <f>ROUND(I305*H305,2)</f>
        <v>0</v>
      </c>
      <c r="K305" s="172" t="s">
        <v>21</v>
      </c>
      <c r="L305" s="177"/>
      <c r="M305" s="178" t="s">
        <v>21</v>
      </c>
      <c r="N305" s="179" t="s">
        <v>44</v>
      </c>
      <c r="P305" s="140">
        <f>O305*H305</f>
        <v>0</v>
      </c>
      <c r="Q305" s="140">
        <v>0</v>
      </c>
      <c r="R305" s="140">
        <f>Q305*H305</f>
        <v>0</v>
      </c>
      <c r="S305" s="140">
        <v>0</v>
      </c>
      <c r="T305" s="141">
        <f>S305*H305</f>
        <v>0</v>
      </c>
      <c r="AR305" s="142" t="s">
        <v>424</v>
      </c>
      <c r="AT305" s="142" t="s">
        <v>264</v>
      </c>
      <c r="AU305" s="142" t="s">
        <v>83</v>
      </c>
      <c r="AY305" s="17" t="s">
        <v>158</v>
      </c>
      <c r="BE305" s="143">
        <f>IF(N305="základní",J305,0)</f>
        <v>0</v>
      </c>
      <c r="BF305" s="143">
        <f>IF(N305="snížená",J305,0)</f>
        <v>0</v>
      </c>
      <c r="BG305" s="143">
        <f>IF(N305="zákl. přenesená",J305,0)</f>
        <v>0</v>
      </c>
      <c r="BH305" s="143">
        <f>IF(N305="sníž. přenesená",J305,0)</f>
        <v>0</v>
      </c>
      <c r="BI305" s="143">
        <f>IF(N305="nulová",J305,0)</f>
        <v>0</v>
      </c>
      <c r="BJ305" s="17" t="s">
        <v>81</v>
      </c>
      <c r="BK305" s="143">
        <f>ROUND(I305*H305,2)</f>
        <v>0</v>
      </c>
      <c r="BL305" s="17" t="s">
        <v>281</v>
      </c>
      <c r="BM305" s="142" t="s">
        <v>3653</v>
      </c>
    </row>
    <row r="306" spans="2:65" s="1" customFormat="1" ht="11.25">
      <c r="B306" s="32"/>
      <c r="D306" s="144" t="s">
        <v>167</v>
      </c>
      <c r="F306" s="145" t="s">
        <v>3652</v>
      </c>
      <c r="I306" s="146"/>
      <c r="L306" s="32"/>
      <c r="M306" s="147"/>
      <c r="T306" s="53"/>
      <c r="AT306" s="17" t="s">
        <v>167</v>
      </c>
      <c r="AU306" s="17" t="s">
        <v>83</v>
      </c>
    </row>
    <row r="307" spans="2:65" s="1" customFormat="1" ht="16.5" customHeight="1">
      <c r="B307" s="32"/>
      <c r="C307" s="170" t="s">
        <v>745</v>
      </c>
      <c r="D307" s="170" t="s">
        <v>264</v>
      </c>
      <c r="E307" s="171" t="s">
        <v>3654</v>
      </c>
      <c r="F307" s="172" t="s">
        <v>3655</v>
      </c>
      <c r="G307" s="173" t="s">
        <v>344</v>
      </c>
      <c r="H307" s="174">
        <v>2</v>
      </c>
      <c r="I307" s="175"/>
      <c r="J307" s="176">
        <f>ROUND(I307*H307,2)</f>
        <v>0</v>
      </c>
      <c r="K307" s="172" t="s">
        <v>21</v>
      </c>
      <c r="L307" s="177"/>
      <c r="M307" s="178" t="s">
        <v>21</v>
      </c>
      <c r="N307" s="179" t="s">
        <v>44</v>
      </c>
      <c r="P307" s="140">
        <f>O307*H307</f>
        <v>0</v>
      </c>
      <c r="Q307" s="140">
        <v>0</v>
      </c>
      <c r="R307" s="140">
        <f>Q307*H307</f>
        <v>0</v>
      </c>
      <c r="S307" s="140">
        <v>0</v>
      </c>
      <c r="T307" s="141">
        <f>S307*H307</f>
        <v>0</v>
      </c>
      <c r="AR307" s="142" t="s">
        <v>424</v>
      </c>
      <c r="AT307" s="142" t="s">
        <v>264</v>
      </c>
      <c r="AU307" s="142" t="s">
        <v>83</v>
      </c>
      <c r="AY307" s="17" t="s">
        <v>158</v>
      </c>
      <c r="BE307" s="143">
        <f>IF(N307="základní",J307,0)</f>
        <v>0</v>
      </c>
      <c r="BF307" s="143">
        <f>IF(N307="snížená",J307,0)</f>
        <v>0</v>
      </c>
      <c r="BG307" s="143">
        <f>IF(N307="zákl. přenesená",J307,0)</f>
        <v>0</v>
      </c>
      <c r="BH307" s="143">
        <f>IF(N307="sníž. přenesená",J307,0)</f>
        <v>0</v>
      </c>
      <c r="BI307" s="143">
        <f>IF(N307="nulová",J307,0)</f>
        <v>0</v>
      </c>
      <c r="BJ307" s="17" t="s">
        <v>81</v>
      </c>
      <c r="BK307" s="143">
        <f>ROUND(I307*H307,2)</f>
        <v>0</v>
      </c>
      <c r="BL307" s="17" t="s">
        <v>281</v>
      </c>
      <c r="BM307" s="142" t="s">
        <v>3656</v>
      </c>
    </row>
    <row r="308" spans="2:65" s="1" customFormat="1" ht="11.25">
      <c r="B308" s="32"/>
      <c r="D308" s="144" t="s">
        <v>167</v>
      </c>
      <c r="F308" s="145" t="s">
        <v>3655</v>
      </c>
      <c r="I308" s="146"/>
      <c r="L308" s="32"/>
      <c r="M308" s="147"/>
      <c r="T308" s="53"/>
      <c r="AT308" s="17" t="s">
        <v>167</v>
      </c>
      <c r="AU308" s="17" t="s">
        <v>83</v>
      </c>
    </row>
    <row r="309" spans="2:65" s="1" customFormat="1" ht="16.5" customHeight="1">
      <c r="B309" s="32"/>
      <c r="C309" s="170" t="s">
        <v>753</v>
      </c>
      <c r="D309" s="170" t="s">
        <v>264</v>
      </c>
      <c r="E309" s="171" t="s">
        <v>3657</v>
      </c>
      <c r="F309" s="172" t="s">
        <v>3658</v>
      </c>
      <c r="G309" s="173" t="s">
        <v>344</v>
      </c>
      <c r="H309" s="174">
        <v>2</v>
      </c>
      <c r="I309" s="175"/>
      <c r="J309" s="176">
        <f>ROUND(I309*H309,2)</f>
        <v>0</v>
      </c>
      <c r="K309" s="172" t="s">
        <v>21</v>
      </c>
      <c r="L309" s="177"/>
      <c r="M309" s="178" t="s">
        <v>21</v>
      </c>
      <c r="N309" s="179" t="s">
        <v>44</v>
      </c>
      <c r="P309" s="140">
        <f>O309*H309</f>
        <v>0</v>
      </c>
      <c r="Q309" s="140">
        <v>0</v>
      </c>
      <c r="R309" s="140">
        <f>Q309*H309</f>
        <v>0</v>
      </c>
      <c r="S309" s="140">
        <v>0</v>
      </c>
      <c r="T309" s="141">
        <f>S309*H309</f>
        <v>0</v>
      </c>
      <c r="AR309" s="142" t="s">
        <v>424</v>
      </c>
      <c r="AT309" s="142" t="s">
        <v>264</v>
      </c>
      <c r="AU309" s="142" t="s">
        <v>83</v>
      </c>
      <c r="AY309" s="17" t="s">
        <v>158</v>
      </c>
      <c r="BE309" s="143">
        <f>IF(N309="základní",J309,0)</f>
        <v>0</v>
      </c>
      <c r="BF309" s="143">
        <f>IF(N309="snížená",J309,0)</f>
        <v>0</v>
      </c>
      <c r="BG309" s="143">
        <f>IF(N309="zákl. přenesená",J309,0)</f>
        <v>0</v>
      </c>
      <c r="BH309" s="143">
        <f>IF(N309="sníž. přenesená",J309,0)</f>
        <v>0</v>
      </c>
      <c r="BI309" s="143">
        <f>IF(N309="nulová",J309,0)</f>
        <v>0</v>
      </c>
      <c r="BJ309" s="17" t="s">
        <v>81</v>
      </c>
      <c r="BK309" s="143">
        <f>ROUND(I309*H309,2)</f>
        <v>0</v>
      </c>
      <c r="BL309" s="17" t="s">
        <v>281</v>
      </c>
      <c r="BM309" s="142" t="s">
        <v>3659</v>
      </c>
    </row>
    <row r="310" spans="2:65" s="1" customFormat="1" ht="11.25">
      <c r="B310" s="32"/>
      <c r="D310" s="144" t="s">
        <v>167</v>
      </c>
      <c r="F310" s="145" t="s">
        <v>3658</v>
      </c>
      <c r="I310" s="146"/>
      <c r="L310" s="32"/>
      <c r="M310" s="147"/>
      <c r="T310" s="53"/>
      <c r="AT310" s="17" t="s">
        <v>167</v>
      </c>
      <c r="AU310" s="17" t="s">
        <v>83</v>
      </c>
    </row>
    <row r="311" spans="2:65" s="1" customFormat="1" ht="24.2" customHeight="1">
      <c r="B311" s="32"/>
      <c r="C311" s="131" t="s">
        <v>761</v>
      </c>
      <c r="D311" s="131" t="s">
        <v>160</v>
      </c>
      <c r="E311" s="132" t="s">
        <v>3660</v>
      </c>
      <c r="F311" s="133" t="s">
        <v>3661</v>
      </c>
      <c r="G311" s="134" t="s">
        <v>344</v>
      </c>
      <c r="H311" s="135">
        <v>37</v>
      </c>
      <c r="I311" s="136"/>
      <c r="J311" s="137">
        <f>ROUND(I311*H311,2)</f>
        <v>0</v>
      </c>
      <c r="K311" s="133" t="s">
        <v>164</v>
      </c>
      <c r="L311" s="32"/>
      <c r="M311" s="138" t="s">
        <v>21</v>
      </c>
      <c r="N311" s="139" t="s">
        <v>44</v>
      </c>
      <c r="P311" s="140">
        <f>O311*H311</f>
        <v>0</v>
      </c>
      <c r="Q311" s="140">
        <v>0</v>
      </c>
      <c r="R311" s="140">
        <f>Q311*H311</f>
        <v>0</v>
      </c>
      <c r="S311" s="140">
        <v>0</v>
      </c>
      <c r="T311" s="141">
        <f>S311*H311</f>
        <v>0</v>
      </c>
      <c r="AR311" s="142" t="s">
        <v>281</v>
      </c>
      <c r="AT311" s="142" t="s">
        <v>160</v>
      </c>
      <c r="AU311" s="142" t="s">
        <v>83</v>
      </c>
      <c r="AY311" s="17" t="s">
        <v>158</v>
      </c>
      <c r="BE311" s="143">
        <f>IF(N311="základní",J311,0)</f>
        <v>0</v>
      </c>
      <c r="BF311" s="143">
        <f>IF(N311="snížená",J311,0)</f>
        <v>0</v>
      </c>
      <c r="BG311" s="143">
        <f>IF(N311="zákl. přenesená",J311,0)</f>
        <v>0</v>
      </c>
      <c r="BH311" s="143">
        <f>IF(N311="sníž. přenesená",J311,0)</f>
        <v>0</v>
      </c>
      <c r="BI311" s="143">
        <f>IF(N311="nulová",J311,0)</f>
        <v>0</v>
      </c>
      <c r="BJ311" s="17" t="s">
        <v>81</v>
      </c>
      <c r="BK311" s="143">
        <f>ROUND(I311*H311,2)</f>
        <v>0</v>
      </c>
      <c r="BL311" s="17" t="s">
        <v>281</v>
      </c>
      <c r="BM311" s="142" t="s">
        <v>3662</v>
      </c>
    </row>
    <row r="312" spans="2:65" s="1" customFormat="1" ht="19.5">
      <c r="B312" s="32"/>
      <c r="D312" s="144" t="s">
        <v>167</v>
      </c>
      <c r="F312" s="145" t="s">
        <v>3663</v>
      </c>
      <c r="I312" s="146"/>
      <c r="L312" s="32"/>
      <c r="M312" s="147"/>
      <c r="T312" s="53"/>
      <c r="AT312" s="17" t="s">
        <v>167</v>
      </c>
      <c r="AU312" s="17" t="s">
        <v>83</v>
      </c>
    </row>
    <row r="313" spans="2:65" s="1" customFormat="1" ht="11.25">
      <c r="B313" s="32"/>
      <c r="D313" s="148" t="s">
        <v>169</v>
      </c>
      <c r="F313" s="149" t="s">
        <v>3664</v>
      </c>
      <c r="I313" s="146"/>
      <c r="L313" s="32"/>
      <c r="M313" s="147"/>
      <c r="T313" s="53"/>
      <c r="AT313" s="17" t="s">
        <v>169</v>
      </c>
      <c r="AU313" s="17" t="s">
        <v>83</v>
      </c>
    </row>
    <row r="314" spans="2:65" s="12" customFormat="1" ht="11.25">
      <c r="B314" s="150"/>
      <c r="D314" s="144" t="s">
        <v>171</v>
      </c>
      <c r="E314" s="151" t="s">
        <v>21</v>
      </c>
      <c r="F314" s="152" t="s">
        <v>3378</v>
      </c>
      <c r="H314" s="151" t="s">
        <v>21</v>
      </c>
      <c r="I314" s="153"/>
      <c r="L314" s="150"/>
      <c r="M314" s="154"/>
      <c r="T314" s="155"/>
      <c r="AT314" s="151" t="s">
        <v>171</v>
      </c>
      <c r="AU314" s="151" t="s">
        <v>83</v>
      </c>
      <c r="AV314" s="12" t="s">
        <v>81</v>
      </c>
      <c r="AW314" s="12" t="s">
        <v>34</v>
      </c>
      <c r="AX314" s="12" t="s">
        <v>73</v>
      </c>
      <c r="AY314" s="151" t="s">
        <v>158</v>
      </c>
    </row>
    <row r="315" spans="2:65" s="13" customFormat="1" ht="11.25">
      <c r="B315" s="156"/>
      <c r="D315" s="144" t="s">
        <v>171</v>
      </c>
      <c r="E315" s="157" t="s">
        <v>21</v>
      </c>
      <c r="F315" s="158" t="s">
        <v>3665</v>
      </c>
      <c r="H315" s="159">
        <v>37</v>
      </c>
      <c r="I315" s="160"/>
      <c r="L315" s="156"/>
      <c r="M315" s="161"/>
      <c r="T315" s="162"/>
      <c r="AT315" s="157" t="s">
        <v>171</v>
      </c>
      <c r="AU315" s="157" t="s">
        <v>83</v>
      </c>
      <c r="AV315" s="13" t="s">
        <v>83</v>
      </c>
      <c r="AW315" s="13" t="s">
        <v>34</v>
      </c>
      <c r="AX315" s="13" t="s">
        <v>73</v>
      </c>
      <c r="AY315" s="157" t="s">
        <v>158</v>
      </c>
    </row>
    <row r="316" spans="2:65" s="14" customFormat="1" ht="11.25">
      <c r="B316" s="163"/>
      <c r="D316" s="144" t="s">
        <v>171</v>
      </c>
      <c r="E316" s="164" t="s">
        <v>21</v>
      </c>
      <c r="F316" s="165" t="s">
        <v>215</v>
      </c>
      <c r="H316" s="166">
        <v>37</v>
      </c>
      <c r="I316" s="167"/>
      <c r="L316" s="163"/>
      <c r="M316" s="168"/>
      <c r="T316" s="169"/>
      <c r="AT316" s="164" t="s">
        <v>171</v>
      </c>
      <c r="AU316" s="164" t="s">
        <v>83</v>
      </c>
      <c r="AV316" s="14" t="s">
        <v>165</v>
      </c>
      <c r="AW316" s="14" t="s">
        <v>34</v>
      </c>
      <c r="AX316" s="14" t="s">
        <v>81</v>
      </c>
      <c r="AY316" s="164" t="s">
        <v>158</v>
      </c>
    </row>
    <row r="317" spans="2:65" s="1" customFormat="1" ht="16.5" customHeight="1">
      <c r="B317" s="32"/>
      <c r="C317" s="170" t="s">
        <v>773</v>
      </c>
      <c r="D317" s="170" t="s">
        <v>264</v>
      </c>
      <c r="E317" s="171" t="s">
        <v>3666</v>
      </c>
      <c r="F317" s="172" t="s">
        <v>3667</v>
      </c>
      <c r="G317" s="173" t="s">
        <v>344</v>
      </c>
      <c r="H317" s="174">
        <v>8</v>
      </c>
      <c r="I317" s="175"/>
      <c r="J317" s="176">
        <f>ROUND(I317*H317,2)</f>
        <v>0</v>
      </c>
      <c r="K317" s="172" t="s">
        <v>21</v>
      </c>
      <c r="L317" s="177"/>
      <c r="M317" s="178" t="s">
        <v>21</v>
      </c>
      <c r="N317" s="179" t="s">
        <v>44</v>
      </c>
      <c r="P317" s="140">
        <f>O317*H317</f>
        <v>0</v>
      </c>
      <c r="Q317" s="140">
        <v>0</v>
      </c>
      <c r="R317" s="140">
        <f>Q317*H317</f>
        <v>0</v>
      </c>
      <c r="S317" s="140">
        <v>0</v>
      </c>
      <c r="T317" s="141">
        <f>S317*H317</f>
        <v>0</v>
      </c>
      <c r="AR317" s="142" t="s">
        <v>424</v>
      </c>
      <c r="AT317" s="142" t="s">
        <v>264</v>
      </c>
      <c r="AU317" s="142" t="s">
        <v>83</v>
      </c>
      <c r="AY317" s="17" t="s">
        <v>158</v>
      </c>
      <c r="BE317" s="143">
        <f>IF(N317="základní",J317,0)</f>
        <v>0</v>
      </c>
      <c r="BF317" s="143">
        <f>IF(N317="snížená",J317,0)</f>
        <v>0</v>
      </c>
      <c r="BG317" s="143">
        <f>IF(N317="zákl. přenesená",J317,0)</f>
        <v>0</v>
      </c>
      <c r="BH317" s="143">
        <f>IF(N317="sníž. přenesená",J317,0)</f>
        <v>0</v>
      </c>
      <c r="BI317" s="143">
        <f>IF(N317="nulová",J317,0)</f>
        <v>0</v>
      </c>
      <c r="BJ317" s="17" t="s">
        <v>81</v>
      </c>
      <c r="BK317" s="143">
        <f>ROUND(I317*H317,2)</f>
        <v>0</v>
      </c>
      <c r="BL317" s="17" t="s">
        <v>281</v>
      </c>
      <c r="BM317" s="142" t="s">
        <v>3668</v>
      </c>
    </row>
    <row r="318" spans="2:65" s="1" customFormat="1" ht="11.25">
      <c r="B318" s="32"/>
      <c r="D318" s="144" t="s">
        <v>167</v>
      </c>
      <c r="F318" s="145" t="s">
        <v>3667</v>
      </c>
      <c r="I318" s="146"/>
      <c r="L318" s="32"/>
      <c r="M318" s="147"/>
      <c r="T318" s="53"/>
      <c r="AT318" s="17" t="s">
        <v>167</v>
      </c>
      <c r="AU318" s="17" t="s">
        <v>83</v>
      </c>
    </row>
    <row r="319" spans="2:65" s="1" customFormat="1" ht="16.5" customHeight="1">
      <c r="B319" s="32"/>
      <c r="C319" s="170" t="s">
        <v>779</v>
      </c>
      <c r="D319" s="170" t="s">
        <v>264</v>
      </c>
      <c r="E319" s="171" t="s">
        <v>3669</v>
      </c>
      <c r="F319" s="172" t="s">
        <v>3670</v>
      </c>
      <c r="G319" s="173" t="s">
        <v>344</v>
      </c>
      <c r="H319" s="174">
        <v>2</v>
      </c>
      <c r="I319" s="175"/>
      <c r="J319" s="176">
        <f>ROUND(I319*H319,2)</f>
        <v>0</v>
      </c>
      <c r="K319" s="172" t="s">
        <v>21</v>
      </c>
      <c r="L319" s="177"/>
      <c r="M319" s="178" t="s">
        <v>21</v>
      </c>
      <c r="N319" s="179" t="s">
        <v>44</v>
      </c>
      <c r="P319" s="140">
        <f>O319*H319</f>
        <v>0</v>
      </c>
      <c r="Q319" s="140">
        <v>0</v>
      </c>
      <c r="R319" s="140">
        <f>Q319*H319</f>
        <v>0</v>
      </c>
      <c r="S319" s="140">
        <v>0</v>
      </c>
      <c r="T319" s="141">
        <f>S319*H319</f>
        <v>0</v>
      </c>
      <c r="AR319" s="142" t="s">
        <v>424</v>
      </c>
      <c r="AT319" s="142" t="s">
        <v>264</v>
      </c>
      <c r="AU319" s="142" t="s">
        <v>83</v>
      </c>
      <c r="AY319" s="17" t="s">
        <v>158</v>
      </c>
      <c r="BE319" s="143">
        <f>IF(N319="základní",J319,0)</f>
        <v>0</v>
      </c>
      <c r="BF319" s="143">
        <f>IF(N319="snížená",J319,0)</f>
        <v>0</v>
      </c>
      <c r="BG319" s="143">
        <f>IF(N319="zákl. přenesená",J319,0)</f>
        <v>0</v>
      </c>
      <c r="BH319" s="143">
        <f>IF(N319="sníž. přenesená",J319,0)</f>
        <v>0</v>
      </c>
      <c r="BI319" s="143">
        <f>IF(N319="nulová",J319,0)</f>
        <v>0</v>
      </c>
      <c r="BJ319" s="17" t="s">
        <v>81</v>
      </c>
      <c r="BK319" s="143">
        <f>ROUND(I319*H319,2)</f>
        <v>0</v>
      </c>
      <c r="BL319" s="17" t="s">
        <v>281</v>
      </c>
      <c r="BM319" s="142" t="s">
        <v>3671</v>
      </c>
    </row>
    <row r="320" spans="2:65" s="1" customFormat="1" ht="11.25">
      <c r="B320" s="32"/>
      <c r="D320" s="144" t="s">
        <v>167</v>
      </c>
      <c r="F320" s="145" t="s">
        <v>3670</v>
      </c>
      <c r="I320" s="146"/>
      <c r="L320" s="32"/>
      <c r="M320" s="147"/>
      <c r="T320" s="53"/>
      <c r="AT320" s="17" t="s">
        <v>167</v>
      </c>
      <c r="AU320" s="17" t="s">
        <v>83</v>
      </c>
    </row>
    <row r="321" spans="2:65" s="1" customFormat="1" ht="16.5" customHeight="1">
      <c r="B321" s="32"/>
      <c r="C321" s="170" t="s">
        <v>787</v>
      </c>
      <c r="D321" s="170" t="s">
        <v>264</v>
      </c>
      <c r="E321" s="171" t="s">
        <v>3672</v>
      </c>
      <c r="F321" s="172" t="s">
        <v>3673</v>
      </c>
      <c r="G321" s="173" t="s">
        <v>344</v>
      </c>
      <c r="H321" s="174">
        <v>18</v>
      </c>
      <c r="I321" s="175"/>
      <c r="J321" s="176">
        <f>ROUND(I321*H321,2)</f>
        <v>0</v>
      </c>
      <c r="K321" s="172" t="s">
        <v>21</v>
      </c>
      <c r="L321" s="177"/>
      <c r="M321" s="178" t="s">
        <v>21</v>
      </c>
      <c r="N321" s="179" t="s">
        <v>44</v>
      </c>
      <c r="P321" s="140">
        <f>O321*H321</f>
        <v>0</v>
      </c>
      <c r="Q321" s="140">
        <v>0</v>
      </c>
      <c r="R321" s="140">
        <f>Q321*H321</f>
        <v>0</v>
      </c>
      <c r="S321" s="140">
        <v>0</v>
      </c>
      <c r="T321" s="141">
        <f>S321*H321</f>
        <v>0</v>
      </c>
      <c r="AR321" s="142" t="s">
        <v>424</v>
      </c>
      <c r="AT321" s="142" t="s">
        <v>264</v>
      </c>
      <c r="AU321" s="142" t="s">
        <v>83</v>
      </c>
      <c r="AY321" s="17" t="s">
        <v>158</v>
      </c>
      <c r="BE321" s="143">
        <f>IF(N321="základní",J321,0)</f>
        <v>0</v>
      </c>
      <c r="BF321" s="143">
        <f>IF(N321="snížená",J321,0)</f>
        <v>0</v>
      </c>
      <c r="BG321" s="143">
        <f>IF(N321="zákl. přenesená",J321,0)</f>
        <v>0</v>
      </c>
      <c r="BH321" s="143">
        <f>IF(N321="sníž. přenesená",J321,0)</f>
        <v>0</v>
      </c>
      <c r="BI321" s="143">
        <f>IF(N321="nulová",J321,0)</f>
        <v>0</v>
      </c>
      <c r="BJ321" s="17" t="s">
        <v>81</v>
      </c>
      <c r="BK321" s="143">
        <f>ROUND(I321*H321,2)</f>
        <v>0</v>
      </c>
      <c r="BL321" s="17" t="s">
        <v>281</v>
      </c>
      <c r="BM321" s="142" t="s">
        <v>3674</v>
      </c>
    </row>
    <row r="322" spans="2:65" s="1" customFormat="1" ht="11.25">
      <c r="B322" s="32"/>
      <c r="D322" s="144" t="s">
        <v>167</v>
      </c>
      <c r="F322" s="145" t="s">
        <v>3673</v>
      </c>
      <c r="I322" s="146"/>
      <c r="L322" s="32"/>
      <c r="M322" s="147"/>
      <c r="T322" s="53"/>
      <c r="AT322" s="17" t="s">
        <v>167</v>
      </c>
      <c r="AU322" s="17" t="s">
        <v>83</v>
      </c>
    </row>
    <row r="323" spans="2:65" s="1" customFormat="1" ht="16.5" customHeight="1">
      <c r="B323" s="32"/>
      <c r="C323" s="170" t="s">
        <v>793</v>
      </c>
      <c r="D323" s="170" t="s">
        <v>264</v>
      </c>
      <c r="E323" s="171" t="s">
        <v>3675</v>
      </c>
      <c r="F323" s="172" t="s">
        <v>3676</v>
      </c>
      <c r="G323" s="173" t="s">
        <v>344</v>
      </c>
      <c r="H323" s="174">
        <v>9</v>
      </c>
      <c r="I323" s="175"/>
      <c r="J323" s="176">
        <f>ROUND(I323*H323,2)</f>
        <v>0</v>
      </c>
      <c r="K323" s="172" t="s">
        <v>21</v>
      </c>
      <c r="L323" s="177"/>
      <c r="M323" s="178" t="s">
        <v>21</v>
      </c>
      <c r="N323" s="179" t="s">
        <v>44</v>
      </c>
      <c r="P323" s="140">
        <f>O323*H323</f>
        <v>0</v>
      </c>
      <c r="Q323" s="140">
        <v>0</v>
      </c>
      <c r="R323" s="140">
        <f>Q323*H323</f>
        <v>0</v>
      </c>
      <c r="S323" s="140">
        <v>0</v>
      </c>
      <c r="T323" s="141">
        <f>S323*H323</f>
        <v>0</v>
      </c>
      <c r="AR323" s="142" t="s">
        <v>424</v>
      </c>
      <c r="AT323" s="142" t="s">
        <v>264</v>
      </c>
      <c r="AU323" s="142" t="s">
        <v>83</v>
      </c>
      <c r="AY323" s="17" t="s">
        <v>158</v>
      </c>
      <c r="BE323" s="143">
        <f>IF(N323="základní",J323,0)</f>
        <v>0</v>
      </c>
      <c r="BF323" s="143">
        <f>IF(N323="snížená",J323,0)</f>
        <v>0</v>
      </c>
      <c r="BG323" s="143">
        <f>IF(N323="zákl. přenesená",J323,0)</f>
        <v>0</v>
      </c>
      <c r="BH323" s="143">
        <f>IF(N323="sníž. přenesená",J323,0)</f>
        <v>0</v>
      </c>
      <c r="BI323" s="143">
        <f>IF(N323="nulová",J323,0)</f>
        <v>0</v>
      </c>
      <c r="BJ323" s="17" t="s">
        <v>81</v>
      </c>
      <c r="BK323" s="143">
        <f>ROUND(I323*H323,2)</f>
        <v>0</v>
      </c>
      <c r="BL323" s="17" t="s">
        <v>281</v>
      </c>
      <c r="BM323" s="142" t="s">
        <v>3677</v>
      </c>
    </row>
    <row r="324" spans="2:65" s="1" customFormat="1" ht="11.25">
      <c r="B324" s="32"/>
      <c r="D324" s="144" t="s">
        <v>167</v>
      </c>
      <c r="F324" s="145" t="s">
        <v>3676</v>
      </c>
      <c r="I324" s="146"/>
      <c r="L324" s="32"/>
      <c r="M324" s="147"/>
      <c r="T324" s="53"/>
      <c r="AT324" s="17" t="s">
        <v>167</v>
      </c>
      <c r="AU324" s="17" t="s">
        <v>83</v>
      </c>
    </row>
    <row r="325" spans="2:65" s="1" customFormat="1" ht="16.5" customHeight="1">
      <c r="B325" s="32"/>
      <c r="C325" s="131" t="s">
        <v>800</v>
      </c>
      <c r="D325" s="131" t="s">
        <v>160</v>
      </c>
      <c r="E325" s="132" t="s">
        <v>3678</v>
      </c>
      <c r="F325" s="133" t="s">
        <v>3679</v>
      </c>
      <c r="G325" s="134" t="s">
        <v>344</v>
      </c>
      <c r="H325" s="135">
        <v>5</v>
      </c>
      <c r="I325" s="136"/>
      <c r="J325" s="137">
        <f>ROUND(I325*H325,2)</f>
        <v>0</v>
      </c>
      <c r="K325" s="133" t="s">
        <v>164</v>
      </c>
      <c r="L325" s="32"/>
      <c r="M325" s="138" t="s">
        <v>21</v>
      </c>
      <c r="N325" s="139" t="s">
        <v>44</v>
      </c>
      <c r="P325" s="140">
        <f>O325*H325</f>
        <v>0</v>
      </c>
      <c r="Q325" s="140">
        <v>0</v>
      </c>
      <c r="R325" s="140">
        <f>Q325*H325</f>
        <v>0</v>
      </c>
      <c r="S325" s="140">
        <v>0</v>
      </c>
      <c r="T325" s="141">
        <f>S325*H325</f>
        <v>0</v>
      </c>
      <c r="AR325" s="142" t="s">
        <v>281</v>
      </c>
      <c r="AT325" s="142" t="s">
        <v>160</v>
      </c>
      <c r="AU325" s="142" t="s">
        <v>83</v>
      </c>
      <c r="AY325" s="17" t="s">
        <v>158</v>
      </c>
      <c r="BE325" s="143">
        <f>IF(N325="základní",J325,0)</f>
        <v>0</v>
      </c>
      <c r="BF325" s="143">
        <f>IF(N325="snížená",J325,0)</f>
        <v>0</v>
      </c>
      <c r="BG325" s="143">
        <f>IF(N325="zákl. přenesená",J325,0)</f>
        <v>0</v>
      </c>
      <c r="BH325" s="143">
        <f>IF(N325="sníž. přenesená",J325,0)</f>
        <v>0</v>
      </c>
      <c r="BI325" s="143">
        <f>IF(N325="nulová",J325,0)</f>
        <v>0</v>
      </c>
      <c r="BJ325" s="17" t="s">
        <v>81</v>
      </c>
      <c r="BK325" s="143">
        <f>ROUND(I325*H325,2)</f>
        <v>0</v>
      </c>
      <c r="BL325" s="17" t="s">
        <v>281</v>
      </c>
      <c r="BM325" s="142" t="s">
        <v>3680</v>
      </c>
    </row>
    <row r="326" spans="2:65" s="1" customFormat="1" ht="11.25">
      <c r="B326" s="32"/>
      <c r="D326" s="144" t="s">
        <v>167</v>
      </c>
      <c r="F326" s="145" t="s">
        <v>3681</v>
      </c>
      <c r="I326" s="146"/>
      <c r="L326" s="32"/>
      <c r="M326" s="147"/>
      <c r="T326" s="53"/>
      <c r="AT326" s="17" t="s">
        <v>167</v>
      </c>
      <c r="AU326" s="17" t="s">
        <v>83</v>
      </c>
    </row>
    <row r="327" spans="2:65" s="1" customFormat="1" ht="11.25">
      <c r="B327" s="32"/>
      <c r="D327" s="148" t="s">
        <v>169</v>
      </c>
      <c r="F327" s="149" t="s">
        <v>3682</v>
      </c>
      <c r="I327" s="146"/>
      <c r="L327" s="32"/>
      <c r="M327" s="147"/>
      <c r="T327" s="53"/>
      <c r="AT327" s="17" t="s">
        <v>169</v>
      </c>
      <c r="AU327" s="17" t="s">
        <v>83</v>
      </c>
    </row>
    <row r="328" spans="2:65" s="1" customFormat="1" ht="19.5">
      <c r="B328" s="32"/>
      <c r="D328" s="144" t="s">
        <v>562</v>
      </c>
      <c r="F328" s="180" t="s">
        <v>3683</v>
      </c>
      <c r="I328" s="146"/>
      <c r="L328" s="32"/>
      <c r="M328" s="147"/>
      <c r="T328" s="53"/>
      <c r="AT328" s="17" t="s">
        <v>562</v>
      </c>
      <c r="AU328" s="17" t="s">
        <v>83</v>
      </c>
    </row>
    <row r="329" spans="2:65" s="1" customFormat="1" ht="16.5" customHeight="1">
      <c r="B329" s="32"/>
      <c r="C329" s="170" t="s">
        <v>806</v>
      </c>
      <c r="D329" s="170" t="s">
        <v>264</v>
      </c>
      <c r="E329" s="171" t="s">
        <v>3684</v>
      </c>
      <c r="F329" s="172" t="s">
        <v>3685</v>
      </c>
      <c r="G329" s="173" t="s">
        <v>344</v>
      </c>
      <c r="H329" s="174">
        <v>5</v>
      </c>
      <c r="I329" s="175"/>
      <c r="J329" s="176">
        <f>ROUND(I329*H329,2)</f>
        <v>0</v>
      </c>
      <c r="K329" s="172" t="s">
        <v>21</v>
      </c>
      <c r="L329" s="177"/>
      <c r="M329" s="178" t="s">
        <v>21</v>
      </c>
      <c r="N329" s="179" t="s">
        <v>44</v>
      </c>
      <c r="P329" s="140">
        <f>O329*H329</f>
        <v>0</v>
      </c>
      <c r="Q329" s="140">
        <v>0</v>
      </c>
      <c r="R329" s="140">
        <f>Q329*H329</f>
        <v>0</v>
      </c>
      <c r="S329" s="140">
        <v>0</v>
      </c>
      <c r="T329" s="141">
        <f>S329*H329</f>
        <v>0</v>
      </c>
      <c r="AR329" s="142" t="s">
        <v>424</v>
      </c>
      <c r="AT329" s="142" t="s">
        <v>264</v>
      </c>
      <c r="AU329" s="142" t="s">
        <v>83</v>
      </c>
      <c r="AY329" s="17" t="s">
        <v>158</v>
      </c>
      <c r="BE329" s="143">
        <f>IF(N329="základní",J329,0)</f>
        <v>0</v>
      </c>
      <c r="BF329" s="143">
        <f>IF(N329="snížená",J329,0)</f>
        <v>0</v>
      </c>
      <c r="BG329" s="143">
        <f>IF(N329="zákl. přenesená",J329,0)</f>
        <v>0</v>
      </c>
      <c r="BH329" s="143">
        <f>IF(N329="sníž. přenesená",J329,0)</f>
        <v>0</v>
      </c>
      <c r="BI329" s="143">
        <f>IF(N329="nulová",J329,0)</f>
        <v>0</v>
      </c>
      <c r="BJ329" s="17" t="s">
        <v>81</v>
      </c>
      <c r="BK329" s="143">
        <f>ROUND(I329*H329,2)</f>
        <v>0</v>
      </c>
      <c r="BL329" s="17" t="s">
        <v>281</v>
      </c>
      <c r="BM329" s="142" t="s">
        <v>3686</v>
      </c>
    </row>
    <row r="330" spans="2:65" s="1" customFormat="1" ht="11.25">
      <c r="B330" s="32"/>
      <c r="D330" s="144" t="s">
        <v>167</v>
      </c>
      <c r="F330" s="145" t="s">
        <v>3685</v>
      </c>
      <c r="I330" s="146"/>
      <c r="L330" s="32"/>
      <c r="M330" s="147"/>
      <c r="T330" s="53"/>
      <c r="AT330" s="17" t="s">
        <v>167</v>
      </c>
      <c r="AU330" s="17" t="s">
        <v>83</v>
      </c>
    </row>
    <row r="331" spans="2:65" s="1" customFormat="1" ht="21.75" customHeight="1">
      <c r="B331" s="32"/>
      <c r="C331" s="131" t="s">
        <v>817</v>
      </c>
      <c r="D331" s="131" t="s">
        <v>160</v>
      </c>
      <c r="E331" s="132" t="s">
        <v>3687</v>
      </c>
      <c r="F331" s="133" t="s">
        <v>3688</v>
      </c>
      <c r="G331" s="134" t="s">
        <v>184</v>
      </c>
      <c r="H331" s="135">
        <v>150</v>
      </c>
      <c r="I331" s="136"/>
      <c r="J331" s="137">
        <f>ROUND(I331*H331,2)</f>
        <v>0</v>
      </c>
      <c r="K331" s="133" t="s">
        <v>164</v>
      </c>
      <c r="L331" s="32"/>
      <c r="M331" s="138" t="s">
        <v>21</v>
      </c>
      <c r="N331" s="139" t="s">
        <v>44</v>
      </c>
      <c r="P331" s="140">
        <f>O331*H331</f>
        <v>0</v>
      </c>
      <c r="Q331" s="140">
        <v>0</v>
      </c>
      <c r="R331" s="140">
        <f>Q331*H331</f>
        <v>0</v>
      </c>
      <c r="S331" s="140">
        <v>0</v>
      </c>
      <c r="T331" s="141">
        <f>S331*H331</f>
        <v>0</v>
      </c>
      <c r="AR331" s="142" t="s">
        <v>281</v>
      </c>
      <c r="AT331" s="142" t="s">
        <v>160</v>
      </c>
      <c r="AU331" s="142" t="s">
        <v>83</v>
      </c>
      <c r="AY331" s="17" t="s">
        <v>158</v>
      </c>
      <c r="BE331" s="143">
        <f>IF(N331="základní",J331,0)</f>
        <v>0</v>
      </c>
      <c r="BF331" s="143">
        <f>IF(N331="snížená",J331,0)</f>
        <v>0</v>
      </c>
      <c r="BG331" s="143">
        <f>IF(N331="zákl. přenesená",J331,0)</f>
        <v>0</v>
      </c>
      <c r="BH331" s="143">
        <f>IF(N331="sníž. přenesená",J331,0)</f>
        <v>0</v>
      </c>
      <c r="BI331" s="143">
        <f>IF(N331="nulová",J331,0)</f>
        <v>0</v>
      </c>
      <c r="BJ331" s="17" t="s">
        <v>81</v>
      </c>
      <c r="BK331" s="143">
        <f>ROUND(I331*H331,2)</f>
        <v>0</v>
      </c>
      <c r="BL331" s="17" t="s">
        <v>281</v>
      </c>
      <c r="BM331" s="142" t="s">
        <v>3689</v>
      </c>
    </row>
    <row r="332" spans="2:65" s="1" customFormat="1" ht="19.5">
      <c r="B332" s="32"/>
      <c r="D332" s="144" t="s">
        <v>167</v>
      </c>
      <c r="F332" s="145" t="s">
        <v>3690</v>
      </c>
      <c r="I332" s="146"/>
      <c r="L332" s="32"/>
      <c r="M332" s="147"/>
      <c r="T332" s="53"/>
      <c r="AT332" s="17" t="s">
        <v>167</v>
      </c>
      <c r="AU332" s="17" t="s">
        <v>83</v>
      </c>
    </row>
    <row r="333" spans="2:65" s="1" customFormat="1" ht="11.25">
      <c r="B333" s="32"/>
      <c r="D333" s="148" t="s">
        <v>169</v>
      </c>
      <c r="F333" s="149" t="s">
        <v>3691</v>
      </c>
      <c r="I333" s="146"/>
      <c r="L333" s="32"/>
      <c r="M333" s="147"/>
      <c r="T333" s="53"/>
      <c r="AT333" s="17" t="s">
        <v>169</v>
      </c>
      <c r="AU333" s="17" t="s">
        <v>83</v>
      </c>
    </row>
    <row r="334" spans="2:65" s="13" customFormat="1" ht="11.25">
      <c r="B334" s="156"/>
      <c r="D334" s="144" t="s">
        <v>171</v>
      </c>
      <c r="E334" s="157" t="s">
        <v>21</v>
      </c>
      <c r="F334" s="158" t="s">
        <v>3692</v>
      </c>
      <c r="H334" s="159">
        <v>150</v>
      </c>
      <c r="I334" s="160"/>
      <c r="L334" s="156"/>
      <c r="M334" s="161"/>
      <c r="T334" s="162"/>
      <c r="AT334" s="157" t="s">
        <v>171</v>
      </c>
      <c r="AU334" s="157" t="s">
        <v>83</v>
      </c>
      <c r="AV334" s="13" t="s">
        <v>83</v>
      </c>
      <c r="AW334" s="13" t="s">
        <v>34</v>
      </c>
      <c r="AX334" s="13" t="s">
        <v>81</v>
      </c>
      <c r="AY334" s="157" t="s">
        <v>158</v>
      </c>
    </row>
    <row r="335" spans="2:65" s="1" customFormat="1" ht="16.5" customHeight="1">
      <c r="B335" s="32"/>
      <c r="C335" s="170" t="s">
        <v>827</v>
      </c>
      <c r="D335" s="170" t="s">
        <v>264</v>
      </c>
      <c r="E335" s="171" t="s">
        <v>3693</v>
      </c>
      <c r="F335" s="172" t="s">
        <v>3694</v>
      </c>
      <c r="G335" s="173" t="s">
        <v>184</v>
      </c>
      <c r="H335" s="174">
        <v>100</v>
      </c>
      <c r="I335" s="175"/>
      <c r="J335" s="176">
        <f>ROUND(I335*H335,2)</f>
        <v>0</v>
      </c>
      <c r="K335" s="172" t="s">
        <v>21</v>
      </c>
      <c r="L335" s="177"/>
      <c r="M335" s="178" t="s">
        <v>21</v>
      </c>
      <c r="N335" s="179" t="s">
        <v>44</v>
      </c>
      <c r="P335" s="140">
        <f>O335*H335</f>
        <v>0</v>
      </c>
      <c r="Q335" s="140">
        <v>0</v>
      </c>
      <c r="R335" s="140">
        <f>Q335*H335</f>
        <v>0</v>
      </c>
      <c r="S335" s="140">
        <v>0</v>
      </c>
      <c r="T335" s="141">
        <f>S335*H335</f>
        <v>0</v>
      </c>
      <c r="AR335" s="142" t="s">
        <v>424</v>
      </c>
      <c r="AT335" s="142" t="s">
        <v>264</v>
      </c>
      <c r="AU335" s="142" t="s">
        <v>83</v>
      </c>
      <c r="AY335" s="17" t="s">
        <v>158</v>
      </c>
      <c r="BE335" s="143">
        <f>IF(N335="základní",J335,0)</f>
        <v>0</v>
      </c>
      <c r="BF335" s="143">
        <f>IF(N335="snížená",J335,0)</f>
        <v>0</v>
      </c>
      <c r="BG335" s="143">
        <f>IF(N335="zákl. přenesená",J335,0)</f>
        <v>0</v>
      </c>
      <c r="BH335" s="143">
        <f>IF(N335="sníž. přenesená",J335,0)</f>
        <v>0</v>
      </c>
      <c r="BI335" s="143">
        <f>IF(N335="nulová",J335,0)</f>
        <v>0</v>
      </c>
      <c r="BJ335" s="17" t="s">
        <v>81</v>
      </c>
      <c r="BK335" s="143">
        <f>ROUND(I335*H335,2)</f>
        <v>0</v>
      </c>
      <c r="BL335" s="17" t="s">
        <v>281</v>
      </c>
      <c r="BM335" s="142" t="s">
        <v>3695</v>
      </c>
    </row>
    <row r="336" spans="2:65" s="1" customFormat="1" ht="11.25">
      <c r="B336" s="32"/>
      <c r="D336" s="144" t="s">
        <v>167</v>
      </c>
      <c r="F336" s="145" t="s">
        <v>3694</v>
      </c>
      <c r="I336" s="146"/>
      <c r="L336" s="32"/>
      <c r="M336" s="147"/>
      <c r="T336" s="53"/>
      <c r="AT336" s="17" t="s">
        <v>167</v>
      </c>
      <c r="AU336" s="17" t="s">
        <v>83</v>
      </c>
    </row>
    <row r="337" spans="2:65" s="1" customFormat="1" ht="16.5" customHeight="1">
      <c r="B337" s="32"/>
      <c r="C337" s="170" t="s">
        <v>833</v>
      </c>
      <c r="D337" s="170" t="s">
        <v>264</v>
      </c>
      <c r="E337" s="171" t="s">
        <v>3696</v>
      </c>
      <c r="F337" s="172" t="s">
        <v>3697</v>
      </c>
      <c r="G337" s="173" t="s">
        <v>184</v>
      </c>
      <c r="H337" s="174">
        <v>50</v>
      </c>
      <c r="I337" s="175"/>
      <c r="J337" s="176">
        <f>ROUND(I337*H337,2)</f>
        <v>0</v>
      </c>
      <c r="K337" s="172" t="s">
        <v>21</v>
      </c>
      <c r="L337" s="177"/>
      <c r="M337" s="178" t="s">
        <v>21</v>
      </c>
      <c r="N337" s="179" t="s">
        <v>44</v>
      </c>
      <c r="P337" s="140">
        <f>O337*H337</f>
        <v>0</v>
      </c>
      <c r="Q337" s="140">
        <v>0</v>
      </c>
      <c r="R337" s="140">
        <f>Q337*H337</f>
        <v>0</v>
      </c>
      <c r="S337" s="140">
        <v>0</v>
      </c>
      <c r="T337" s="141">
        <f>S337*H337</f>
        <v>0</v>
      </c>
      <c r="AR337" s="142" t="s">
        <v>424</v>
      </c>
      <c r="AT337" s="142" t="s">
        <v>264</v>
      </c>
      <c r="AU337" s="142" t="s">
        <v>83</v>
      </c>
      <c r="AY337" s="17" t="s">
        <v>158</v>
      </c>
      <c r="BE337" s="143">
        <f>IF(N337="základní",J337,0)</f>
        <v>0</v>
      </c>
      <c r="BF337" s="143">
        <f>IF(N337="snížená",J337,0)</f>
        <v>0</v>
      </c>
      <c r="BG337" s="143">
        <f>IF(N337="zákl. přenesená",J337,0)</f>
        <v>0</v>
      </c>
      <c r="BH337" s="143">
        <f>IF(N337="sníž. přenesená",J337,0)</f>
        <v>0</v>
      </c>
      <c r="BI337" s="143">
        <f>IF(N337="nulová",J337,0)</f>
        <v>0</v>
      </c>
      <c r="BJ337" s="17" t="s">
        <v>81</v>
      </c>
      <c r="BK337" s="143">
        <f>ROUND(I337*H337,2)</f>
        <v>0</v>
      </c>
      <c r="BL337" s="17" t="s">
        <v>281</v>
      </c>
      <c r="BM337" s="142" t="s">
        <v>3698</v>
      </c>
    </row>
    <row r="338" spans="2:65" s="1" customFormat="1" ht="11.25">
      <c r="B338" s="32"/>
      <c r="D338" s="144" t="s">
        <v>167</v>
      </c>
      <c r="F338" s="145" t="s">
        <v>3697</v>
      </c>
      <c r="I338" s="146"/>
      <c r="L338" s="32"/>
      <c r="M338" s="147"/>
      <c r="T338" s="53"/>
      <c r="AT338" s="17" t="s">
        <v>167</v>
      </c>
      <c r="AU338" s="17" t="s">
        <v>83</v>
      </c>
    </row>
    <row r="339" spans="2:65" s="13" customFormat="1" ht="11.25">
      <c r="B339" s="156"/>
      <c r="D339" s="144" t="s">
        <v>171</v>
      </c>
      <c r="E339" s="157" t="s">
        <v>21</v>
      </c>
      <c r="F339" s="158" t="s">
        <v>3699</v>
      </c>
      <c r="H339" s="159">
        <v>50</v>
      </c>
      <c r="I339" s="160"/>
      <c r="L339" s="156"/>
      <c r="M339" s="161"/>
      <c r="T339" s="162"/>
      <c r="AT339" s="157" t="s">
        <v>171</v>
      </c>
      <c r="AU339" s="157" t="s">
        <v>83</v>
      </c>
      <c r="AV339" s="13" t="s">
        <v>83</v>
      </c>
      <c r="AW339" s="13" t="s">
        <v>34</v>
      </c>
      <c r="AX339" s="13" t="s">
        <v>81</v>
      </c>
      <c r="AY339" s="157" t="s">
        <v>158</v>
      </c>
    </row>
    <row r="340" spans="2:65" s="1" customFormat="1" ht="16.5" customHeight="1">
      <c r="B340" s="32"/>
      <c r="C340" s="131" t="s">
        <v>845</v>
      </c>
      <c r="D340" s="131" t="s">
        <v>160</v>
      </c>
      <c r="E340" s="132" t="s">
        <v>3700</v>
      </c>
      <c r="F340" s="133" t="s">
        <v>3701</v>
      </c>
      <c r="G340" s="134" t="s">
        <v>344</v>
      </c>
      <c r="H340" s="135">
        <v>20</v>
      </c>
      <c r="I340" s="136"/>
      <c r="J340" s="137">
        <f>ROUND(I340*H340,2)</f>
        <v>0</v>
      </c>
      <c r="K340" s="133" t="s">
        <v>164</v>
      </c>
      <c r="L340" s="32"/>
      <c r="M340" s="138" t="s">
        <v>21</v>
      </c>
      <c r="N340" s="139" t="s">
        <v>44</v>
      </c>
      <c r="P340" s="140">
        <f>O340*H340</f>
        <v>0</v>
      </c>
      <c r="Q340" s="140">
        <v>0</v>
      </c>
      <c r="R340" s="140">
        <f>Q340*H340</f>
        <v>0</v>
      </c>
      <c r="S340" s="140">
        <v>0</v>
      </c>
      <c r="T340" s="141">
        <f>S340*H340</f>
        <v>0</v>
      </c>
      <c r="AR340" s="142" t="s">
        <v>281</v>
      </c>
      <c r="AT340" s="142" t="s">
        <v>160</v>
      </c>
      <c r="AU340" s="142" t="s">
        <v>83</v>
      </c>
      <c r="AY340" s="17" t="s">
        <v>158</v>
      </c>
      <c r="BE340" s="143">
        <f>IF(N340="základní",J340,0)</f>
        <v>0</v>
      </c>
      <c r="BF340" s="143">
        <f>IF(N340="snížená",J340,0)</f>
        <v>0</v>
      </c>
      <c r="BG340" s="143">
        <f>IF(N340="zákl. přenesená",J340,0)</f>
        <v>0</v>
      </c>
      <c r="BH340" s="143">
        <f>IF(N340="sníž. přenesená",J340,0)</f>
        <v>0</v>
      </c>
      <c r="BI340" s="143">
        <f>IF(N340="nulová",J340,0)</f>
        <v>0</v>
      </c>
      <c r="BJ340" s="17" t="s">
        <v>81</v>
      </c>
      <c r="BK340" s="143">
        <f>ROUND(I340*H340,2)</f>
        <v>0</v>
      </c>
      <c r="BL340" s="17" t="s">
        <v>281</v>
      </c>
      <c r="BM340" s="142" t="s">
        <v>3702</v>
      </c>
    </row>
    <row r="341" spans="2:65" s="1" customFormat="1" ht="11.25">
      <c r="B341" s="32"/>
      <c r="D341" s="144" t="s">
        <v>167</v>
      </c>
      <c r="F341" s="145" t="s">
        <v>3703</v>
      </c>
      <c r="I341" s="146"/>
      <c r="L341" s="32"/>
      <c r="M341" s="147"/>
      <c r="T341" s="53"/>
      <c r="AT341" s="17" t="s">
        <v>167</v>
      </c>
      <c r="AU341" s="17" t="s">
        <v>83</v>
      </c>
    </row>
    <row r="342" spans="2:65" s="1" customFormat="1" ht="11.25">
      <c r="B342" s="32"/>
      <c r="D342" s="148" t="s">
        <v>169</v>
      </c>
      <c r="F342" s="149" t="s">
        <v>3704</v>
      </c>
      <c r="I342" s="146"/>
      <c r="L342" s="32"/>
      <c r="M342" s="147"/>
      <c r="T342" s="53"/>
      <c r="AT342" s="17" t="s">
        <v>169</v>
      </c>
      <c r="AU342" s="17" t="s">
        <v>83</v>
      </c>
    </row>
    <row r="343" spans="2:65" s="13" customFormat="1" ht="11.25">
      <c r="B343" s="156"/>
      <c r="D343" s="144" t="s">
        <v>171</v>
      </c>
      <c r="E343" s="157" t="s">
        <v>21</v>
      </c>
      <c r="F343" s="158" t="s">
        <v>3705</v>
      </c>
      <c r="H343" s="159">
        <v>20</v>
      </c>
      <c r="I343" s="160"/>
      <c r="L343" s="156"/>
      <c r="M343" s="161"/>
      <c r="T343" s="162"/>
      <c r="AT343" s="157" t="s">
        <v>171</v>
      </c>
      <c r="AU343" s="157" t="s">
        <v>83</v>
      </c>
      <c r="AV343" s="13" t="s">
        <v>83</v>
      </c>
      <c r="AW343" s="13" t="s">
        <v>34</v>
      </c>
      <c r="AX343" s="13" t="s">
        <v>81</v>
      </c>
      <c r="AY343" s="157" t="s">
        <v>158</v>
      </c>
    </row>
    <row r="344" spans="2:65" s="1" customFormat="1" ht="16.5" customHeight="1">
      <c r="B344" s="32"/>
      <c r="C344" s="170" t="s">
        <v>854</v>
      </c>
      <c r="D344" s="170" t="s">
        <v>264</v>
      </c>
      <c r="E344" s="171" t="s">
        <v>3706</v>
      </c>
      <c r="F344" s="172" t="s">
        <v>3707</v>
      </c>
      <c r="G344" s="173" t="s">
        <v>2746</v>
      </c>
      <c r="H344" s="174">
        <v>5</v>
      </c>
      <c r="I344" s="175"/>
      <c r="J344" s="176">
        <f>ROUND(I344*H344,2)</f>
        <v>0</v>
      </c>
      <c r="K344" s="172" t="s">
        <v>21</v>
      </c>
      <c r="L344" s="177"/>
      <c r="M344" s="178" t="s">
        <v>21</v>
      </c>
      <c r="N344" s="179" t="s">
        <v>44</v>
      </c>
      <c r="P344" s="140">
        <f>O344*H344</f>
        <v>0</v>
      </c>
      <c r="Q344" s="140">
        <v>0</v>
      </c>
      <c r="R344" s="140">
        <f>Q344*H344</f>
        <v>0</v>
      </c>
      <c r="S344" s="140">
        <v>0</v>
      </c>
      <c r="T344" s="141">
        <f>S344*H344</f>
        <v>0</v>
      </c>
      <c r="AR344" s="142" t="s">
        <v>424</v>
      </c>
      <c r="AT344" s="142" t="s">
        <v>264</v>
      </c>
      <c r="AU344" s="142" t="s">
        <v>83</v>
      </c>
      <c r="AY344" s="17" t="s">
        <v>158</v>
      </c>
      <c r="BE344" s="143">
        <f>IF(N344="základní",J344,0)</f>
        <v>0</v>
      </c>
      <c r="BF344" s="143">
        <f>IF(N344="snížená",J344,0)</f>
        <v>0</v>
      </c>
      <c r="BG344" s="143">
        <f>IF(N344="zákl. přenesená",J344,0)</f>
        <v>0</v>
      </c>
      <c r="BH344" s="143">
        <f>IF(N344="sníž. přenesená",J344,0)</f>
        <v>0</v>
      </c>
      <c r="BI344" s="143">
        <f>IF(N344="nulová",J344,0)</f>
        <v>0</v>
      </c>
      <c r="BJ344" s="17" t="s">
        <v>81</v>
      </c>
      <c r="BK344" s="143">
        <f>ROUND(I344*H344,2)</f>
        <v>0</v>
      </c>
      <c r="BL344" s="17" t="s">
        <v>281</v>
      </c>
      <c r="BM344" s="142" t="s">
        <v>3708</v>
      </c>
    </row>
    <row r="345" spans="2:65" s="1" customFormat="1" ht="11.25">
      <c r="B345" s="32"/>
      <c r="D345" s="144" t="s">
        <v>167</v>
      </c>
      <c r="F345" s="145" t="s">
        <v>3707</v>
      </c>
      <c r="I345" s="146"/>
      <c r="L345" s="32"/>
      <c r="M345" s="147"/>
      <c r="T345" s="53"/>
      <c r="AT345" s="17" t="s">
        <v>167</v>
      </c>
      <c r="AU345" s="17" t="s">
        <v>83</v>
      </c>
    </row>
    <row r="346" spans="2:65" s="1" customFormat="1" ht="16.5" customHeight="1">
      <c r="B346" s="32"/>
      <c r="C346" s="170" t="s">
        <v>860</v>
      </c>
      <c r="D346" s="170" t="s">
        <v>264</v>
      </c>
      <c r="E346" s="171" t="s">
        <v>3709</v>
      </c>
      <c r="F346" s="172" t="s">
        <v>3710</v>
      </c>
      <c r="G346" s="173" t="s">
        <v>2746</v>
      </c>
      <c r="H346" s="174">
        <v>5</v>
      </c>
      <c r="I346" s="175"/>
      <c r="J346" s="176">
        <f>ROUND(I346*H346,2)</f>
        <v>0</v>
      </c>
      <c r="K346" s="172" t="s">
        <v>21</v>
      </c>
      <c r="L346" s="177"/>
      <c r="M346" s="178" t="s">
        <v>21</v>
      </c>
      <c r="N346" s="179" t="s">
        <v>44</v>
      </c>
      <c r="P346" s="140">
        <f>O346*H346</f>
        <v>0</v>
      </c>
      <c r="Q346" s="140">
        <v>0</v>
      </c>
      <c r="R346" s="140">
        <f>Q346*H346</f>
        <v>0</v>
      </c>
      <c r="S346" s="140">
        <v>0</v>
      </c>
      <c r="T346" s="141">
        <f>S346*H346</f>
        <v>0</v>
      </c>
      <c r="AR346" s="142" t="s">
        <v>424</v>
      </c>
      <c r="AT346" s="142" t="s">
        <v>264</v>
      </c>
      <c r="AU346" s="142" t="s">
        <v>83</v>
      </c>
      <c r="AY346" s="17" t="s">
        <v>158</v>
      </c>
      <c r="BE346" s="143">
        <f>IF(N346="základní",J346,0)</f>
        <v>0</v>
      </c>
      <c r="BF346" s="143">
        <f>IF(N346="snížená",J346,0)</f>
        <v>0</v>
      </c>
      <c r="BG346" s="143">
        <f>IF(N346="zákl. přenesená",J346,0)</f>
        <v>0</v>
      </c>
      <c r="BH346" s="143">
        <f>IF(N346="sníž. přenesená",J346,0)</f>
        <v>0</v>
      </c>
      <c r="BI346" s="143">
        <f>IF(N346="nulová",J346,0)</f>
        <v>0</v>
      </c>
      <c r="BJ346" s="17" t="s">
        <v>81</v>
      </c>
      <c r="BK346" s="143">
        <f>ROUND(I346*H346,2)</f>
        <v>0</v>
      </c>
      <c r="BL346" s="17" t="s">
        <v>281</v>
      </c>
      <c r="BM346" s="142" t="s">
        <v>3711</v>
      </c>
    </row>
    <row r="347" spans="2:65" s="1" customFormat="1" ht="11.25">
      <c r="B347" s="32"/>
      <c r="D347" s="144" t="s">
        <v>167</v>
      </c>
      <c r="F347" s="145" t="s">
        <v>3710</v>
      </c>
      <c r="I347" s="146"/>
      <c r="L347" s="32"/>
      <c r="M347" s="147"/>
      <c r="T347" s="53"/>
      <c r="AT347" s="17" t="s">
        <v>167</v>
      </c>
      <c r="AU347" s="17" t="s">
        <v>83</v>
      </c>
    </row>
    <row r="348" spans="2:65" s="1" customFormat="1" ht="16.5" customHeight="1">
      <c r="B348" s="32"/>
      <c r="C348" s="170" t="s">
        <v>866</v>
      </c>
      <c r="D348" s="170" t="s">
        <v>264</v>
      </c>
      <c r="E348" s="171" t="s">
        <v>3712</v>
      </c>
      <c r="F348" s="172" t="s">
        <v>3713</v>
      </c>
      <c r="G348" s="173" t="s">
        <v>2746</v>
      </c>
      <c r="H348" s="174">
        <v>15</v>
      </c>
      <c r="I348" s="175"/>
      <c r="J348" s="176">
        <f>ROUND(I348*H348,2)</f>
        <v>0</v>
      </c>
      <c r="K348" s="172" t="s">
        <v>21</v>
      </c>
      <c r="L348" s="177"/>
      <c r="M348" s="178" t="s">
        <v>21</v>
      </c>
      <c r="N348" s="179" t="s">
        <v>44</v>
      </c>
      <c r="P348" s="140">
        <f>O348*H348</f>
        <v>0</v>
      </c>
      <c r="Q348" s="140">
        <v>0</v>
      </c>
      <c r="R348" s="140">
        <f>Q348*H348</f>
        <v>0</v>
      </c>
      <c r="S348" s="140">
        <v>0</v>
      </c>
      <c r="T348" s="141">
        <f>S348*H348</f>
        <v>0</v>
      </c>
      <c r="AR348" s="142" t="s">
        <v>424</v>
      </c>
      <c r="AT348" s="142" t="s">
        <v>264</v>
      </c>
      <c r="AU348" s="142" t="s">
        <v>83</v>
      </c>
      <c r="AY348" s="17" t="s">
        <v>158</v>
      </c>
      <c r="BE348" s="143">
        <f>IF(N348="základní",J348,0)</f>
        <v>0</v>
      </c>
      <c r="BF348" s="143">
        <f>IF(N348="snížená",J348,0)</f>
        <v>0</v>
      </c>
      <c r="BG348" s="143">
        <f>IF(N348="zákl. přenesená",J348,0)</f>
        <v>0</v>
      </c>
      <c r="BH348" s="143">
        <f>IF(N348="sníž. přenesená",J348,0)</f>
        <v>0</v>
      </c>
      <c r="BI348" s="143">
        <f>IF(N348="nulová",J348,0)</f>
        <v>0</v>
      </c>
      <c r="BJ348" s="17" t="s">
        <v>81</v>
      </c>
      <c r="BK348" s="143">
        <f>ROUND(I348*H348,2)</f>
        <v>0</v>
      </c>
      <c r="BL348" s="17" t="s">
        <v>281</v>
      </c>
      <c r="BM348" s="142" t="s">
        <v>3714</v>
      </c>
    </row>
    <row r="349" spans="2:65" s="1" customFormat="1" ht="11.25">
      <c r="B349" s="32"/>
      <c r="D349" s="144" t="s">
        <v>167</v>
      </c>
      <c r="F349" s="145" t="s">
        <v>3713</v>
      </c>
      <c r="I349" s="146"/>
      <c r="L349" s="32"/>
      <c r="M349" s="147"/>
      <c r="T349" s="53"/>
      <c r="AT349" s="17" t="s">
        <v>167</v>
      </c>
      <c r="AU349" s="17" t="s">
        <v>83</v>
      </c>
    </row>
    <row r="350" spans="2:65" s="1" customFormat="1" ht="16.5" customHeight="1">
      <c r="B350" s="32"/>
      <c r="C350" s="131" t="s">
        <v>872</v>
      </c>
      <c r="D350" s="131" t="s">
        <v>160</v>
      </c>
      <c r="E350" s="132" t="s">
        <v>3715</v>
      </c>
      <c r="F350" s="133" t="s">
        <v>3716</v>
      </c>
      <c r="G350" s="134" t="s">
        <v>344</v>
      </c>
      <c r="H350" s="135">
        <v>6</v>
      </c>
      <c r="I350" s="136"/>
      <c r="J350" s="137">
        <f>ROUND(I350*H350,2)</f>
        <v>0</v>
      </c>
      <c r="K350" s="133" t="s">
        <v>164</v>
      </c>
      <c r="L350" s="32"/>
      <c r="M350" s="138" t="s">
        <v>21</v>
      </c>
      <c r="N350" s="139" t="s">
        <v>44</v>
      </c>
      <c r="P350" s="140">
        <f>O350*H350</f>
        <v>0</v>
      </c>
      <c r="Q350" s="140">
        <v>0</v>
      </c>
      <c r="R350" s="140">
        <f>Q350*H350</f>
        <v>0</v>
      </c>
      <c r="S350" s="140">
        <v>0</v>
      </c>
      <c r="T350" s="141">
        <f>S350*H350</f>
        <v>0</v>
      </c>
      <c r="AR350" s="142" t="s">
        <v>281</v>
      </c>
      <c r="AT350" s="142" t="s">
        <v>160</v>
      </c>
      <c r="AU350" s="142" t="s">
        <v>83</v>
      </c>
      <c r="AY350" s="17" t="s">
        <v>158</v>
      </c>
      <c r="BE350" s="143">
        <f>IF(N350="základní",J350,0)</f>
        <v>0</v>
      </c>
      <c r="BF350" s="143">
        <f>IF(N350="snížená",J350,0)</f>
        <v>0</v>
      </c>
      <c r="BG350" s="143">
        <f>IF(N350="zákl. přenesená",J350,0)</f>
        <v>0</v>
      </c>
      <c r="BH350" s="143">
        <f>IF(N350="sníž. přenesená",J350,0)</f>
        <v>0</v>
      </c>
      <c r="BI350" s="143">
        <f>IF(N350="nulová",J350,0)</f>
        <v>0</v>
      </c>
      <c r="BJ350" s="17" t="s">
        <v>81</v>
      </c>
      <c r="BK350" s="143">
        <f>ROUND(I350*H350,2)</f>
        <v>0</v>
      </c>
      <c r="BL350" s="17" t="s">
        <v>281</v>
      </c>
      <c r="BM350" s="142" t="s">
        <v>3717</v>
      </c>
    </row>
    <row r="351" spans="2:65" s="1" customFormat="1" ht="11.25">
      <c r="B351" s="32"/>
      <c r="D351" s="144" t="s">
        <v>167</v>
      </c>
      <c r="F351" s="145" t="s">
        <v>3718</v>
      </c>
      <c r="I351" s="146"/>
      <c r="L351" s="32"/>
      <c r="M351" s="147"/>
      <c r="T351" s="53"/>
      <c r="AT351" s="17" t="s">
        <v>167</v>
      </c>
      <c r="AU351" s="17" t="s">
        <v>83</v>
      </c>
    </row>
    <row r="352" spans="2:65" s="1" customFormat="1" ht="11.25">
      <c r="B352" s="32"/>
      <c r="D352" s="148" t="s">
        <v>169</v>
      </c>
      <c r="F352" s="149" t="s">
        <v>3719</v>
      </c>
      <c r="I352" s="146"/>
      <c r="L352" s="32"/>
      <c r="M352" s="147"/>
      <c r="T352" s="53"/>
      <c r="AT352" s="17" t="s">
        <v>169</v>
      </c>
      <c r="AU352" s="17" t="s">
        <v>83</v>
      </c>
    </row>
    <row r="353" spans="2:65" s="1" customFormat="1" ht="16.5" customHeight="1">
      <c r="B353" s="32"/>
      <c r="C353" s="170" t="s">
        <v>879</v>
      </c>
      <c r="D353" s="170" t="s">
        <v>264</v>
      </c>
      <c r="E353" s="171" t="s">
        <v>3720</v>
      </c>
      <c r="F353" s="172" t="s">
        <v>3721</v>
      </c>
      <c r="G353" s="173" t="s">
        <v>2746</v>
      </c>
      <c r="H353" s="174">
        <v>6</v>
      </c>
      <c r="I353" s="175"/>
      <c r="J353" s="176">
        <f>ROUND(I353*H353,2)</f>
        <v>0</v>
      </c>
      <c r="K353" s="172" t="s">
        <v>21</v>
      </c>
      <c r="L353" s="177"/>
      <c r="M353" s="178" t="s">
        <v>21</v>
      </c>
      <c r="N353" s="179" t="s">
        <v>44</v>
      </c>
      <c r="P353" s="140">
        <f>O353*H353</f>
        <v>0</v>
      </c>
      <c r="Q353" s="140">
        <v>0</v>
      </c>
      <c r="R353" s="140">
        <f>Q353*H353</f>
        <v>0</v>
      </c>
      <c r="S353" s="140">
        <v>0</v>
      </c>
      <c r="T353" s="141">
        <f>S353*H353</f>
        <v>0</v>
      </c>
      <c r="AR353" s="142" t="s">
        <v>424</v>
      </c>
      <c r="AT353" s="142" t="s">
        <v>264</v>
      </c>
      <c r="AU353" s="142" t="s">
        <v>83</v>
      </c>
      <c r="AY353" s="17" t="s">
        <v>158</v>
      </c>
      <c r="BE353" s="143">
        <f>IF(N353="základní",J353,0)</f>
        <v>0</v>
      </c>
      <c r="BF353" s="143">
        <f>IF(N353="snížená",J353,0)</f>
        <v>0</v>
      </c>
      <c r="BG353" s="143">
        <f>IF(N353="zákl. přenesená",J353,0)</f>
        <v>0</v>
      </c>
      <c r="BH353" s="143">
        <f>IF(N353="sníž. přenesená",J353,0)</f>
        <v>0</v>
      </c>
      <c r="BI353" s="143">
        <f>IF(N353="nulová",J353,0)</f>
        <v>0</v>
      </c>
      <c r="BJ353" s="17" t="s">
        <v>81</v>
      </c>
      <c r="BK353" s="143">
        <f>ROUND(I353*H353,2)</f>
        <v>0</v>
      </c>
      <c r="BL353" s="17" t="s">
        <v>281</v>
      </c>
      <c r="BM353" s="142" t="s">
        <v>3722</v>
      </c>
    </row>
    <row r="354" spans="2:65" s="1" customFormat="1" ht="11.25">
      <c r="B354" s="32"/>
      <c r="D354" s="144" t="s">
        <v>167</v>
      </c>
      <c r="F354" s="145" t="s">
        <v>3721</v>
      </c>
      <c r="I354" s="146"/>
      <c r="L354" s="32"/>
      <c r="M354" s="147"/>
      <c r="T354" s="53"/>
      <c r="AT354" s="17" t="s">
        <v>167</v>
      </c>
      <c r="AU354" s="17" t="s">
        <v>83</v>
      </c>
    </row>
    <row r="355" spans="2:65" s="1" customFormat="1" ht="16.5" customHeight="1">
      <c r="B355" s="32"/>
      <c r="C355" s="131" t="s">
        <v>885</v>
      </c>
      <c r="D355" s="131" t="s">
        <v>160</v>
      </c>
      <c r="E355" s="132" t="s">
        <v>3723</v>
      </c>
      <c r="F355" s="133" t="s">
        <v>3724</v>
      </c>
      <c r="G355" s="134" t="s">
        <v>344</v>
      </c>
      <c r="H355" s="135">
        <v>1</v>
      </c>
      <c r="I355" s="136"/>
      <c r="J355" s="137">
        <f>ROUND(I355*H355,2)</f>
        <v>0</v>
      </c>
      <c r="K355" s="133" t="s">
        <v>164</v>
      </c>
      <c r="L355" s="32"/>
      <c r="M355" s="138" t="s">
        <v>21</v>
      </c>
      <c r="N355" s="139" t="s">
        <v>44</v>
      </c>
      <c r="P355" s="140">
        <f>O355*H355</f>
        <v>0</v>
      </c>
      <c r="Q355" s="140">
        <v>0</v>
      </c>
      <c r="R355" s="140">
        <f>Q355*H355</f>
        <v>0</v>
      </c>
      <c r="S355" s="140">
        <v>0</v>
      </c>
      <c r="T355" s="141">
        <f>S355*H355</f>
        <v>0</v>
      </c>
      <c r="AR355" s="142" t="s">
        <v>281</v>
      </c>
      <c r="AT355" s="142" t="s">
        <v>160</v>
      </c>
      <c r="AU355" s="142" t="s">
        <v>83</v>
      </c>
      <c r="AY355" s="17" t="s">
        <v>158</v>
      </c>
      <c r="BE355" s="143">
        <f>IF(N355="základní",J355,0)</f>
        <v>0</v>
      </c>
      <c r="BF355" s="143">
        <f>IF(N355="snížená",J355,0)</f>
        <v>0</v>
      </c>
      <c r="BG355" s="143">
        <f>IF(N355="zákl. přenesená",J355,0)</f>
        <v>0</v>
      </c>
      <c r="BH355" s="143">
        <f>IF(N355="sníž. přenesená",J355,0)</f>
        <v>0</v>
      </c>
      <c r="BI355" s="143">
        <f>IF(N355="nulová",J355,0)</f>
        <v>0</v>
      </c>
      <c r="BJ355" s="17" t="s">
        <v>81</v>
      </c>
      <c r="BK355" s="143">
        <f>ROUND(I355*H355,2)</f>
        <v>0</v>
      </c>
      <c r="BL355" s="17" t="s">
        <v>281</v>
      </c>
      <c r="BM355" s="142" t="s">
        <v>3725</v>
      </c>
    </row>
    <row r="356" spans="2:65" s="1" customFormat="1" ht="19.5">
      <c r="B356" s="32"/>
      <c r="D356" s="144" t="s">
        <v>167</v>
      </c>
      <c r="F356" s="145" t="s">
        <v>3726</v>
      </c>
      <c r="I356" s="146"/>
      <c r="L356" s="32"/>
      <c r="M356" s="147"/>
      <c r="T356" s="53"/>
      <c r="AT356" s="17" t="s">
        <v>167</v>
      </c>
      <c r="AU356" s="17" t="s">
        <v>83</v>
      </c>
    </row>
    <row r="357" spans="2:65" s="1" customFormat="1" ht="11.25">
      <c r="B357" s="32"/>
      <c r="D357" s="148" t="s">
        <v>169</v>
      </c>
      <c r="F357" s="149" t="s">
        <v>3727</v>
      </c>
      <c r="I357" s="146"/>
      <c r="L357" s="32"/>
      <c r="M357" s="147"/>
      <c r="T357" s="53"/>
      <c r="AT357" s="17" t="s">
        <v>169</v>
      </c>
      <c r="AU357" s="17" t="s">
        <v>83</v>
      </c>
    </row>
    <row r="358" spans="2:65" s="1" customFormat="1" ht="19.5">
      <c r="B358" s="32"/>
      <c r="D358" s="144" t="s">
        <v>562</v>
      </c>
      <c r="F358" s="180" t="s">
        <v>3728</v>
      </c>
      <c r="I358" s="146"/>
      <c r="L358" s="32"/>
      <c r="M358" s="147"/>
      <c r="T358" s="53"/>
      <c r="AT358" s="17" t="s">
        <v>562</v>
      </c>
      <c r="AU358" s="17" t="s">
        <v>83</v>
      </c>
    </row>
    <row r="359" spans="2:65" s="1" customFormat="1" ht="16.5" customHeight="1">
      <c r="B359" s="32"/>
      <c r="C359" s="131" t="s">
        <v>903</v>
      </c>
      <c r="D359" s="131" t="s">
        <v>160</v>
      </c>
      <c r="E359" s="132" t="s">
        <v>3729</v>
      </c>
      <c r="F359" s="133" t="s">
        <v>3730</v>
      </c>
      <c r="G359" s="134" t="s">
        <v>344</v>
      </c>
      <c r="H359" s="135">
        <v>1</v>
      </c>
      <c r="I359" s="136"/>
      <c r="J359" s="137">
        <f>ROUND(I359*H359,2)</f>
        <v>0</v>
      </c>
      <c r="K359" s="133" t="s">
        <v>164</v>
      </c>
      <c r="L359" s="32"/>
      <c r="M359" s="138" t="s">
        <v>21</v>
      </c>
      <c r="N359" s="139" t="s">
        <v>44</v>
      </c>
      <c r="P359" s="140">
        <f>O359*H359</f>
        <v>0</v>
      </c>
      <c r="Q359" s="140">
        <v>0</v>
      </c>
      <c r="R359" s="140">
        <f>Q359*H359</f>
        <v>0</v>
      </c>
      <c r="S359" s="140">
        <v>0</v>
      </c>
      <c r="T359" s="141">
        <f>S359*H359</f>
        <v>0</v>
      </c>
      <c r="AR359" s="142" t="s">
        <v>281</v>
      </c>
      <c r="AT359" s="142" t="s">
        <v>160</v>
      </c>
      <c r="AU359" s="142" t="s">
        <v>83</v>
      </c>
      <c r="AY359" s="17" t="s">
        <v>158</v>
      </c>
      <c r="BE359" s="143">
        <f>IF(N359="základní",J359,0)</f>
        <v>0</v>
      </c>
      <c r="BF359" s="143">
        <f>IF(N359="snížená",J359,0)</f>
        <v>0</v>
      </c>
      <c r="BG359" s="143">
        <f>IF(N359="zákl. přenesená",J359,0)</f>
        <v>0</v>
      </c>
      <c r="BH359" s="143">
        <f>IF(N359="sníž. přenesená",J359,0)</f>
        <v>0</v>
      </c>
      <c r="BI359" s="143">
        <f>IF(N359="nulová",J359,0)</f>
        <v>0</v>
      </c>
      <c r="BJ359" s="17" t="s">
        <v>81</v>
      </c>
      <c r="BK359" s="143">
        <f>ROUND(I359*H359,2)</f>
        <v>0</v>
      </c>
      <c r="BL359" s="17" t="s">
        <v>281</v>
      </c>
      <c r="BM359" s="142" t="s">
        <v>3731</v>
      </c>
    </row>
    <row r="360" spans="2:65" s="1" customFormat="1" ht="19.5">
      <c r="B360" s="32"/>
      <c r="D360" s="144" t="s">
        <v>167</v>
      </c>
      <c r="F360" s="145" t="s">
        <v>3732</v>
      </c>
      <c r="I360" s="146"/>
      <c r="L360" s="32"/>
      <c r="M360" s="147"/>
      <c r="T360" s="53"/>
      <c r="AT360" s="17" t="s">
        <v>167</v>
      </c>
      <c r="AU360" s="17" t="s">
        <v>83</v>
      </c>
    </row>
    <row r="361" spans="2:65" s="1" customFormat="1" ht="11.25">
      <c r="B361" s="32"/>
      <c r="D361" s="148" t="s">
        <v>169</v>
      </c>
      <c r="F361" s="149" t="s">
        <v>3733</v>
      </c>
      <c r="I361" s="146"/>
      <c r="L361" s="32"/>
      <c r="M361" s="147"/>
      <c r="T361" s="53"/>
      <c r="AT361" s="17" t="s">
        <v>169</v>
      </c>
      <c r="AU361" s="17" t="s">
        <v>83</v>
      </c>
    </row>
    <row r="362" spans="2:65" s="1" customFormat="1" ht="19.5">
      <c r="B362" s="32"/>
      <c r="D362" s="144" t="s">
        <v>562</v>
      </c>
      <c r="F362" s="180" t="s">
        <v>3734</v>
      </c>
      <c r="I362" s="146"/>
      <c r="L362" s="32"/>
      <c r="M362" s="147"/>
      <c r="T362" s="53"/>
      <c r="AT362" s="17" t="s">
        <v>562</v>
      </c>
      <c r="AU362" s="17" t="s">
        <v>83</v>
      </c>
    </row>
    <row r="363" spans="2:65" s="1" customFormat="1" ht="16.5" customHeight="1">
      <c r="B363" s="32"/>
      <c r="C363" s="131" t="s">
        <v>912</v>
      </c>
      <c r="D363" s="131" t="s">
        <v>160</v>
      </c>
      <c r="E363" s="132" t="s">
        <v>3735</v>
      </c>
      <c r="F363" s="133" t="s">
        <v>3736</v>
      </c>
      <c r="G363" s="134" t="s">
        <v>344</v>
      </c>
      <c r="H363" s="135">
        <v>2</v>
      </c>
      <c r="I363" s="136"/>
      <c r="J363" s="137">
        <f>ROUND(I363*H363,2)</f>
        <v>0</v>
      </c>
      <c r="K363" s="133" t="s">
        <v>21</v>
      </c>
      <c r="L363" s="32"/>
      <c r="M363" s="138" t="s">
        <v>21</v>
      </c>
      <c r="N363" s="139" t="s">
        <v>44</v>
      </c>
      <c r="P363" s="140">
        <f>O363*H363</f>
        <v>0</v>
      </c>
      <c r="Q363" s="140">
        <v>0</v>
      </c>
      <c r="R363" s="140">
        <f>Q363*H363</f>
        <v>0</v>
      </c>
      <c r="S363" s="140">
        <v>0</v>
      </c>
      <c r="T363" s="141">
        <f>S363*H363</f>
        <v>0</v>
      </c>
      <c r="AR363" s="142" t="s">
        <v>281</v>
      </c>
      <c r="AT363" s="142" t="s">
        <v>160</v>
      </c>
      <c r="AU363" s="142" t="s">
        <v>83</v>
      </c>
      <c r="AY363" s="17" t="s">
        <v>158</v>
      </c>
      <c r="BE363" s="143">
        <f>IF(N363="základní",J363,0)</f>
        <v>0</v>
      </c>
      <c r="BF363" s="143">
        <f>IF(N363="snížená",J363,0)</f>
        <v>0</v>
      </c>
      <c r="BG363" s="143">
        <f>IF(N363="zákl. přenesená",J363,0)</f>
        <v>0</v>
      </c>
      <c r="BH363" s="143">
        <f>IF(N363="sníž. přenesená",J363,0)</f>
        <v>0</v>
      </c>
      <c r="BI363" s="143">
        <f>IF(N363="nulová",J363,0)</f>
        <v>0</v>
      </c>
      <c r="BJ363" s="17" t="s">
        <v>81</v>
      </c>
      <c r="BK363" s="143">
        <f>ROUND(I363*H363,2)</f>
        <v>0</v>
      </c>
      <c r="BL363" s="17" t="s">
        <v>281</v>
      </c>
      <c r="BM363" s="142" t="s">
        <v>3737</v>
      </c>
    </row>
    <row r="364" spans="2:65" s="1" customFormat="1" ht="11.25">
      <c r="B364" s="32"/>
      <c r="D364" s="144" t="s">
        <v>167</v>
      </c>
      <c r="F364" s="145" t="s">
        <v>3736</v>
      </c>
      <c r="I364" s="146"/>
      <c r="L364" s="32"/>
      <c r="M364" s="147"/>
      <c r="T364" s="53"/>
      <c r="AT364" s="17" t="s">
        <v>167</v>
      </c>
      <c r="AU364" s="17" t="s">
        <v>83</v>
      </c>
    </row>
    <row r="365" spans="2:65" s="1" customFormat="1" ht="16.5" customHeight="1">
      <c r="B365" s="32"/>
      <c r="C365" s="131" t="s">
        <v>918</v>
      </c>
      <c r="D365" s="131" t="s">
        <v>160</v>
      </c>
      <c r="E365" s="132" t="s">
        <v>3738</v>
      </c>
      <c r="F365" s="133" t="s">
        <v>3739</v>
      </c>
      <c r="G365" s="134" t="s">
        <v>163</v>
      </c>
      <c r="H365" s="135">
        <v>0.3</v>
      </c>
      <c r="I365" s="136"/>
      <c r="J365" s="137">
        <f>ROUND(I365*H365,2)</f>
        <v>0</v>
      </c>
      <c r="K365" s="133" t="s">
        <v>164</v>
      </c>
      <c r="L365" s="32"/>
      <c r="M365" s="138" t="s">
        <v>21</v>
      </c>
      <c r="N365" s="139" t="s">
        <v>44</v>
      </c>
      <c r="P365" s="140">
        <f>O365*H365</f>
        <v>0</v>
      </c>
      <c r="Q365" s="140">
        <v>0</v>
      </c>
      <c r="R365" s="140">
        <f>Q365*H365</f>
        <v>0</v>
      </c>
      <c r="S365" s="140">
        <v>0</v>
      </c>
      <c r="T365" s="141">
        <f>S365*H365</f>
        <v>0</v>
      </c>
      <c r="AR365" s="142" t="s">
        <v>281</v>
      </c>
      <c r="AT365" s="142" t="s">
        <v>160</v>
      </c>
      <c r="AU365" s="142" t="s">
        <v>83</v>
      </c>
      <c r="AY365" s="17" t="s">
        <v>158</v>
      </c>
      <c r="BE365" s="143">
        <f>IF(N365="základní",J365,0)</f>
        <v>0</v>
      </c>
      <c r="BF365" s="143">
        <f>IF(N365="snížená",J365,0)</f>
        <v>0</v>
      </c>
      <c r="BG365" s="143">
        <f>IF(N365="zákl. přenesená",J365,0)</f>
        <v>0</v>
      </c>
      <c r="BH365" s="143">
        <f>IF(N365="sníž. přenesená",J365,0)</f>
        <v>0</v>
      </c>
      <c r="BI365" s="143">
        <f>IF(N365="nulová",J365,0)</f>
        <v>0</v>
      </c>
      <c r="BJ365" s="17" t="s">
        <v>81</v>
      </c>
      <c r="BK365" s="143">
        <f>ROUND(I365*H365,2)</f>
        <v>0</v>
      </c>
      <c r="BL365" s="17" t="s">
        <v>281</v>
      </c>
      <c r="BM365" s="142" t="s">
        <v>3740</v>
      </c>
    </row>
    <row r="366" spans="2:65" s="1" customFormat="1" ht="19.5">
      <c r="B366" s="32"/>
      <c r="D366" s="144" t="s">
        <v>167</v>
      </c>
      <c r="F366" s="145" t="s">
        <v>3741</v>
      </c>
      <c r="I366" s="146"/>
      <c r="L366" s="32"/>
      <c r="M366" s="147"/>
      <c r="T366" s="53"/>
      <c r="AT366" s="17" t="s">
        <v>167</v>
      </c>
      <c r="AU366" s="17" t="s">
        <v>83</v>
      </c>
    </row>
    <row r="367" spans="2:65" s="1" customFormat="1" ht="11.25">
      <c r="B367" s="32"/>
      <c r="D367" s="148" t="s">
        <v>169</v>
      </c>
      <c r="F367" s="149" t="s">
        <v>3742</v>
      </c>
      <c r="I367" s="146"/>
      <c r="L367" s="32"/>
      <c r="M367" s="147"/>
      <c r="T367" s="53"/>
      <c r="AT367" s="17" t="s">
        <v>169</v>
      </c>
      <c r="AU367" s="17" t="s">
        <v>83</v>
      </c>
    </row>
    <row r="368" spans="2:65" s="1" customFormat="1" ht="19.5">
      <c r="B368" s="32"/>
      <c r="D368" s="144" t="s">
        <v>562</v>
      </c>
      <c r="F368" s="180" t="s">
        <v>3743</v>
      </c>
      <c r="I368" s="146"/>
      <c r="L368" s="32"/>
      <c r="M368" s="147"/>
      <c r="T368" s="53"/>
      <c r="AT368" s="17" t="s">
        <v>562</v>
      </c>
      <c r="AU368" s="17" t="s">
        <v>83</v>
      </c>
    </row>
    <row r="369" spans="2:65" s="1" customFormat="1" ht="16.5" customHeight="1">
      <c r="B369" s="32"/>
      <c r="C369" s="131" t="s">
        <v>926</v>
      </c>
      <c r="D369" s="131" t="s">
        <v>160</v>
      </c>
      <c r="E369" s="132" t="s">
        <v>3744</v>
      </c>
      <c r="F369" s="133" t="s">
        <v>3745</v>
      </c>
      <c r="G369" s="134" t="s">
        <v>1622</v>
      </c>
      <c r="H369" s="181"/>
      <c r="I369" s="136"/>
      <c r="J369" s="137">
        <f>ROUND(I369*H369,2)</f>
        <v>0</v>
      </c>
      <c r="K369" s="133" t="s">
        <v>164</v>
      </c>
      <c r="L369" s="32"/>
      <c r="M369" s="138" t="s">
        <v>21</v>
      </c>
      <c r="N369" s="139" t="s">
        <v>44</v>
      </c>
      <c r="P369" s="140">
        <f>O369*H369</f>
        <v>0</v>
      </c>
      <c r="Q369" s="140">
        <v>0</v>
      </c>
      <c r="R369" s="140">
        <f>Q369*H369</f>
        <v>0</v>
      </c>
      <c r="S369" s="140">
        <v>0</v>
      </c>
      <c r="T369" s="141">
        <f>S369*H369</f>
        <v>0</v>
      </c>
      <c r="AR369" s="142" t="s">
        <v>3746</v>
      </c>
      <c r="AT369" s="142" t="s">
        <v>160</v>
      </c>
      <c r="AU369" s="142" t="s">
        <v>83</v>
      </c>
      <c r="AY369" s="17" t="s">
        <v>158</v>
      </c>
      <c r="BE369" s="143">
        <f>IF(N369="základní",J369,0)</f>
        <v>0</v>
      </c>
      <c r="BF369" s="143">
        <f>IF(N369="snížená",J369,0)</f>
        <v>0</v>
      </c>
      <c r="BG369" s="143">
        <f>IF(N369="zákl. přenesená",J369,0)</f>
        <v>0</v>
      </c>
      <c r="BH369" s="143">
        <f>IF(N369="sníž. přenesená",J369,0)</f>
        <v>0</v>
      </c>
      <c r="BI369" s="143">
        <f>IF(N369="nulová",J369,0)</f>
        <v>0</v>
      </c>
      <c r="BJ369" s="17" t="s">
        <v>81</v>
      </c>
      <c r="BK369" s="143">
        <f>ROUND(I369*H369,2)</f>
        <v>0</v>
      </c>
      <c r="BL369" s="17" t="s">
        <v>3746</v>
      </c>
      <c r="BM369" s="142" t="s">
        <v>3747</v>
      </c>
    </row>
    <row r="370" spans="2:65" s="1" customFormat="1" ht="19.5">
      <c r="B370" s="32"/>
      <c r="D370" s="144" t="s">
        <v>167</v>
      </c>
      <c r="F370" s="145" t="s">
        <v>3748</v>
      </c>
      <c r="I370" s="146"/>
      <c r="L370" s="32"/>
      <c r="M370" s="147"/>
      <c r="T370" s="53"/>
      <c r="AT370" s="17" t="s">
        <v>167</v>
      </c>
      <c r="AU370" s="17" t="s">
        <v>83</v>
      </c>
    </row>
    <row r="371" spans="2:65" s="1" customFormat="1" ht="11.25">
      <c r="B371" s="32"/>
      <c r="D371" s="148" t="s">
        <v>169</v>
      </c>
      <c r="F371" s="149" t="s">
        <v>3749</v>
      </c>
      <c r="I371" s="146"/>
      <c r="L371" s="32"/>
      <c r="M371" s="147"/>
      <c r="T371" s="53"/>
      <c r="AT371" s="17" t="s">
        <v>169</v>
      </c>
      <c r="AU371" s="17" t="s">
        <v>83</v>
      </c>
    </row>
    <row r="372" spans="2:65" s="1" customFormat="1" ht="16.5" customHeight="1">
      <c r="B372" s="32"/>
      <c r="C372" s="131" t="s">
        <v>932</v>
      </c>
      <c r="D372" s="131" t="s">
        <v>160</v>
      </c>
      <c r="E372" s="132" t="s">
        <v>3750</v>
      </c>
      <c r="F372" s="133" t="s">
        <v>3751</v>
      </c>
      <c r="G372" s="134" t="s">
        <v>1622</v>
      </c>
      <c r="H372" s="181"/>
      <c r="I372" s="136"/>
      <c r="J372" s="137">
        <f>ROUND(I372*H372,2)</f>
        <v>0</v>
      </c>
      <c r="K372" s="133" t="s">
        <v>164</v>
      </c>
      <c r="L372" s="32"/>
      <c r="M372" s="138" t="s">
        <v>21</v>
      </c>
      <c r="N372" s="139" t="s">
        <v>44</v>
      </c>
      <c r="P372" s="140">
        <f>O372*H372</f>
        <v>0</v>
      </c>
      <c r="Q372" s="140">
        <v>0</v>
      </c>
      <c r="R372" s="140">
        <f>Q372*H372</f>
        <v>0</v>
      </c>
      <c r="S372" s="140">
        <v>0</v>
      </c>
      <c r="T372" s="141">
        <f>S372*H372</f>
        <v>0</v>
      </c>
      <c r="AR372" s="142" t="s">
        <v>281</v>
      </c>
      <c r="AT372" s="142" t="s">
        <v>160</v>
      </c>
      <c r="AU372" s="142" t="s">
        <v>83</v>
      </c>
      <c r="AY372" s="17" t="s">
        <v>158</v>
      </c>
      <c r="BE372" s="143">
        <f>IF(N372="základní",J372,0)</f>
        <v>0</v>
      </c>
      <c r="BF372" s="143">
        <f>IF(N372="snížená",J372,0)</f>
        <v>0</v>
      </c>
      <c r="BG372" s="143">
        <f>IF(N372="zákl. přenesená",J372,0)</f>
        <v>0</v>
      </c>
      <c r="BH372" s="143">
        <f>IF(N372="sníž. přenesená",J372,0)</f>
        <v>0</v>
      </c>
      <c r="BI372" s="143">
        <f>IF(N372="nulová",J372,0)</f>
        <v>0</v>
      </c>
      <c r="BJ372" s="17" t="s">
        <v>81</v>
      </c>
      <c r="BK372" s="143">
        <f>ROUND(I372*H372,2)</f>
        <v>0</v>
      </c>
      <c r="BL372" s="17" t="s">
        <v>281</v>
      </c>
      <c r="BM372" s="142" t="s">
        <v>3752</v>
      </c>
    </row>
    <row r="373" spans="2:65" s="1" customFormat="1" ht="19.5">
      <c r="B373" s="32"/>
      <c r="D373" s="144" t="s">
        <v>167</v>
      </c>
      <c r="F373" s="145" t="s">
        <v>3753</v>
      </c>
      <c r="I373" s="146"/>
      <c r="L373" s="32"/>
      <c r="M373" s="147"/>
      <c r="T373" s="53"/>
      <c r="AT373" s="17" t="s">
        <v>167</v>
      </c>
      <c r="AU373" s="17" t="s">
        <v>83</v>
      </c>
    </row>
    <row r="374" spans="2:65" s="1" customFormat="1" ht="11.25">
      <c r="B374" s="32"/>
      <c r="D374" s="148" t="s">
        <v>169</v>
      </c>
      <c r="F374" s="149" t="s">
        <v>3754</v>
      </c>
      <c r="I374" s="146"/>
      <c r="L374" s="32"/>
      <c r="M374" s="147"/>
      <c r="T374" s="53"/>
      <c r="AT374" s="17" t="s">
        <v>169</v>
      </c>
      <c r="AU374" s="17" t="s">
        <v>83</v>
      </c>
    </row>
    <row r="375" spans="2:65" s="1" customFormat="1" ht="16.5" customHeight="1">
      <c r="B375" s="32"/>
      <c r="C375" s="131" t="s">
        <v>940</v>
      </c>
      <c r="D375" s="131" t="s">
        <v>160</v>
      </c>
      <c r="E375" s="132" t="s">
        <v>3755</v>
      </c>
      <c r="F375" s="133" t="s">
        <v>3756</v>
      </c>
      <c r="G375" s="134" t="s">
        <v>1622</v>
      </c>
      <c r="H375" s="181"/>
      <c r="I375" s="136"/>
      <c r="J375" s="137">
        <f>ROUND(I375*H375,2)</f>
        <v>0</v>
      </c>
      <c r="K375" s="133" t="s">
        <v>21</v>
      </c>
      <c r="L375" s="32"/>
      <c r="M375" s="138" t="s">
        <v>21</v>
      </c>
      <c r="N375" s="139" t="s">
        <v>44</v>
      </c>
      <c r="P375" s="140">
        <f>O375*H375</f>
        <v>0</v>
      </c>
      <c r="Q375" s="140">
        <v>0</v>
      </c>
      <c r="R375" s="140">
        <f>Q375*H375</f>
        <v>0</v>
      </c>
      <c r="S375" s="140">
        <v>0</v>
      </c>
      <c r="T375" s="141">
        <f>S375*H375</f>
        <v>0</v>
      </c>
      <c r="AR375" s="142" t="s">
        <v>281</v>
      </c>
      <c r="AT375" s="142" t="s">
        <v>160</v>
      </c>
      <c r="AU375" s="142" t="s">
        <v>83</v>
      </c>
      <c r="AY375" s="17" t="s">
        <v>158</v>
      </c>
      <c r="BE375" s="143">
        <f>IF(N375="základní",J375,0)</f>
        <v>0</v>
      </c>
      <c r="BF375" s="143">
        <f>IF(N375="snížená",J375,0)</f>
        <v>0</v>
      </c>
      <c r="BG375" s="143">
        <f>IF(N375="zákl. přenesená",J375,0)</f>
        <v>0</v>
      </c>
      <c r="BH375" s="143">
        <f>IF(N375="sníž. přenesená",J375,0)</f>
        <v>0</v>
      </c>
      <c r="BI375" s="143">
        <f>IF(N375="nulová",J375,0)</f>
        <v>0</v>
      </c>
      <c r="BJ375" s="17" t="s">
        <v>81</v>
      </c>
      <c r="BK375" s="143">
        <f>ROUND(I375*H375,2)</f>
        <v>0</v>
      </c>
      <c r="BL375" s="17" t="s">
        <v>281</v>
      </c>
      <c r="BM375" s="142" t="s">
        <v>3757</v>
      </c>
    </row>
    <row r="376" spans="2:65" s="1" customFormat="1" ht="11.25">
      <c r="B376" s="32"/>
      <c r="D376" s="144" t="s">
        <v>167</v>
      </c>
      <c r="F376" s="145" t="s">
        <v>3756</v>
      </c>
      <c r="I376" s="146"/>
      <c r="L376" s="32"/>
      <c r="M376" s="147"/>
      <c r="T376" s="53"/>
      <c r="AT376" s="17" t="s">
        <v>167</v>
      </c>
      <c r="AU376" s="17" t="s">
        <v>83</v>
      </c>
    </row>
    <row r="377" spans="2:65" s="11" customFormat="1" ht="22.9" customHeight="1">
      <c r="B377" s="119"/>
      <c r="D377" s="120" t="s">
        <v>72</v>
      </c>
      <c r="E377" s="129" t="s">
        <v>3758</v>
      </c>
      <c r="F377" s="129" t="s">
        <v>3759</v>
      </c>
      <c r="I377" s="122"/>
      <c r="J377" s="130">
        <f>BK377</f>
        <v>0</v>
      </c>
      <c r="L377" s="119"/>
      <c r="M377" s="124"/>
      <c r="P377" s="125">
        <f>SUM(P378:P435)</f>
        <v>0</v>
      </c>
      <c r="R377" s="125">
        <f>SUM(R378:R435)</f>
        <v>0</v>
      </c>
      <c r="T377" s="126">
        <f>SUM(T378:T435)</f>
        <v>0</v>
      </c>
      <c r="AR377" s="120" t="s">
        <v>83</v>
      </c>
      <c r="AT377" s="127" t="s">
        <v>72</v>
      </c>
      <c r="AU377" s="127" t="s">
        <v>81</v>
      </c>
      <c r="AY377" s="120" t="s">
        <v>158</v>
      </c>
      <c r="BK377" s="128">
        <f>SUM(BK378:BK435)</f>
        <v>0</v>
      </c>
    </row>
    <row r="378" spans="2:65" s="1" customFormat="1" ht="16.5" customHeight="1">
      <c r="B378" s="32"/>
      <c r="C378" s="131" t="s">
        <v>946</v>
      </c>
      <c r="D378" s="131" t="s">
        <v>160</v>
      </c>
      <c r="E378" s="132" t="s">
        <v>3760</v>
      </c>
      <c r="F378" s="133" t="s">
        <v>3761</v>
      </c>
      <c r="G378" s="134" t="s">
        <v>184</v>
      </c>
      <c r="H378" s="135">
        <v>200</v>
      </c>
      <c r="I378" s="136"/>
      <c r="J378" s="137">
        <f>ROUND(I378*H378,2)</f>
        <v>0</v>
      </c>
      <c r="K378" s="133" t="s">
        <v>21</v>
      </c>
      <c r="L378" s="32"/>
      <c r="M378" s="138" t="s">
        <v>21</v>
      </c>
      <c r="N378" s="139" t="s">
        <v>44</v>
      </c>
      <c r="P378" s="140">
        <f>O378*H378</f>
        <v>0</v>
      </c>
      <c r="Q378" s="140">
        <v>0</v>
      </c>
      <c r="R378" s="140">
        <f>Q378*H378</f>
        <v>0</v>
      </c>
      <c r="S378" s="140">
        <v>0</v>
      </c>
      <c r="T378" s="141">
        <f>S378*H378</f>
        <v>0</v>
      </c>
      <c r="AR378" s="142" t="s">
        <v>281</v>
      </c>
      <c r="AT378" s="142" t="s">
        <v>160</v>
      </c>
      <c r="AU378" s="142" t="s">
        <v>83</v>
      </c>
      <c r="AY378" s="17" t="s">
        <v>158</v>
      </c>
      <c r="BE378" s="143">
        <f>IF(N378="základní",J378,0)</f>
        <v>0</v>
      </c>
      <c r="BF378" s="143">
        <f>IF(N378="snížená",J378,0)</f>
        <v>0</v>
      </c>
      <c r="BG378" s="143">
        <f>IF(N378="zákl. přenesená",J378,0)</f>
        <v>0</v>
      </c>
      <c r="BH378" s="143">
        <f>IF(N378="sníž. přenesená",J378,0)</f>
        <v>0</v>
      </c>
      <c r="BI378" s="143">
        <f>IF(N378="nulová",J378,0)</f>
        <v>0</v>
      </c>
      <c r="BJ378" s="17" t="s">
        <v>81</v>
      </c>
      <c r="BK378" s="143">
        <f>ROUND(I378*H378,2)</f>
        <v>0</v>
      </c>
      <c r="BL378" s="17" t="s">
        <v>281</v>
      </c>
      <c r="BM378" s="142" t="s">
        <v>3762</v>
      </c>
    </row>
    <row r="379" spans="2:65" s="1" customFormat="1" ht="11.25">
      <c r="B379" s="32"/>
      <c r="D379" s="144" t="s">
        <v>167</v>
      </c>
      <c r="F379" s="145" t="s">
        <v>3761</v>
      </c>
      <c r="I379" s="146"/>
      <c r="L379" s="32"/>
      <c r="M379" s="147"/>
      <c r="T379" s="53"/>
      <c r="AT379" s="17" t="s">
        <v>167</v>
      </c>
      <c r="AU379" s="17" t="s">
        <v>83</v>
      </c>
    </row>
    <row r="380" spans="2:65" s="1" customFormat="1" ht="16.5" customHeight="1">
      <c r="B380" s="32"/>
      <c r="C380" s="170" t="s">
        <v>952</v>
      </c>
      <c r="D380" s="170" t="s">
        <v>264</v>
      </c>
      <c r="E380" s="171" t="s">
        <v>3763</v>
      </c>
      <c r="F380" s="172" t="s">
        <v>3764</v>
      </c>
      <c r="G380" s="173" t="s">
        <v>184</v>
      </c>
      <c r="H380" s="174">
        <v>210</v>
      </c>
      <c r="I380" s="175"/>
      <c r="J380" s="176">
        <f>ROUND(I380*H380,2)</f>
        <v>0</v>
      </c>
      <c r="K380" s="172" t="s">
        <v>21</v>
      </c>
      <c r="L380" s="177"/>
      <c r="M380" s="178" t="s">
        <v>21</v>
      </c>
      <c r="N380" s="179" t="s">
        <v>44</v>
      </c>
      <c r="P380" s="140">
        <f>O380*H380</f>
        <v>0</v>
      </c>
      <c r="Q380" s="140">
        <v>0</v>
      </c>
      <c r="R380" s="140">
        <f>Q380*H380</f>
        <v>0</v>
      </c>
      <c r="S380" s="140">
        <v>0</v>
      </c>
      <c r="T380" s="141">
        <f>S380*H380</f>
        <v>0</v>
      </c>
      <c r="AR380" s="142" t="s">
        <v>424</v>
      </c>
      <c r="AT380" s="142" t="s">
        <v>264</v>
      </c>
      <c r="AU380" s="142" t="s">
        <v>83</v>
      </c>
      <c r="AY380" s="17" t="s">
        <v>158</v>
      </c>
      <c r="BE380" s="143">
        <f>IF(N380="základní",J380,0)</f>
        <v>0</v>
      </c>
      <c r="BF380" s="143">
        <f>IF(N380="snížená",J380,0)</f>
        <v>0</v>
      </c>
      <c r="BG380" s="143">
        <f>IF(N380="zákl. přenesená",J380,0)</f>
        <v>0</v>
      </c>
      <c r="BH380" s="143">
        <f>IF(N380="sníž. přenesená",J380,0)</f>
        <v>0</v>
      </c>
      <c r="BI380" s="143">
        <f>IF(N380="nulová",J380,0)</f>
        <v>0</v>
      </c>
      <c r="BJ380" s="17" t="s">
        <v>81</v>
      </c>
      <c r="BK380" s="143">
        <f>ROUND(I380*H380,2)</f>
        <v>0</v>
      </c>
      <c r="BL380" s="17" t="s">
        <v>281</v>
      </c>
      <c r="BM380" s="142" t="s">
        <v>3765</v>
      </c>
    </row>
    <row r="381" spans="2:65" s="1" customFormat="1" ht="11.25">
      <c r="B381" s="32"/>
      <c r="D381" s="144" t="s">
        <v>167</v>
      </c>
      <c r="F381" s="145" t="s">
        <v>3764</v>
      </c>
      <c r="I381" s="146"/>
      <c r="L381" s="32"/>
      <c r="M381" s="147"/>
      <c r="T381" s="53"/>
      <c r="AT381" s="17" t="s">
        <v>167</v>
      </c>
      <c r="AU381" s="17" t="s">
        <v>83</v>
      </c>
    </row>
    <row r="382" spans="2:65" s="13" customFormat="1" ht="11.25">
      <c r="B382" s="156"/>
      <c r="D382" s="144" t="s">
        <v>171</v>
      </c>
      <c r="E382" s="157" t="s">
        <v>21</v>
      </c>
      <c r="F382" s="158" t="s">
        <v>3766</v>
      </c>
      <c r="H382" s="159">
        <v>210</v>
      </c>
      <c r="I382" s="160"/>
      <c r="L382" s="156"/>
      <c r="M382" s="161"/>
      <c r="T382" s="162"/>
      <c r="AT382" s="157" t="s">
        <v>171</v>
      </c>
      <c r="AU382" s="157" t="s">
        <v>83</v>
      </c>
      <c r="AV382" s="13" t="s">
        <v>83</v>
      </c>
      <c r="AW382" s="13" t="s">
        <v>34</v>
      </c>
      <c r="AX382" s="13" t="s">
        <v>81</v>
      </c>
      <c r="AY382" s="157" t="s">
        <v>158</v>
      </c>
    </row>
    <row r="383" spans="2:65" s="1" customFormat="1" ht="21.75" customHeight="1">
      <c r="B383" s="32"/>
      <c r="C383" s="131" t="s">
        <v>965</v>
      </c>
      <c r="D383" s="131" t="s">
        <v>160</v>
      </c>
      <c r="E383" s="132" t="s">
        <v>3767</v>
      </c>
      <c r="F383" s="133" t="s">
        <v>3768</v>
      </c>
      <c r="G383" s="134" t="s">
        <v>344</v>
      </c>
      <c r="H383" s="135">
        <v>13</v>
      </c>
      <c r="I383" s="136"/>
      <c r="J383" s="137">
        <f>ROUND(I383*H383,2)</f>
        <v>0</v>
      </c>
      <c r="K383" s="133" t="s">
        <v>21</v>
      </c>
      <c r="L383" s="32"/>
      <c r="M383" s="138" t="s">
        <v>21</v>
      </c>
      <c r="N383" s="139" t="s">
        <v>44</v>
      </c>
      <c r="P383" s="140">
        <f>O383*H383</f>
        <v>0</v>
      </c>
      <c r="Q383" s="140">
        <v>0</v>
      </c>
      <c r="R383" s="140">
        <f>Q383*H383</f>
        <v>0</v>
      </c>
      <c r="S383" s="140">
        <v>0</v>
      </c>
      <c r="T383" s="141">
        <f>S383*H383</f>
        <v>0</v>
      </c>
      <c r="AR383" s="142" t="s">
        <v>281</v>
      </c>
      <c r="AT383" s="142" t="s">
        <v>160</v>
      </c>
      <c r="AU383" s="142" t="s">
        <v>83</v>
      </c>
      <c r="AY383" s="17" t="s">
        <v>158</v>
      </c>
      <c r="BE383" s="143">
        <f>IF(N383="základní",J383,0)</f>
        <v>0</v>
      </c>
      <c r="BF383" s="143">
        <f>IF(N383="snížená",J383,0)</f>
        <v>0</v>
      </c>
      <c r="BG383" s="143">
        <f>IF(N383="zákl. přenesená",J383,0)</f>
        <v>0</v>
      </c>
      <c r="BH383" s="143">
        <f>IF(N383="sníž. přenesená",J383,0)</f>
        <v>0</v>
      </c>
      <c r="BI383" s="143">
        <f>IF(N383="nulová",J383,0)</f>
        <v>0</v>
      </c>
      <c r="BJ383" s="17" t="s">
        <v>81</v>
      </c>
      <c r="BK383" s="143">
        <f>ROUND(I383*H383,2)</f>
        <v>0</v>
      </c>
      <c r="BL383" s="17" t="s">
        <v>281</v>
      </c>
      <c r="BM383" s="142" t="s">
        <v>3769</v>
      </c>
    </row>
    <row r="384" spans="2:65" s="1" customFormat="1" ht="11.25">
      <c r="B384" s="32"/>
      <c r="D384" s="144" t="s">
        <v>167</v>
      </c>
      <c r="F384" s="145" t="s">
        <v>3768</v>
      </c>
      <c r="I384" s="146"/>
      <c r="L384" s="32"/>
      <c r="M384" s="147"/>
      <c r="T384" s="53"/>
      <c r="AT384" s="17" t="s">
        <v>167</v>
      </c>
      <c r="AU384" s="17" t="s">
        <v>83</v>
      </c>
    </row>
    <row r="385" spans="2:65" s="13" customFormat="1" ht="11.25">
      <c r="B385" s="156"/>
      <c r="D385" s="144" t="s">
        <v>171</v>
      </c>
      <c r="E385" s="157" t="s">
        <v>21</v>
      </c>
      <c r="F385" s="158" t="s">
        <v>3770</v>
      </c>
      <c r="H385" s="159">
        <v>13</v>
      </c>
      <c r="I385" s="160"/>
      <c r="L385" s="156"/>
      <c r="M385" s="161"/>
      <c r="T385" s="162"/>
      <c r="AT385" s="157" t="s">
        <v>171</v>
      </c>
      <c r="AU385" s="157" t="s">
        <v>83</v>
      </c>
      <c r="AV385" s="13" t="s">
        <v>83</v>
      </c>
      <c r="AW385" s="13" t="s">
        <v>34</v>
      </c>
      <c r="AX385" s="13" t="s">
        <v>81</v>
      </c>
      <c r="AY385" s="157" t="s">
        <v>158</v>
      </c>
    </row>
    <row r="386" spans="2:65" s="1" customFormat="1" ht="16.5" customHeight="1">
      <c r="B386" s="32"/>
      <c r="C386" s="170" t="s">
        <v>973</v>
      </c>
      <c r="D386" s="170" t="s">
        <v>264</v>
      </c>
      <c r="E386" s="171" t="s">
        <v>3380</v>
      </c>
      <c r="F386" s="172" t="s">
        <v>3381</v>
      </c>
      <c r="G386" s="173" t="s">
        <v>2746</v>
      </c>
      <c r="H386" s="174">
        <v>10</v>
      </c>
      <c r="I386" s="175"/>
      <c r="J386" s="176">
        <f>ROUND(I386*H386,2)</f>
        <v>0</v>
      </c>
      <c r="K386" s="172" t="s">
        <v>21</v>
      </c>
      <c r="L386" s="177"/>
      <c r="M386" s="178" t="s">
        <v>21</v>
      </c>
      <c r="N386" s="179" t="s">
        <v>44</v>
      </c>
      <c r="P386" s="140">
        <f>O386*H386</f>
        <v>0</v>
      </c>
      <c r="Q386" s="140">
        <v>0</v>
      </c>
      <c r="R386" s="140">
        <f>Q386*H386</f>
        <v>0</v>
      </c>
      <c r="S386" s="140">
        <v>0</v>
      </c>
      <c r="T386" s="141">
        <f>S386*H386</f>
        <v>0</v>
      </c>
      <c r="AR386" s="142" t="s">
        <v>424</v>
      </c>
      <c r="AT386" s="142" t="s">
        <v>264</v>
      </c>
      <c r="AU386" s="142" t="s">
        <v>83</v>
      </c>
      <c r="AY386" s="17" t="s">
        <v>158</v>
      </c>
      <c r="BE386" s="143">
        <f>IF(N386="základní",J386,0)</f>
        <v>0</v>
      </c>
      <c r="BF386" s="143">
        <f>IF(N386="snížená",J386,0)</f>
        <v>0</v>
      </c>
      <c r="BG386" s="143">
        <f>IF(N386="zákl. přenesená",J386,0)</f>
        <v>0</v>
      </c>
      <c r="BH386" s="143">
        <f>IF(N386="sníž. přenesená",J386,0)</f>
        <v>0</v>
      </c>
      <c r="BI386" s="143">
        <f>IF(N386="nulová",J386,0)</f>
        <v>0</v>
      </c>
      <c r="BJ386" s="17" t="s">
        <v>81</v>
      </c>
      <c r="BK386" s="143">
        <f>ROUND(I386*H386,2)</f>
        <v>0</v>
      </c>
      <c r="BL386" s="17" t="s">
        <v>281</v>
      </c>
      <c r="BM386" s="142" t="s">
        <v>3771</v>
      </c>
    </row>
    <row r="387" spans="2:65" s="1" customFormat="1" ht="11.25">
      <c r="B387" s="32"/>
      <c r="D387" s="144" t="s">
        <v>167</v>
      </c>
      <c r="F387" s="145" t="s">
        <v>3381</v>
      </c>
      <c r="I387" s="146"/>
      <c r="L387" s="32"/>
      <c r="M387" s="147"/>
      <c r="T387" s="53"/>
      <c r="AT387" s="17" t="s">
        <v>167</v>
      </c>
      <c r="AU387" s="17" t="s">
        <v>83</v>
      </c>
    </row>
    <row r="388" spans="2:65" s="1" customFormat="1" ht="16.5" customHeight="1">
      <c r="B388" s="32"/>
      <c r="C388" s="170" t="s">
        <v>981</v>
      </c>
      <c r="D388" s="170" t="s">
        <v>264</v>
      </c>
      <c r="E388" s="171" t="s">
        <v>3389</v>
      </c>
      <c r="F388" s="172" t="s">
        <v>3390</v>
      </c>
      <c r="G388" s="173" t="s">
        <v>2746</v>
      </c>
      <c r="H388" s="174">
        <v>3</v>
      </c>
      <c r="I388" s="175"/>
      <c r="J388" s="176">
        <f>ROUND(I388*H388,2)</f>
        <v>0</v>
      </c>
      <c r="K388" s="172" t="s">
        <v>21</v>
      </c>
      <c r="L388" s="177"/>
      <c r="M388" s="178" t="s">
        <v>21</v>
      </c>
      <c r="N388" s="179" t="s">
        <v>44</v>
      </c>
      <c r="P388" s="140">
        <f>O388*H388</f>
        <v>0</v>
      </c>
      <c r="Q388" s="140">
        <v>0</v>
      </c>
      <c r="R388" s="140">
        <f>Q388*H388</f>
        <v>0</v>
      </c>
      <c r="S388" s="140">
        <v>0</v>
      </c>
      <c r="T388" s="141">
        <f>S388*H388</f>
        <v>0</v>
      </c>
      <c r="AR388" s="142" t="s">
        <v>424</v>
      </c>
      <c r="AT388" s="142" t="s">
        <v>264</v>
      </c>
      <c r="AU388" s="142" t="s">
        <v>83</v>
      </c>
      <c r="AY388" s="17" t="s">
        <v>158</v>
      </c>
      <c r="BE388" s="143">
        <f>IF(N388="základní",J388,0)</f>
        <v>0</v>
      </c>
      <c r="BF388" s="143">
        <f>IF(N388="snížená",J388,0)</f>
        <v>0</v>
      </c>
      <c r="BG388" s="143">
        <f>IF(N388="zákl. přenesená",J388,0)</f>
        <v>0</v>
      </c>
      <c r="BH388" s="143">
        <f>IF(N388="sníž. přenesená",J388,0)</f>
        <v>0</v>
      </c>
      <c r="BI388" s="143">
        <f>IF(N388="nulová",J388,0)</f>
        <v>0</v>
      </c>
      <c r="BJ388" s="17" t="s">
        <v>81</v>
      </c>
      <c r="BK388" s="143">
        <f>ROUND(I388*H388,2)</f>
        <v>0</v>
      </c>
      <c r="BL388" s="17" t="s">
        <v>281</v>
      </c>
      <c r="BM388" s="142" t="s">
        <v>3772</v>
      </c>
    </row>
    <row r="389" spans="2:65" s="1" customFormat="1" ht="11.25">
      <c r="B389" s="32"/>
      <c r="D389" s="144" t="s">
        <v>167</v>
      </c>
      <c r="F389" s="145" t="s">
        <v>3390</v>
      </c>
      <c r="I389" s="146"/>
      <c r="L389" s="32"/>
      <c r="M389" s="147"/>
      <c r="T389" s="53"/>
      <c r="AT389" s="17" t="s">
        <v>167</v>
      </c>
      <c r="AU389" s="17" t="s">
        <v>83</v>
      </c>
    </row>
    <row r="390" spans="2:65" s="1" customFormat="1" ht="16.5" customHeight="1">
      <c r="B390" s="32"/>
      <c r="C390" s="131" t="s">
        <v>987</v>
      </c>
      <c r="D390" s="131" t="s">
        <v>160</v>
      </c>
      <c r="E390" s="132" t="s">
        <v>3773</v>
      </c>
      <c r="F390" s="133" t="s">
        <v>3774</v>
      </c>
      <c r="G390" s="134" t="s">
        <v>184</v>
      </c>
      <c r="H390" s="135">
        <v>455</v>
      </c>
      <c r="I390" s="136"/>
      <c r="J390" s="137">
        <f>ROUND(I390*H390,2)</f>
        <v>0</v>
      </c>
      <c r="K390" s="133" t="s">
        <v>164</v>
      </c>
      <c r="L390" s="32"/>
      <c r="M390" s="138" t="s">
        <v>21</v>
      </c>
      <c r="N390" s="139" t="s">
        <v>44</v>
      </c>
      <c r="P390" s="140">
        <f>O390*H390</f>
        <v>0</v>
      </c>
      <c r="Q390" s="140">
        <v>0</v>
      </c>
      <c r="R390" s="140">
        <f>Q390*H390</f>
        <v>0</v>
      </c>
      <c r="S390" s="140">
        <v>0</v>
      </c>
      <c r="T390" s="141">
        <f>S390*H390</f>
        <v>0</v>
      </c>
      <c r="AR390" s="142" t="s">
        <v>281</v>
      </c>
      <c r="AT390" s="142" t="s">
        <v>160</v>
      </c>
      <c r="AU390" s="142" t="s">
        <v>83</v>
      </c>
      <c r="AY390" s="17" t="s">
        <v>158</v>
      </c>
      <c r="BE390" s="143">
        <f>IF(N390="základní",J390,0)</f>
        <v>0</v>
      </c>
      <c r="BF390" s="143">
        <f>IF(N390="snížená",J390,0)</f>
        <v>0</v>
      </c>
      <c r="BG390" s="143">
        <f>IF(N390="zákl. přenesená",J390,0)</f>
        <v>0</v>
      </c>
      <c r="BH390" s="143">
        <f>IF(N390="sníž. přenesená",J390,0)</f>
        <v>0</v>
      </c>
      <c r="BI390" s="143">
        <f>IF(N390="nulová",J390,0)</f>
        <v>0</v>
      </c>
      <c r="BJ390" s="17" t="s">
        <v>81</v>
      </c>
      <c r="BK390" s="143">
        <f>ROUND(I390*H390,2)</f>
        <v>0</v>
      </c>
      <c r="BL390" s="17" t="s">
        <v>281</v>
      </c>
      <c r="BM390" s="142" t="s">
        <v>3775</v>
      </c>
    </row>
    <row r="391" spans="2:65" s="1" customFormat="1" ht="11.25">
      <c r="B391" s="32"/>
      <c r="D391" s="144" t="s">
        <v>167</v>
      </c>
      <c r="F391" s="145" t="s">
        <v>3776</v>
      </c>
      <c r="I391" s="146"/>
      <c r="L391" s="32"/>
      <c r="M391" s="147"/>
      <c r="T391" s="53"/>
      <c r="AT391" s="17" t="s">
        <v>167</v>
      </c>
      <c r="AU391" s="17" t="s">
        <v>83</v>
      </c>
    </row>
    <row r="392" spans="2:65" s="1" customFormat="1" ht="11.25">
      <c r="B392" s="32"/>
      <c r="D392" s="148" t="s">
        <v>169</v>
      </c>
      <c r="F392" s="149" t="s">
        <v>3777</v>
      </c>
      <c r="I392" s="146"/>
      <c r="L392" s="32"/>
      <c r="M392" s="147"/>
      <c r="T392" s="53"/>
      <c r="AT392" s="17" t="s">
        <v>169</v>
      </c>
      <c r="AU392" s="17" t="s">
        <v>83</v>
      </c>
    </row>
    <row r="393" spans="2:65" s="13" customFormat="1" ht="11.25">
      <c r="B393" s="156"/>
      <c r="D393" s="144" t="s">
        <v>171</v>
      </c>
      <c r="E393" s="157" t="s">
        <v>21</v>
      </c>
      <c r="F393" s="158" t="s">
        <v>3778</v>
      </c>
      <c r="H393" s="159">
        <v>455</v>
      </c>
      <c r="I393" s="160"/>
      <c r="L393" s="156"/>
      <c r="M393" s="161"/>
      <c r="T393" s="162"/>
      <c r="AT393" s="157" t="s">
        <v>171</v>
      </c>
      <c r="AU393" s="157" t="s">
        <v>83</v>
      </c>
      <c r="AV393" s="13" t="s">
        <v>83</v>
      </c>
      <c r="AW393" s="13" t="s">
        <v>34</v>
      </c>
      <c r="AX393" s="13" t="s">
        <v>81</v>
      </c>
      <c r="AY393" s="157" t="s">
        <v>158</v>
      </c>
    </row>
    <row r="394" spans="2:65" s="1" customFormat="1" ht="16.5" customHeight="1">
      <c r="B394" s="32"/>
      <c r="C394" s="170" t="s">
        <v>995</v>
      </c>
      <c r="D394" s="170" t="s">
        <v>264</v>
      </c>
      <c r="E394" s="171" t="s">
        <v>3779</v>
      </c>
      <c r="F394" s="172" t="s">
        <v>3780</v>
      </c>
      <c r="G394" s="173" t="s">
        <v>184</v>
      </c>
      <c r="H394" s="174">
        <v>420</v>
      </c>
      <c r="I394" s="175"/>
      <c r="J394" s="176">
        <f>ROUND(I394*H394,2)</f>
        <v>0</v>
      </c>
      <c r="K394" s="172" t="s">
        <v>21</v>
      </c>
      <c r="L394" s="177"/>
      <c r="M394" s="178" t="s">
        <v>21</v>
      </c>
      <c r="N394" s="179" t="s">
        <v>44</v>
      </c>
      <c r="P394" s="140">
        <f>O394*H394</f>
        <v>0</v>
      </c>
      <c r="Q394" s="140">
        <v>0</v>
      </c>
      <c r="R394" s="140">
        <f>Q394*H394</f>
        <v>0</v>
      </c>
      <c r="S394" s="140">
        <v>0</v>
      </c>
      <c r="T394" s="141">
        <f>S394*H394</f>
        <v>0</v>
      </c>
      <c r="AR394" s="142" t="s">
        <v>424</v>
      </c>
      <c r="AT394" s="142" t="s">
        <v>264</v>
      </c>
      <c r="AU394" s="142" t="s">
        <v>83</v>
      </c>
      <c r="AY394" s="17" t="s">
        <v>158</v>
      </c>
      <c r="BE394" s="143">
        <f>IF(N394="základní",J394,0)</f>
        <v>0</v>
      </c>
      <c r="BF394" s="143">
        <f>IF(N394="snížená",J394,0)</f>
        <v>0</v>
      </c>
      <c r="BG394" s="143">
        <f>IF(N394="zákl. přenesená",J394,0)</f>
        <v>0</v>
      </c>
      <c r="BH394" s="143">
        <f>IF(N394="sníž. přenesená",J394,0)</f>
        <v>0</v>
      </c>
      <c r="BI394" s="143">
        <f>IF(N394="nulová",J394,0)</f>
        <v>0</v>
      </c>
      <c r="BJ394" s="17" t="s">
        <v>81</v>
      </c>
      <c r="BK394" s="143">
        <f>ROUND(I394*H394,2)</f>
        <v>0</v>
      </c>
      <c r="BL394" s="17" t="s">
        <v>281</v>
      </c>
      <c r="BM394" s="142" t="s">
        <v>3781</v>
      </c>
    </row>
    <row r="395" spans="2:65" s="1" customFormat="1" ht="11.25">
      <c r="B395" s="32"/>
      <c r="D395" s="144" t="s">
        <v>167</v>
      </c>
      <c r="F395" s="145" t="s">
        <v>3780</v>
      </c>
      <c r="I395" s="146"/>
      <c r="L395" s="32"/>
      <c r="M395" s="147"/>
      <c r="T395" s="53"/>
      <c r="AT395" s="17" t="s">
        <v>167</v>
      </c>
      <c r="AU395" s="17" t="s">
        <v>83</v>
      </c>
    </row>
    <row r="396" spans="2:65" s="1" customFormat="1" ht="16.5" customHeight="1">
      <c r="B396" s="32"/>
      <c r="C396" s="170" t="s">
        <v>1000</v>
      </c>
      <c r="D396" s="170" t="s">
        <v>264</v>
      </c>
      <c r="E396" s="171" t="s">
        <v>3782</v>
      </c>
      <c r="F396" s="172" t="s">
        <v>3783</v>
      </c>
      <c r="G396" s="173" t="s">
        <v>184</v>
      </c>
      <c r="H396" s="174">
        <v>35</v>
      </c>
      <c r="I396" s="175"/>
      <c r="J396" s="176">
        <f>ROUND(I396*H396,2)</f>
        <v>0</v>
      </c>
      <c r="K396" s="172" t="s">
        <v>21</v>
      </c>
      <c r="L396" s="177"/>
      <c r="M396" s="178" t="s">
        <v>21</v>
      </c>
      <c r="N396" s="179" t="s">
        <v>44</v>
      </c>
      <c r="P396" s="140">
        <f>O396*H396</f>
        <v>0</v>
      </c>
      <c r="Q396" s="140">
        <v>0</v>
      </c>
      <c r="R396" s="140">
        <f>Q396*H396</f>
        <v>0</v>
      </c>
      <c r="S396" s="140">
        <v>0</v>
      </c>
      <c r="T396" s="141">
        <f>S396*H396</f>
        <v>0</v>
      </c>
      <c r="AR396" s="142" t="s">
        <v>424</v>
      </c>
      <c r="AT396" s="142" t="s">
        <v>264</v>
      </c>
      <c r="AU396" s="142" t="s">
        <v>83</v>
      </c>
      <c r="AY396" s="17" t="s">
        <v>158</v>
      </c>
      <c r="BE396" s="143">
        <f>IF(N396="základní",J396,0)</f>
        <v>0</v>
      </c>
      <c r="BF396" s="143">
        <f>IF(N396="snížená",J396,0)</f>
        <v>0</v>
      </c>
      <c r="BG396" s="143">
        <f>IF(N396="zákl. přenesená",J396,0)</f>
        <v>0</v>
      </c>
      <c r="BH396" s="143">
        <f>IF(N396="sníž. přenesená",J396,0)</f>
        <v>0</v>
      </c>
      <c r="BI396" s="143">
        <f>IF(N396="nulová",J396,0)</f>
        <v>0</v>
      </c>
      <c r="BJ396" s="17" t="s">
        <v>81</v>
      </c>
      <c r="BK396" s="143">
        <f>ROUND(I396*H396,2)</f>
        <v>0</v>
      </c>
      <c r="BL396" s="17" t="s">
        <v>281</v>
      </c>
      <c r="BM396" s="142" t="s">
        <v>3784</v>
      </c>
    </row>
    <row r="397" spans="2:65" s="1" customFormat="1" ht="11.25">
      <c r="B397" s="32"/>
      <c r="D397" s="144" t="s">
        <v>167</v>
      </c>
      <c r="F397" s="145" t="s">
        <v>3783</v>
      </c>
      <c r="I397" s="146"/>
      <c r="L397" s="32"/>
      <c r="M397" s="147"/>
      <c r="T397" s="53"/>
      <c r="AT397" s="17" t="s">
        <v>167</v>
      </c>
      <c r="AU397" s="17" t="s">
        <v>83</v>
      </c>
    </row>
    <row r="398" spans="2:65" s="1" customFormat="1" ht="16.5" customHeight="1">
      <c r="B398" s="32"/>
      <c r="C398" s="131" t="s">
        <v>1018</v>
      </c>
      <c r="D398" s="131" t="s">
        <v>160</v>
      </c>
      <c r="E398" s="132" t="s">
        <v>3785</v>
      </c>
      <c r="F398" s="133" t="s">
        <v>3786</v>
      </c>
      <c r="G398" s="134" t="s">
        <v>344</v>
      </c>
      <c r="H398" s="135">
        <v>3</v>
      </c>
      <c r="I398" s="136"/>
      <c r="J398" s="137">
        <f>ROUND(I398*H398,2)</f>
        <v>0</v>
      </c>
      <c r="K398" s="133" t="s">
        <v>164</v>
      </c>
      <c r="L398" s="32"/>
      <c r="M398" s="138" t="s">
        <v>21</v>
      </c>
      <c r="N398" s="139" t="s">
        <v>44</v>
      </c>
      <c r="P398" s="140">
        <f>O398*H398</f>
        <v>0</v>
      </c>
      <c r="Q398" s="140">
        <v>0</v>
      </c>
      <c r="R398" s="140">
        <f>Q398*H398</f>
        <v>0</v>
      </c>
      <c r="S398" s="140">
        <v>0</v>
      </c>
      <c r="T398" s="141">
        <f>S398*H398</f>
        <v>0</v>
      </c>
      <c r="AR398" s="142" t="s">
        <v>281</v>
      </c>
      <c r="AT398" s="142" t="s">
        <v>160</v>
      </c>
      <c r="AU398" s="142" t="s">
        <v>83</v>
      </c>
      <c r="AY398" s="17" t="s">
        <v>158</v>
      </c>
      <c r="BE398" s="143">
        <f>IF(N398="základní",J398,0)</f>
        <v>0</v>
      </c>
      <c r="BF398" s="143">
        <f>IF(N398="snížená",J398,0)</f>
        <v>0</v>
      </c>
      <c r="BG398" s="143">
        <f>IF(N398="zákl. přenesená",J398,0)</f>
        <v>0</v>
      </c>
      <c r="BH398" s="143">
        <f>IF(N398="sníž. přenesená",J398,0)</f>
        <v>0</v>
      </c>
      <c r="BI398" s="143">
        <f>IF(N398="nulová",J398,0)</f>
        <v>0</v>
      </c>
      <c r="BJ398" s="17" t="s">
        <v>81</v>
      </c>
      <c r="BK398" s="143">
        <f>ROUND(I398*H398,2)</f>
        <v>0</v>
      </c>
      <c r="BL398" s="17" t="s">
        <v>281</v>
      </c>
      <c r="BM398" s="142" t="s">
        <v>3787</v>
      </c>
    </row>
    <row r="399" spans="2:65" s="1" customFormat="1" ht="11.25">
      <c r="B399" s="32"/>
      <c r="D399" s="144" t="s">
        <v>167</v>
      </c>
      <c r="F399" s="145" t="s">
        <v>3788</v>
      </c>
      <c r="I399" s="146"/>
      <c r="L399" s="32"/>
      <c r="M399" s="147"/>
      <c r="T399" s="53"/>
      <c r="AT399" s="17" t="s">
        <v>167</v>
      </c>
      <c r="AU399" s="17" t="s">
        <v>83</v>
      </c>
    </row>
    <row r="400" spans="2:65" s="1" customFormat="1" ht="11.25">
      <c r="B400" s="32"/>
      <c r="D400" s="148" t="s">
        <v>169</v>
      </c>
      <c r="F400" s="149" t="s">
        <v>3789</v>
      </c>
      <c r="I400" s="146"/>
      <c r="L400" s="32"/>
      <c r="M400" s="147"/>
      <c r="T400" s="53"/>
      <c r="AT400" s="17" t="s">
        <v>169</v>
      </c>
      <c r="AU400" s="17" t="s">
        <v>83</v>
      </c>
    </row>
    <row r="401" spans="2:65" s="1" customFormat="1" ht="21.75" customHeight="1">
      <c r="B401" s="32"/>
      <c r="C401" s="170" t="s">
        <v>1023</v>
      </c>
      <c r="D401" s="170" t="s">
        <v>264</v>
      </c>
      <c r="E401" s="171" t="s">
        <v>3790</v>
      </c>
      <c r="F401" s="172" t="s">
        <v>3791</v>
      </c>
      <c r="G401" s="173" t="s">
        <v>2746</v>
      </c>
      <c r="H401" s="174">
        <v>3</v>
      </c>
      <c r="I401" s="175"/>
      <c r="J401" s="176">
        <f>ROUND(I401*H401,2)</f>
        <v>0</v>
      </c>
      <c r="K401" s="172" t="s">
        <v>21</v>
      </c>
      <c r="L401" s="177"/>
      <c r="M401" s="178" t="s">
        <v>21</v>
      </c>
      <c r="N401" s="179" t="s">
        <v>44</v>
      </c>
      <c r="P401" s="140">
        <f>O401*H401</f>
        <v>0</v>
      </c>
      <c r="Q401" s="140">
        <v>0</v>
      </c>
      <c r="R401" s="140">
        <f>Q401*H401</f>
        <v>0</v>
      </c>
      <c r="S401" s="140">
        <v>0</v>
      </c>
      <c r="T401" s="141">
        <f>S401*H401</f>
        <v>0</v>
      </c>
      <c r="AR401" s="142" t="s">
        <v>424</v>
      </c>
      <c r="AT401" s="142" t="s">
        <v>264</v>
      </c>
      <c r="AU401" s="142" t="s">
        <v>83</v>
      </c>
      <c r="AY401" s="17" t="s">
        <v>158</v>
      </c>
      <c r="BE401" s="143">
        <f>IF(N401="základní",J401,0)</f>
        <v>0</v>
      </c>
      <c r="BF401" s="143">
        <f>IF(N401="snížená",J401,0)</f>
        <v>0</v>
      </c>
      <c r="BG401" s="143">
        <f>IF(N401="zákl. přenesená",J401,0)</f>
        <v>0</v>
      </c>
      <c r="BH401" s="143">
        <f>IF(N401="sníž. přenesená",J401,0)</f>
        <v>0</v>
      </c>
      <c r="BI401" s="143">
        <f>IF(N401="nulová",J401,0)</f>
        <v>0</v>
      </c>
      <c r="BJ401" s="17" t="s">
        <v>81</v>
      </c>
      <c r="BK401" s="143">
        <f>ROUND(I401*H401,2)</f>
        <v>0</v>
      </c>
      <c r="BL401" s="17" t="s">
        <v>281</v>
      </c>
      <c r="BM401" s="142" t="s">
        <v>3792</v>
      </c>
    </row>
    <row r="402" spans="2:65" s="1" customFormat="1" ht="11.25">
      <c r="B402" s="32"/>
      <c r="D402" s="144" t="s">
        <v>167</v>
      </c>
      <c r="F402" s="145" t="s">
        <v>3793</v>
      </c>
      <c r="I402" s="146"/>
      <c r="L402" s="32"/>
      <c r="M402" s="147"/>
      <c r="T402" s="53"/>
      <c r="AT402" s="17" t="s">
        <v>167</v>
      </c>
      <c r="AU402" s="17" t="s">
        <v>83</v>
      </c>
    </row>
    <row r="403" spans="2:65" s="1" customFormat="1" ht="16.5" customHeight="1">
      <c r="B403" s="32"/>
      <c r="C403" s="170" t="s">
        <v>1030</v>
      </c>
      <c r="D403" s="170" t="s">
        <v>264</v>
      </c>
      <c r="E403" s="171" t="s">
        <v>3794</v>
      </c>
      <c r="F403" s="172" t="s">
        <v>3795</v>
      </c>
      <c r="G403" s="173" t="s">
        <v>2746</v>
      </c>
      <c r="H403" s="174">
        <v>3</v>
      </c>
      <c r="I403" s="175"/>
      <c r="J403" s="176">
        <f>ROUND(I403*H403,2)</f>
        <v>0</v>
      </c>
      <c r="K403" s="172" t="s">
        <v>21</v>
      </c>
      <c r="L403" s="177"/>
      <c r="M403" s="178" t="s">
        <v>21</v>
      </c>
      <c r="N403" s="179" t="s">
        <v>44</v>
      </c>
      <c r="P403" s="140">
        <f>O403*H403</f>
        <v>0</v>
      </c>
      <c r="Q403" s="140">
        <v>0</v>
      </c>
      <c r="R403" s="140">
        <f>Q403*H403</f>
        <v>0</v>
      </c>
      <c r="S403" s="140">
        <v>0</v>
      </c>
      <c r="T403" s="141">
        <f>S403*H403</f>
        <v>0</v>
      </c>
      <c r="AR403" s="142" t="s">
        <v>424</v>
      </c>
      <c r="AT403" s="142" t="s">
        <v>264</v>
      </c>
      <c r="AU403" s="142" t="s">
        <v>83</v>
      </c>
      <c r="AY403" s="17" t="s">
        <v>158</v>
      </c>
      <c r="BE403" s="143">
        <f>IF(N403="základní",J403,0)</f>
        <v>0</v>
      </c>
      <c r="BF403" s="143">
        <f>IF(N403="snížená",J403,0)</f>
        <v>0</v>
      </c>
      <c r="BG403" s="143">
        <f>IF(N403="zákl. přenesená",J403,0)</f>
        <v>0</v>
      </c>
      <c r="BH403" s="143">
        <f>IF(N403="sníž. přenesená",J403,0)</f>
        <v>0</v>
      </c>
      <c r="BI403" s="143">
        <f>IF(N403="nulová",J403,0)</f>
        <v>0</v>
      </c>
      <c r="BJ403" s="17" t="s">
        <v>81</v>
      </c>
      <c r="BK403" s="143">
        <f>ROUND(I403*H403,2)</f>
        <v>0</v>
      </c>
      <c r="BL403" s="17" t="s">
        <v>281</v>
      </c>
      <c r="BM403" s="142" t="s">
        <v>3796</v>
      </c>
    </row>
    <row r="404" spans="2:65" s="1" customFormat="1" ht="11.25">
      <c r="B404" s="32"/>
      <c r="D404" s="144" t="s">
        <v>167</v>
      </c>
      <c r="F404" s="145" t="s">
        <v>3795</v>
      </c>
      <c r="I404" s="146"/>
      <c r="L404" s="32"/>
      <c r="M404" s="147"/>
      <c r="T404" s="53"/>
      <c r="AT404" s="17" t="s">
        <v>167</v>
      </c>
      <c r="AU404" s="17" t="s">
        <v>83</v>
      </c>
    </row>
    <row r="405" spans="2:65" s="1" customFormat="1" ht="16.5" customHeight="1">
      <c r="B405" s="32"/>
      <c r="C405" s="170" t="s">
        <v>1039</v>
      </c>
      <c r="D405" s="170" t="s">
        <v>264</v>
      </c>
      <c r="E405" s="171" t="s">
        <v>3797</v>
      </c>
      <c r="F405" s="172" t="s">
        <v>3798</v>
      </c>
      <c r="G405" s="173" t="s">
        <v>2746</v>
      </c>
      <c r="H405" s="174">
        <v>6</v>
      </c>
      <c r="I405" s="175"/>
      <c r="J405" s="176">
        <f>ROUND(I405*H405,2)</f>
        <v>0</v>
      </c>
      <c r="K405" s="172" t="s">
        <v>21</v>
      </c>
      <c r="L405" s="177"/>
      <c r="M405" s="178" t="s">
        <v>21</v>
      </c>
      <c r="N405" s="179" t="s">
        <v>44</v>
      </c>
      <c r="P405" s="140">
        <f>O405*H405</f>
        <v>0</v>
      </c>
      <c r="Q405" s="140">
        <v>0</v>
      </c>
      <c r="R405" s="140">
        <f>Q405*H405</f>
        <v>0</v>
      </c>
      <c r="S405" s="140">
        <v>0</v>
      </c>
      <c r="T405" s="141">
        <f>S405*H405</f>
        <v>0</v>
      </c>
      <c r="AR405" s="142" t="s">
        <v>424</v>
      </c>
      <c r="AT405" s="142" t="s">
        <v>264</v>
      </c>
      <c r="AU405" s="142" t="s">
        <v>83</v>
      </c>
      <c r="AY405" s="17" t="s">
        <v>158</v>
      </c>
      <c r="BE405" s="143">
        <f>IF(N405="základní",J405,0)</f>
        <v>0</v>
      </c>
      <c r="BF405" s="143">
        <f>IF(N405="snížená",J405,0)</f>
        <v>0</v>
      </c>
      <c r="BG405" s="143">
        <f>IF(N405="zákl. přenesená",J405,0)</f>
        <v>0</v>
      </c>
      <c r="BH405" s="143">
        <f>IF(N405="sníž. přenesená",J405,0)</f>
        <v>0</v>
      </c>
      <c r="BI405" s="143">
        <f>IF(N405="nulová",J405,0)</f>
        <v>0</v>
      </c>
      <c r="BJ405" s="17" t="s">
        <v>81</v>
      </c>
      <c r="BK405" s="143">
        <f>ROUND(I405*H405,2)</f>
        <v>0</v>
      </c>
      <c r="BL405" s="17" t="s">
        <v>281</v>
      </c>
      <c r="BM405" s="142" t="s">
        <v>3799</v>
      </c>
    </row>
    <row r="406" spans="2:65" s="1" customFormat="1" ht="11.25">
      <c r="B406" s="32"/>
      <c r="D406" s="144" t="s">
        <v>167</v>
      </c>
      <c r="F406" s="145" t="s">
        <v>3798</v>
      </c>
      <c r="I406" s="146"/>
      <c r="L406" s="32"/>
      <c r="M406" s="147"/>
      <c r="T406" s="53"/>
      <c r="AT406" s="17" t="s">
        <v>167</v>
      </c>
      <c r="AU406" s="17" t="s">
        <v>83</v>
      </c>
    </row>
    <row r="407" spans="2:65" s="1" customFormat="1" ht="16.5" customHeight="1">
      <c r="B407" s="32"/>
      <c r="C407" s="131" t="s">
        <v>1048</v>
      </c>
      <c r="D407" s="131" t="s">
        <v>160</v>
      </c>
      <c r="E407" s="132" t="s">
        <v>3800</v>
      </c>
      <c r="F407" s="133" t="s">
        <v>3801</v>
      </c>
      <c r="G407" s="134" t="s">
        <v>344</v>
      </c>
      <c r="H407" s="135">
        <v>6</v>
      </c>
      <c r="I407" s="136"/>
      <c r="J407" s="137">
        <f>ROUND(I407*H407,2)</f>
        <v>0</v>
      </c>
      <c r="K407" s="133" t="s">
        <v>164</v>
      </c>
      <c r="L407" s="32"/>
      <c r="M407" s="138" t="s">
        <v>21</v>
      </c>
      <c r="N407" s="139" t="s">
        <v>44</v>
      </c>
      <c r="P407" s="140">
        <f>O407*H407</f>
        <v>0</v>
      </c>
      <c r="Q407" s="140">
        <v>0</v>
      </c>
      <c r="R407" s="140">
        <f>Q407*H407</f>
        <v>0</v>
      </c>
      <c r="S407" s="140">
        <v>0</v>
      </c>
      <c r="T407" s="141">
        <f>S407*H407</f>
        <v>0</v>
      </c>
      <c r="AR407" s="142" t="s">
        <v>281</v>
      </c>
      <c r="AT407" s="142" t="s">
        <v>160</v>
      </c>
      <c r="AU407" s="142" t="s">
        <v>83</v>
      </c>
      <c r="AY407" s="17" t="s">
        <v>158</v>
      </c>
      <c r="BE407" s="143">
        <f>IF(N407="základní",J407,0)</f>
        <v>0</v>
      </c>
      <c r="BF407" s="143">
        <f>IF(N407="snížená",J407,0)</f>
        <v>0</v>
      </c>
      <c r="BG407" s="143">
        <f>IF(N407="zákl. přenesená",J407,0)</f>
        <v>0</v>
      </c>
      <c r="BH407" s="143">
        <f>IF(N407="sníž. přenesená",J407,0)</f>
        <v>0</v>
      </c>
      <c r="BI407" s="143">
        <f>IF(N407="nulová",J407,0)</f>
        <v>0</v>
      </c>
      <c r="BJ407" s="17" t="s">
        <v>81</v>
      </c>
      <c r="BK407" s="143">
        <f>ROUND(I407*H407,2)</f>
        <v>0</v>
      </c>
      <c r="BL407" s="17" t="s">
        <v>281</v>
      </c>
      <c r="BM407" s="142" t="s">
        <v>3802</v>
      </c>
    </row>
    <row r="408" spans="2:65" s="1" customFormat="1" ht="11.25">
      <c r="B408" s="32"/>
      <c r="D408" s="144" t="s">
        <v>167</v>
      </c>
      <c r="F408" s="145" t="s">
        <v>3803</v>
      </c>
      <c r="I408" s="146"/>
      <c r="L408" s="32"/>
      <c r="M408" s="147"/>
      <c r="T408" s="53"/>
      <c r="AT408" s="17" t="s">
        <v>167</v>
      </c>
      <c r="AU408" s="17" t="s">
        <v>83</v>
      </c>
    </row>
    <row r="409" spans="2:65" s="1" customFormat="1" ht="11.25">
      <c r="B409" s="32"/>
      <c r="D409" s="148" t="s">
        <v>169</v>
      </c>
      <c r="F409" s="149" t="s">
        <v>3804</v>
      </c>
      <c r="I409" s="146"/>
      <c r="L409" s="32"/>
      <c r="M409" s="147"/>
      <c r="T409" s="53"/>
      <c r="AT409" s="17" t="s">
        <v>169</v>
      </c>
      <c r="AU409" s="17" t="s">
        <v>83</v>
      </c>
    </row>
    <row r="410" spans="2:65" s="1" customFormat="1" ht="16.5" customHeight="1">
      <c r="B410" s="32"/>
      <c r="C410" s="131" t="s">
        <v>1076</v>
      </c>
      <c r="D410" s="131" t="s">
        <v>160</v>
      </c>
      <c r="E410" s="132" t="s">
        <v>3805</v>
      </c>
      <c r="F410" s="133" t="s">
        <v>3806</v>
      </c>
      <c r="G410" s="134" t="s">
        <v>344</v>
      </c>
      <c r="H410" s="135">
        <v>6</v>
      </c>
      <c r="I410" s="136"/>
      <c r="J410" s="137">
        <f>ROUND(I410*H410,2)</f>
        <v>0</v>
      </c>
      <c r="K410" s="133" t="s">
        <v>164</v>
      </c>
      <c r="L410" s="32"/>
      <c r="M410" s="138" t="s">
        <v>21</v>
      </c>
      <c r="N410" s="139" t="s">
        <v>44</v>
      </c>
      <c r="P410" s="140">
        <f>O410*H410</f>
        <v>0</v>
      </c>
      <c r="Q410" s="140">
        <v>0</v>
      </c>
      <c r="R410" s="140">
        <f>Q410*H410</f>
        <v>0</v>
      </c>
      <c r="S410" s="140">
        <v>0</v>
      </c>
      <c r="T410" s="141">
        <f>S410*H410</f>
        <v>0</v>
      </c>
      <c r="AR410" s="142" t="s">
        <v>281</v>
      </c>
      <c r="AT410" s="142" t="s">
        <v>160</v>
      </c>
      <c r="AU410" s="142" t="s">
        <v>83</v>
      </c>
      <c r="AY410" s="17" t="s">
        <v>158</v>
      </c>
      <c r="BE410" s="143">
        <f>IF(N410="základní",J410,0)</f>
        <v>0</v>
      </c>
      <c r="BF410" s="143">
        <f>IF(N410="snížená",J410,0)</f>
        <v>0</v>
      </c>
      <c r="BG410" s="143">
        <f>IF(N410="zákl. přenesená",J410,0)</f>
        <v>0</v>
      </c>
      <c r="BH410" s="143">
        <f>IF(N410="sníž. přenesená",J410,0)</f>
        <v>0</v>
      </c>
      <c r="BI410" s="143">
        <f>IF(N410="nulová",J410,0)</f>
        <v>0</v>
      </c>
      <c r="BJ410" s="17" t="s">
        <v>81</v>
      </c>
      <c r="BK410" s="143">
        <f>ROUND(I410*H410,2)</f>
        <v>0</v>
      </c>
      <c r="BL410" s="17" t="s">
        <v>281</v>
      </c>
      <c r="BM410" s="142" t="s">
        <v>3807</v>
      </c>
    </row>
    <row r="411" spans="2:65" s="1" customFormat="1" ht="11.25">
      <c r="B411" s="32"/>
      <c r="D411" s="144" t="s">
        <v>167</v>
      </c>
      <c r="F411" s="145" t="s">
        <v>3808</v>
      </c>
      <c r="I411" s="146"/>
      <c r="L411" s="32"/>
      <c r="M411" s="147"/>
      <c r="T411" s="53"/>
      <c r="AT411" s="17" t="s">
        <v>167</v>
      </c>
      <c r="AU411" s="17" t="s">
        <v>83</v>
      </c>
    </row>
    <row r="412" spans="2:65" s="1" customFormat="1" ht="11.25">
      <c r="B412" s="32"/>
      <c r="D412" s="148" t="s">
        <v>169</v>
      </c>
      <c r="F412" s="149" t="s">
        <v>3809</v>
      </c>
      <c r="I412" s="146"/>
      <c r="L412" s="32"/>
      <c r="M412" s="147"/>
      <c r="T412" s="53"/>
      <c r="AT412" s="17" t="s">
        <v>169</v>
      </c>
      <c r="AU412" s="17" t="s">
        <v>83</v>
      </c>
    </row>
    <row r="413" spans="2:65" s="1" customFormat="1" ht="16.5" customHeight="1">
      <c r="B413" s="32"/>
      <c r="C413" s="131" t="s">
        <v>1082</v>
      </c>
      <c r="D413" s="131" t="s">
        <v>160</v>
      </c>
      <c r="E413" s="132" t="s">
        <v>3810</v>
      </c>
      <c r="F413" s="133" t="s">
        <v>3811</v>
      </c>
      <c r="G413" s="134" t="s">
        <v>344</v>
      </c>
      <c r="H413" s="135">
        <v>6</v>
      </c>
      <c r="I413" s="136"/>
      <c r="J413" s="137">
        <f>ROUND(I413*H413,2)</f>
        <v>0</v>
      </c>
      <c r="K413" s="133" t="s">
        <v>164</v>
      </c>
      <c r="L413" s="32"/>
      <c r="M413" s="138" t="s">
        <v>21</v>
      </c>
      <c r="N413" s="139" t="s">
        <v>44</v>
      </c>
      <c r="P413" s="140">
        <f>O413*H413</f>
        <v>0</v>
      </c>
      <c r="Q413" s="140">
        <v>0</v>
      </c>
      <c r="R413" s="140">
        <f>Q413*H413</f>
        <v>0</v>
      </c>
      <c r="S413" s="140">
        <v>0</v>
      </c>
      <c r="T413" s="141">
        <f>S413*H413</f>
        <v>0</v>
      </c>
      <c r="AR413" s="142" t="s">
        <v>281</v>
      </c>
      <c r="AT413" s="142" t="s">
        <v>160</v>
      </c>
      <c r="AU413" s="142" t="s">
        <v>83</v>
      </c>
      <c r="AY413" s="17" t="s">
        <v>158</v>
      </c>
      <c r="BE413" s="143">
        <f>IF(N413="základní",J413,0)</f>
        <v>0</v>
      </c>
      <c r="BF413" s="143">
        <f>IF(N413="snížená",J413,0)</f>
        <v>0</v>
      </c>
      <c r="BG413" s="143">
        <f>IF(N413="zákl. přenesená",J413,0)</f>
        <v>0</v>
      </c>
      <c r="BH413" s="143">
        <f>IF(N413="sníž. přenesená",J413,0)</f>
        <v>0</v>
      </c>
      <c r="BI413" s="143">
        <f>IF(N413="nulová",J413,0)</f>
        <v>0</v>
      </c>
      <c r="BJ413" s="17" t="s">
        <v>81</v>
      </c>
      <c r="BK413" s="143">
        <f>ROUND(I413*H413,2)</f>
        <v>0</v>
      </c>
      <c r="BL413" s="17" t="s">
        <v>281</v>
      </c>
      <c r="BM413" s="142" t="s">
        <v>3812</v>
      </c>
    </row>
    <row r="414" spans="2:65" s="1" customFormat="1" ht="11.25">
      <c r="B414" s="32"/>
      <c r="D414" s="144" t="s">
        <v>167</v>
      </c>
      <c r="F414" s="145" t="s">
        <v>3813</v>
      </c>
      <c r="I414" s="146"/>
      <c r="L414" s="32"/>
      <c r="M414" s="147"/>
      <c r="T414" s="53"/>
      <c r="AT414" s="17" t="s">
        <v>167</v>
      </c>
      <c r="AU414" s="17" t="s">
        <v>83</v>
      </c>
    </row>
    <row r="415" spans="2:65" s="1" customFormat="1" ht="11.25">
      <c r="B415" s="32"/>
      <c r="D415" s="148" t="s">
        <v>169</v>
      </c>
      <c r="F415" s="149" t="s">
        <v>3814</v>
      </c>
      <c r="I415" s="146"/>
      <c r="L415" s="32"/>
      <c r="M415" s="147"/>
      <c r="T415" s="53"/>
      <c r="AT415" s="17" t="s">
        <v>169</v>
      </c>
      <c r="AU415" s="17" t="s">
        <v>83</v>
      </c>
    </row>
    <row r="416" spans="2:65" s="1" customFormat="1" ht="16.5" customHeight="1">
      <c r="B416" s="32"/>
      <c r="C416" s="131" t="s">
        <v>1089</v>
      </c>
      <c r="D416" s="131" t="s">
        <v>160</v>
      </c>
      <c r="E416" s="132" t="s">
        <v>3815</v>
      </c>
      <c r="F416" s="133" t="s">
        <v>3816</v>
      </c>
      <c r="G416" s="134" t="s">
        <v>344</v>
      </c>
      <c r="H416" s="135">
        <v>1</v>
      </c>
      <c r="I416" s="136"/>
      <c r="J416" s="137">
        <f>ROUND(I416*H416,2)</f>
        <v>0</v>
      </c>
      <c r="K416" s="133" t="s">
        <v>164</v>
      </c>
      <c r="L416" s="32"/>
      <c r="M416" s="138" t="s">
        <v>21</v>
      </c>
      <c r="N416" s="139" t="s">
        <v>44</v>
      </c>
      <c r="P416" s="140">
        <f>O416*H416</f>
        <v>0</v>
      </c>
      <c r="Q416" s="140">
        <v>0</v>
      </c>
      <c r="R416" s="140">
        <f>Q416*H416</f>
        <v>0</v>
      </c>
      <c r="S416" s="140">
        <v>0</v>
      </c>
      <c r="T416" s="141">
        <f>S416*H416</f>
        <v>0</v>
      </c>
      <c r="AR416" s="142" t="s">
        <v>281</v>
      </c>
      <c r="AT416" s="142" t="s">
        <v>160</v>
      </c>
      <c r="AU416" s="142" t="s">
        <v>83</v>
      </c>
      <c r="AY416" s="17" t="s">
        <v>158</v>
      </c>
      <c r="BE416" s="143">
        <f>IF(N416="základní",J416,0)</f>
        <v>0</v>
      </c>
      <c r="BF416" s="143">
        <f>IF(N416="snížená",J416,0)</f>
        <v>0</v>
      </c>
      <c r="BG416" s="143">
        <f>IF(N416="zákl. přenesená",J416,0)</f>
        <v>0</v>
      </c>
      <c r="BH416" s="143">
        <f>IF(N416="sníž. přenesená",J416,0)</f>
        <v>0</v>
      </c>
      <c r="BI416" s="143">
        <f>IF(N416="nulová",J416,0)</f>
        <v>0</v>
      </c>
      <c r="BJ416" s="17" t="s">
        <v>81</v>
      </c>
      <c r="BK416" s="143">
        <f>ROUND(I416*H416,2)</f>
        <v>0</v>
      </c>
      <c r="BL416" s="17" t="s">
        <v>281</v>
      </c>
      <c r="BM416" s="142" t="s">
        <v>3817</v>
      </c>
    </row>
    <row r="417" spans="2:65" s="1" customFormat="1" ht="11.25">
      <c r="B417" s="32"/>
      <c r="D417" s="144" t="s">
        <v>167</v>
      </c>
      <c r="F417" s="145" t="s">
        <v>3818</v>
      </c>
      <c r="I417" s="146"/>
      <c r="L417" s="32"/>
      <c r="M417" s="147"/>
      <c r="T417" s="53"/>
      <c r="AT417" s="17" t="s">
        <v>167</v>
      </c>
      <c r="AU417" s="17" t="s">
        <v>83</v>
      </c>
    </row>
    <row r="418" spans="2:65" s="1" customFormat="1" ht="11.25">
      <c r="B418" s="32"/>
      <c r="D418" s="148" t="s">
        <v>169</v>
      </c>
      <c r="F418" s="149" t="s">
        <v>3819</v>
      </c>
      <c r="I418" s="146"/>
      <c r="L418" s="32"/>
      <c r="M418" s="147"/>
      <c r="T418" s="53"/>
      <c r="AT418" s="17" t="s">
        <v>169</v>
      </c>
      <c r="AU418" s="17" t="s">
        <v>83</v>
      </c>
    </row>
    <row r="419" spans="2:65" s="1" customFormat="1" ht="16.5" customHeight="1">
      <c r="B419" s="32"/>
      <c r="C419" s="131" t="s">
        <v>1098</v>
      </c>
      <c r="D419" s="131" t="s">
        <v>160</v>
      </c>
      <c r="E419" s="132" t="s">
        <v>3820</v>
      </c>
      <c r="F419" s="133" t="s">
        <v>3821</v>
      </c>
      <c r="G419" s="134" t="s">
        <v>344</v>
      </c>
      <c r="H419" s="135">
        <v>1</v>
      </c>
      <c r="I419" s="136"/>
      <c r="J419" s="137">
        <f>ROUND(I419*H419,2)</f>
        <v>0</v>
      </c>
      <c r="K419" s="133" t="s">
        <v>164</v>
      </c>
      <c r="L419" s="32"/>
      <c r="M419" s="138" t="s">
        <v>21</v>
      </c>
      <c r="N419" s="139" t="s">
        <v>44</v>
      </c>
      <c r="P419" s="140">
        <f>O419*H419</f>
        <v>0</v>
      </c>
      <c r="Q419" s="140">
        <v>0</v>
      </c>
      <c r="R419" s="140">
        <f>Q419*H419</f>
        <v>0</v>
      </c>
      <c r="S419" s="140">
        <v>0</v>
      </c>
      <c r="T419" s="141">
        <f>S419*H419</f>
        <v>0</v>
      </c>
      <c r="AR419" s="142" t="s">
        <v>281</v>
      </c>
      <c r="AT419" s="142" t="s">
        <v>160</v>
      </c>
      <c r="AU419" s="142" t="s">
        <v>83</v>
      </c>
      <c r="AY419" s="17" t="s">
        <v>158</v>
      </c>
      <c r="BE419" s="143">
        <f>IF(N419="základní",J419,0)</f>
        <v>0</v>
      </c>
      <c r="BF419" s="143">
        <f>IF(N419="snížená",J419,0)</f>
        <v>0</v>
      </c>
      <c r="BG419" s="143">
        <f>IF(N419="zákl. přenesená",J419,0)</f>
        <v>0</v>
      </c>
      <c r="BH419" s="143">
        <f>IF(N419="sníž. přenesená",J419,0)</f>
        <v>0</v>
      </c>
      <c r="BI419" s="143">
        <f>IF(N419="nulová",J419,0)</f>
        <v>0</v>
      </c>
      <c r="BJ419" s="17" t="s">
        <v>81</v>
      </c>
      <c r="BK419" s="143">
        <f>ROUND(I419*H419,2)</f>
        <v>0</v>
      </c>
      <c r="BL419" s="17" t="s">
        <v>281</v>
      </c>
      <c r="BM419" s="142" t="s">
        <v>3822</v>
      </c>
    </row>
    <row r="420" spans="2:65" s="1" customFormat="1" ht="11.25">
      <c r="B420" s="32"/>
      <c r="D420" s="144" t="s">
        <v>167</v>
      </c>
      <c r="F420" s="145" t="s">
        <v>3823</v>
      </c>
      <c r="I420" s="146"/>
      <c r="L420" s="32"/>
      <c r="M420" s="147"/>
      <c r="T420" s="53"/>
      <c r="AT420" s="17" t="s">
        <v>167</v>
      </c>
      <c r="AU420" s="17" t="s">
        <v>83</v>
      </c>
    </row>
    <row r="421" spans="2:65" s="1" customFormat="1" ht="11.25">
      <c r="B421" s="32"/>
      <c r="D421" s="148" t="s">
        <v>169</v>
      </c>
      <c r="F421" s="149" t="s">
        <v>3824</v>
      </c>
      <c r="I421" s="146"/>
      <c r="L421" s="32"/>
      <c r="M421" s="147"/>
      <c r="T421" s="53"/>
      <c r="AT421" s="17" t="s">
        <v>169</v>
      </c>
      <c r="AU421" s="17" t="s">
        <v>83</v>
      </c>
    </row>
    <row r="422" spans="2:65" s="1" customFormat="1" ht="16.5" customHeight="1">
      <c r="B422" s="32"/>
      <c r="C422" s="131" t="s">
        <v>1106</v>
      </c>
      <c r="D422" s="131" t="s">
        <v>160</v>
      </c>
      <c r="E422" s="132" t="s">
        <v>3825</v>
      </c>
      <c r="F422" s="133" t="s">
        <v>3826</v>
      </c>
      <c r="G422" s="134" t="s">
        <v>344</v>
      </c>
      <c r="H422" s="135">
        <v>1</v>
      </c>
      <c r="I422" s="136"/>
      <c r="J422" s="137">
        <f>ROUND(I422*H422,2)</f>
        <v>0</v>
      </c>
      <c r="K422" s="133" t="s">
        <v>164</v>
      </c>
      <c r="L422" s="32"/>
      <c r="M422" s="138" t="s">
        <v>21</v>
      </c>
      <c r="N422" s="139" t="s">
        <v>44</v>
      </c>
      <c r="P422" s="140">
        <f>O422*H422</f>
        <v>0</v>
      </c>
      <c r="Q422" s="140">
        <v>0</v>
      </c>
      <c r="R422" s="140">
        <f>Q422*H422</f>
        <v>0</v>
      </c>
      <c r="S422" s="140">
        <v>0</v>
      </c>
      <c r="T422" s="141">
        <f>S422*H422</f>
        <v>0</v>
      </c>
      <c r="AR422" s="142" t="s">
        <v>281</v>
      </c>
      <c r="AT422" s="142" t="s">
        <v>160</v>
      </c>
      <c r="AU422" s="142" t="s">
        <v>83</v>
      </c>
      <c r="AY422" s="17" t="s">
        <v>158</v>
      </c>
      <c r="BE422" s="143">
        <f>IF(N422="základní",J422,0)</f>
        <v>0</v>
      </c>
      <c r="BF422" s="143">
        <f>IF(N422="snížená",J422,0)</f>
        <v>0</v>
      </c>
      <c r="BG422" s="143">
        <f>IF(N422="zákl. přenesená",J422,0)</f>
        <v>0</v>
      </c>
      <c r="BH422" s="143">
        <f>IF(N422="sníž. přenesená",J422,0)</f>
        <v>0</v>
      </c>
      <c r="BI422" s="143">
        <f>IF(N422="nulová",J422,0)</f>
        <v>0</v>
      </c>
      <c r="BJ422" s="17" t="s">
        <v>81</v>
      </c>
      <c r="BK422" s="143">
        <f>ROUND(I422*H422,2)</f>
        <v>0</v>
      </c>
      <c r="BL422" s="17" t="s">
        <v>281</v>
      </c>
      <c r="BM422" s="142" t="s">
        <v>3827</v>
      </c>
    </row>
    <row r="423" spans="2:65" s="1" customFormat="1" ht="11.25">
      <c r="B423" s="32"/>
      <c r="D423" s="144" t="s">
        <v>167</v>
      </c>
      <c r="F423" s="145" t="s">
        <v>3828</v>
      </c>
      <c r="I423" s="146"/>
      <c r="L423" s="32"/>
      <c r="M423" s="147"/>
      <c r="T423" s="53"/>
      <c r="AT423" s="17" t="s">
        <v>167</v>
      </c>
      <c r="AU423" s="17" t="s">
        <v>83</v>
      </c>
    </row>
    <row r="424" spans="2:65" s="1" customFormat="1" ht="11.25">
      <c r="B424" s="32"/>
      <c r="D424" s="148" t="s">
        <v>169</v>
      </c>
      <c r="F424" s="149" t="s">
        <v>3829</v>
      </c>
      <c r="I424" s="146"/>
      <c r="L424" s="32"/>
      <c r="M424" s="147"/>
      <c r="T424" s="53"/>
      <c r="AT424" s="17" t="s">
        <v>169</v>
      </c>
      <c r="AU424" s="17" t="s">
        <v>83</v>
      </c>
    </row>
    <row r="425" spans="2:65" s="1" customFormat="1" ht="16.5" customHeight="1">
      <c r="B425" s="32"/>
      <c r="C425" s="131" t="s">
        <v>1116</v>
      </c>
      <c r="D425" s="131" t="s">
        <v>160</v>
      </c>
      <c r="E425" s="132" t="s">
        <v>3830</v>
      </c>
      <c r="F425" s="133" t="s">
        <v>3831</v>
      </c>
      <c r="G425" s="134" t="s">
        <v>344</v>
      </c>
      <c r="H425" s="135">
        <v>1</v>
      </c>
      <c r="I425" s="136"/>
      <c r="J425" s="137">
        <f>ROUND(I425*H425,2)</f>
        <v>0</v>
      </c>
      <c r="K425" s="133" t="s">
        <v>164</v>
      </c>
      <c r="L425" s="32"/>
      <c r="M425" s="138" t="s">
        <v>21</v>
      </c>
      <c r="N425" s="139" t="s">
        <v>44</v>
      </c>
      <c r="P425" s="140">
        <f>O425*H425</f>
        <v>0</v>
      </c>
      <c r="Q425" s="140">
        <v>0</v>
      </c>
      <c r="R425" s="140">
        <f>Q425*H425</f>
        <v>0</v>
      </c>
      <c r="S425" s="140">
        <v>0</v>
      </c>
      <c r="T425" s="141">
        <f>S425*H425</f>
        <v>0</v>
      </c>
      <c r="AR425" s="142" t="s">
        <v>281</v>
      </c>
      <c r="AT425" s="142" t="s">
        <v>160</v>
      </c>
      <c r="AU425" s="142" t="s">
        <v>83</v>
      </c>
      <c r="AY425" s="17" t="s">
        <v>158</v>
      </c>
      <c r="BE425" s="143">
        <f>IF(N425="základní",J425,0)</f>
        <v>0</v>
      </c>
      <c r="BF425" s="143">
        <f>IF(N425="snížená",J425,0)</f>
        <v>0</v>
      </c>
      <c r="BG425" s="143">
        <f>IF(N425="zákl. přenesená",J425,0)</f>
        <v>0</v>
      </c>
      <c r="BH425" s="143">
        <f>IF(N425="sníž. přenesená",J425,0)</f>
        <v>0</v>
      </c>
      <c r="BI425" s="143">
        <f>IF(N425="nulová",J425,0)</f>
        <v>0</v>
      </c>
      <c r="BJ425" s="17" t="s">
        <v>81</v>
      </c>
      <c r="BK425" s="143">
        <f>ROUND(I425*H425,2)</f>
        <v>0</v>
      </c>
      <c r="BL425" s="17" t="s">
        <v>281</v>
      </c>
      <c r="BM425" s="142" t="s">
        <v>3832</v>
      </c>
    </row>
    <row r="426" spans="2:65" s="1" customFormat="1" ht="11.25">
      <c r="B426" s="32"/>
      <c r="D426" s="144" t="s">
        <v>167</v>
      </c>
      <c r="F426" s="145" t="s">
        <v>3833</v>
      </c>
      <c r="I426" s="146"/>
      <c r="L426" s="32"/>
      <c r="M426" s="147"/>
      <c r="T426" s="53"/>
      <c r="AT426" s="17" t="s">
        <v>167</v>
      </c>
      <c r="AU426" s="17" t="s">
        <v>83</v>
      </c>
    </row>
    <row r="427" spans="2:65" s="1" customFormat="1" ht="11.25">
      <c r="B427" s="32"/>
      <c r="D427" s="148" t="s">
        <v>169</v>
      </c>
      <c r="F427" s="149" t="s">
        <v>3834</v>
      </c>
      <c r="I427" s="146"/>
      <c r="L427" s="32"/>
      <c r="M427" s="147"/>
      <c r="T427" s="53"/>
      <c r="AT427" s="17" t="s">
        <v>169</v>
      </c>
      <c r="AU427" s="17" t="s">
        <v>83</v>
      </c>
    </row>
    <row r="428" spans="2:65" s="1" customFormat="1" ht="16.5" customHeight="1">
      <c r="B428" s="32"/>
      <c r="C428" s="131" t="s">
        <v>1123</v>
      </c>
      <c r="D428" s="131" t="s">
        <v>160</v>
      </c>
      <c r="E428" s="132" t="s">
        <v>3835</v>
      </c>
      <c r="F428" s="133" t="s">
        <v>3836</v>
      </c>
      <c r="G428" s="134" t="s">
        <v>1622</v>
      </c>
      <c r="H428" s="181"/>
      <c r="I428" s="136"/>
      <c r="J428" s="137">
        <f>ROUND(I428*H428,2)</f>
        <v>0</v>
      </c>
      <c r="K428" s="133" t="s">
        <v>164</v>
      </c>
      <c r="L428" s="32"/>
      <c r="M428" s="138" t="s">
        <v>21</v>
      </c>
      <c r="N428" s="139" t="s">
        <v>44</v>
      </c>
      <c r="P428" s="140">
        <f>O428*H428</f>
        <v>0</v>
      </c>
      <c r="Q428" s="140">
        <v>0</v>
      </c>
      <c r="R428" s="140">
        <f>Q428*H428</f>
        <v>0</v>
      </c>
      <c r="S428" s="140">
        <v>0</v>
      </c>
      <c r="T428" s="141">
        <f>S428*H428</f>
        <v>0</v>
      </c>
      <c r="AR428" s="142" t="s">
        <v>281</v>
      </c>
      <c r="AT428" s="142" t="s">
        <v>160</v>
      </c>
      <c r="AU428" s="142" t="s">
        <v>83</v>
      </c>
      <c r="AY428" s="17" t="s">
        <v>158</v>
      </c>
      <c r="BE428" s="143">
        <f>IF(N428="základní",J428,0)</f>
        <v>0</v>
      </c>
      <c r="BF428" s="143">
        <f>IF(N428="snížená",J428,0)</f>
        <v>0</v>
      </c>
      <c r="BG428" s="143">
        <f>IF(N428="zákl. přenesená",J428,0)</f>
        <v>0</v>
      </c>
      <c r="BH428" s="143">
        <f>IF(N428="sníž. přenesená",J428,0)</f>
        <v>0</v>
      </c>
      <c r="BI428" s="143">
        <f>IF(N428="nulová",J428,0)</f>
        <v>0</v>
      </c>
      <c r="BJ428" s="17" t="s">
        <v>81</v>
      </c>
      <c r="BK428" s="143">
        <f>ROUND(I428*H428,2)</f>
        <v>0</v>
      </c>
      <c r="BL428" s="17" t="s">
        <v>281</v>
      </c>
      <c r="BM428" s="142" t="s">
        <v>3837</v>
      </c>
    </row>
    <row r="429" spans="2:65" s="1" customFormat="1" ht="19.5">
      <c r="B429" s="32"/>
      <c r="D429" s="144" t="s">
        <v>167</v>
      </c>
      <c r="F429" s="145" t="s">
        <v>3838</v>
      </c>
      <c r="I429" s="146"/>
      <c r="L429" s="32"/>
      <c r="M429" s="147"/>
      <c r="T429" s="53"/>
      <c r="AT429" s="17" t="s">
        <v>167</v>
      </c>
      <c r="AU429" s="17" t="s">
        <v>83</v>
      </c>
    </row>
    <row r="430" spans="2:65" s="1" customFormat="1" ht="11.25">
      <c r="B430" s="32"/>
      <c r="D430" s="148" t="s">
        <v>169</v>
      </c>
      <c r="F430" s="149" t="s">
        <v>3839</v>
      </c>
      <c r="I430" s="146"/>
      <c r="L430" s="32"/>
      <c r="M430" s="147"/>
      <c r="T430" s="53"/>
      <c r="AT430" s="17" t="s">
        <v>169</v>
      </c>
      <c r="AU430" s="17" t="s">
        <v>83</v>
      </c>
    </row>
    <row r="431" spans="2:65" s="1" customFormat="1" ht="16.5" customHeight="1">
      <c r="B431" s="32"/>
      <c r="C431" s="131" t="s">
        <v>1129</v>
      </c>
      <c r="D431" s="131" t="s">
        <v>160</v>
      </c>
      <c r="E431" s="132" t="s">
        <v>3840</v>
      </c>
      <c r="F431" s="133" t="s">
        <v>3841</v>
      </c>
      <c r="G431" s="134" t="s">
        <v>1622</v>
      </c>
      <c r="H431" s="181"/>
      <c r="I431" s="136"/>
      <c r="J431" s="137">
        <f>ROUND(I431*H431,2)</f>
        <v>0</v>
      </c>
      <c r="K431" s="133" t="s">
        <v>164</v>
      </c>
      <c r="L431" s="32"/>
      <c r="M431" s="138" t="s">
        <v>21</v>
      </c>
      <c r="N431" s="139" t="s">
        <v>44</v>
      </c>
      <c r="P431" s="140">
        <f>O431*H431</f>
        <v>0</v>
      </c>
      <c r="Q431" s="140">
        <v>0</v>
      </c>
      <c r="R431" s="140">
        <f>Q431*H431</f>
        <v>0</v>
      </c>
      <c r="S431" s="140">
        <v>0</v>
      </c>
      <c r="T431" s="141">
        <f>S431*H431</f>
        <v>0</v>
      </c>
      <c r="AR431" s="142" t="s">
        <v>281</v>
      </c>
      <c r="AT431" s="142" t="s">
        <v>160</v>
      </c>
      <c r="AU431" s="142" t="s">
        <v>83</v>
      </c>
      <c r="AY431" s="17" t="s">
        <v>158</v>
      </c>
      <c r="BE431" s="143">
        <f>IF(N431="základní",J431,0)</f>
        <v>0</v>
      </c>
      <c r="BF431" s="143">
        <f>IF(N431="snížená",J431,0)</f>
        <v>0</v>
      </c>
      <c r="BG431" s="143">
        <f>IF(N431="zákl. přenesená",J431,0)</f>
        <v>0</v>
      </c>
      <c r="BH431" s="143">
        <f>IF(N431="sníž. přenesená",J431,0)</f>
        <v>0</v>
      </c>
      <c r="BI431" s="143">
        <f>IF(N431="nulová",J431,0)</f>
        <v>0</v>
      </c>
      <c r="BJ431" s="17" t="s">
        <v>81</v>
      </c>
      <c r="BK431" s="143">
        <f>ROUND(I431*H431,2)</f>
        <v>0</v>
      </c>
      <c r="BL431" s="17" t="s">
        <v>281</v>
      </c>
      <c r="BM431" s="142" t="s">
        <v>3842</v>
      </c>
    </row>
    <row r="432" spans="2:65" s="1" customFormat="1" ht="19.5">
      <c r="B432" s="32"/>
      <c r="D432" s="144" t="s">
        <v>167</v>
      </c>
      <c r="F432" s="145" t="s">
        <v>3843</v>
      </c>
      <c r="I432" s="146"/>
      <c r="L432" s="32"/>
      <c r="M432" s="147"/>
      <c r="T432" s="53"/>
      <c r="AT432" s="17" t="s">
        <v>167</v>
      </c>
      <c r="AU432" s="17" t="s">
        <v>83</v>
      </c>
    </row>
    <row r="433" spans="2:65" s="1" customFormat="1" ht="11.25">
      <c r="B433" s="32"/>
      <c r="D433" s="148" t="s">
        <v>169</v>
      </c>
      <c r="F433" s="149" t="s">
        <v>3844</v>
      </c>
      <c r="I433" s="146"/>
      <c r="L433" s="32"/>
      <c r="M433" s="147"/>
      <c r="T433" s="53"/>
      <c r="AT433" s="17" t="s">
        <v>169</v>
      </c>
      <c r="AU433" s="17" t="s">
        <v>83</v>
      </c>
    </row>
    <row r="434" spans="2:65" s="1" customFormat="1" ht="16.5" customHeight="1">
      <c r="B434" s="32"/>
      <c r="C434" s="131" t="s">
        <v>1136</v>
      </c>
      <c r="D434" s="131" t="s">
        <v>160</v>
      </c>
      <c r="E434" s="132" t="s">
        <v>3845</v>
      </c>
      <c r="F434" s="133" t="s">
        <v>3756</v>
      </c>
      <c r="G434" s="134" t="s">
        <v>1622</v>
      </c>
      <c r="H434" s="181"/>
      <c r="I434" s="136"/>
      <c r="J434" s="137">
        <f>ROUND(I434*H434,2)</f>
        <v>0</v>
      </c>
      <c r="K434" s="133" t="s">
        <v>21</v>
      </c>
      <c r="L434" s="32"/>
      <c r="M434" s="138" t="s">
        <v>21</v>
      </c>
      <c r="N434" s="139" t="s">
        <v>44</v>
      </c>
      <c r="P434" s="140">
        <f>O434*H434</f>
        <v>0</v>
      </c>
      <c r="Q434" s="140">
        <v>0</v>
      </c>
      <c r="R434" s="140">
        <f>Q434*H434</f>
        <v>0</v>
      </c>
      <c r="S434" s="140">
        <v>0</v>
      </c>
      <c r="T434" s="141">
        <f>S434*H434</f>
        <v>0</v>
      </c>
      <c r="AR434" s="142" t="s">
        <v>281</v>
      </c>
      <c r="AT434" s="142" t="s">
        <v>160</v>
      </c>
      <c r="AU434" s="142" t="s">
        <v>83</v>
      </c>
      <c r="AY434" s="17" t="s">
        <v>158</v>
      </c>
      <c r="BE434" s="143">
        <f>IF(N434="základní",J434,0)</f>
        <v>0</v>
      </c>
      <c r="BF434" s="143">
        <f>IF(N434="snížená",J434,0)</f>
        <v>0</v>
      </c>
      <c r="BG434" s="143">
        <f>IF(N434="zákl. přenesená",J434,0)</f>
        <v>0</v>
      </c>
      <c r="BH434" s="143">
        <f>IF(N434="sníž. přenesená",J434,0)</f>
        <v>0</v>
      </c>
      <c r="BI434" s="143">
        <f>IF(N434="nulová",J434,0)</f>
        <v>0</v>
      </c>
      <c r="BJ434" s="17" t="s">
        <v>81</v>
      </c>
      <c r="BK434" s="143">
        <f>ROUND(I434*H434,2)</f>
        <v>0</v>
      </c>
      <c r="BL434" s="17" t="s">
        <v>281</v>
      </c>
      <c r="BM434" s="142" t="s">
        <v>3846</v>
      </c>
    </row>
    <row r="435" spans="2:65" s="1" customFormat="1" ht="11.25">
      <c r="B435" s="32"/>
      <c r="D435" s="144" t="s">
        <v>167</v>
      </c>
      <c r="F435" s="145" t="s">
        <v>3756</v>
      </c>
      <c r="I435" s="146"/>
      <c r="L435" s="32"/>
      <c r="M435" s="147"/>
      <c r="T435" s="53"/>
      <c r="AT435" s="17" t="s">
        <v>167</v>
      </c>
      <c r="AU435" s="17" t="s">
        <v>83</v>
      </c>
    </row>
    <row r="436" spans="2:65" s="11" customFormat="1" ht="22.9" customHeight="1">
      <c r="B436" s="119"/>
      <c r="D436" s="120" t="s">
        <v>72</v>
      </c>
      <c r="E436" s="129" t="s">
        <v>3847</v>
      </c>
      <c r="F436" s="129" t="s">
        <v>3848</v>
      </c>
      <c r="I436" s="122"/>
      <c r="J436" s="130">
        <f>BK436</f>
        <v>0</v>
      </c>
      <c r="L436" s="119"/>
      <c r="M436" s="124"/>
      <c r="P436" s="125">
        <f>P437+P442+P451</f>
        <v>0</v>
      </c>
      <c r="R436" s="125">
        <f>R437+R442+R451</f>
        <v>0</v>
      </c>
      <c r="T436" s="126">
        <f>T437+T442+T451</f>
        <v>0</v>
      </c>
      <c r="AR436" s="120" t="s">
        <v>83</v>
      </c>
      <c r="AT436" s="127" t="s">
        <v>72</v>
      </c>
      <c r="AU436" s="127" t="s">
        <v>81</v>
      </c>
      <c r="AY436" s="120" t="s">
        <v>158</v>
      </c>
      <c r="BK436" s="128">
        <f>BK437+BK442+BK451</f>
        <v>0</v>
      </c>
    </row>
    <row r="437" spans="2:65" s="11" customFormat="1" ht="20.85" customHeight="1">
      <c r="B437" s="119"/>
      <c r="D437" s="120" t="s">
        <v>72</v>
      </c>
      <c r="E437" s="129" t="s">
        <v>3849</v>
      </c>
      <c r="F437" s="129" t="s">
        <v>3850</v>
      </c>
      <c r="I437" s="122"/>
      <c r="J437" s="130">
        <f>BK437</f>
        <v>0</v>
      </c>
      <c r="L437" s="119"/>
      <c r="M437" s="124"/>
      <c r="P437" s="125">
        <f>SUM(P438:P441)</f>
        <v>0</v>
      </c>
      <c r="R437" s="125">
        <f>SUM(R438:R441)</f>
        <v>0</v>
      </c>
      <c r="T437" s="126">
        <f>SUM(T438:T441)</f>
        <v>0</v>
      </c>
      <c r="AR437" s="120" t="s">
        <v>83</v>
      </c>
      <c r="AT437" s="127" t="s">
        <v>72</v>
      </c>
      <c r="AU437" s="127" t="s">
        <v>83</v>
      </c>
      <c r="AY437" s="120" t="s">
        <v>158</v>
      </c>
      <c r="BK437" s="128">
        <f>SUM(BK438:BK441)</f>
        <v>0</v>
      </c>
    </row>
    <row r="438" spans="2:65" s="1" customFormat="1" ht="16.5" customHeight="1">
      <c r="B438" s="32"/>
      <c r="C438" s="170" t="s">
        <v>1142</v>
      </c>
      <c r="D438" s="170" t="s">
        <v>264</v>
      </c>
      <c r="E438" s="171" t="s">
        <v>3851</v>
      </c>
      <c r="F438" s="172" t="s">
        <v>3852</v>
      </c>
      <c r="G438" s="173" t="s">
        <v>344</v>
      </c>
      <c r="H438" s="174">
        <v>1</v>
      </c>
      <c r="I438" s="175"/>
      <c r="J438" s="176">
        <f>ROUND(I438*H438,2)</f>
        <v>0</v>
      </c>
      <c r="K438" s="172" t="s">
        <v>21</v>
      </c>
      <c r="L438" s="177"/>
      <c r="M438" s="178" t="s">
        <v>21</v>
      </c>
      <c r="N438" s="179" t="s">
        <v>44</v>
      </c>
      <c r="P438" s="140">
        <f>O438*H438</f>
        <v>0</v>
      </c>
      <c r="Q438" s="140">
        <v>0</v>
      </c>
      <c r="R438" s="140">
        <f>Q438*H438</f>
        <v>0</v>
      </c>
      <c r="S438" s="140">
        <v>0</v>
      </c>
      <c r="T438" s="141">
        <f>S438*H438</f>
        <v>0</v>
      </c>
      <c r="AR438" s="142" t="s">
        <v>424</v>
      </c>
      <c r="AT438" s="142" t="s">
        <v>264</v>
      </c>
      <c r="AU438" s="142" t="s">
        <v>181</v>
      </c>
      <c r="AY438" s="17" t="s">
        <v>158</v>
      </c>
      <c r="BE438" s="143">
        <f>IF(N438="základní",J438,0)</f>
        <v>0</v>
      </c>
      <c r="BF438" s="143">
        <f>IF(N438="snížená",J438,0)</f>
        <v>0</v>
      </c>
      <c r="BG438" s="143">
        <f>IF(N438="zákl. přenesená",J438,0)</f>
        <v>0</v>
      </c>
      <c r="BH438" s="143">
        <f>IF(N438="sníž. přenesená",J438,0)</f>
        <v>0</v>
      </c>
      <c r="BI438" s="143">
        <f>IF(N438="nulová",J438,0)</f>
        <v>0</v>
      </c>
      <c r="BJ438" s="17" t="s">
        <v>81</v>
      </c>
      <c r="BK438" s="143">
        <f>ROUND(I438*H438,2)</f>
        <v>0</v>
      </c>
      <c r="BL438" s="17" t="s">
        <v>281</v>
      </c>
      <c r="BM438" s="142" t="s">
        <v>3853</v>
      </c>
    </row>
    <row r="439" spans="2:65" s="1" customFormat="1" ht="11.25">
      <c r="B439" s="32"/>
      <c r="D439" s="144" t="s">
        <v>167</v>
      </c>
      <c r="F439" s="145" t="s">
        <v>3852</v>
      </c>
      <c r="I439" s="146"/>
      <c r="L439" s="32"/>
      <c r="M439" s="147"/>
      <c r="T439" s="53"/>
      <c r="AT439" s="17" t="s">
        <v>167</v>
      </c>
      <c r="AU439" s="17" t="s">
        <v>181</v>
      </c>
    </row>
    <row r="440" spans="2:65" s="1" customFormat="1" ht="16.5" customHeight="1">
      <c r="B440" s="32"/>
      <c r="C440" s="170" t="s">
        <v>1150</v>
      </c>
      <c r="D440" s="170" t="s">
        <v>264</v>
      </c>
      <c r="E440" s="171" t="s">
        <v>3854</v>
      </c>
      <c r="F440" s="172" t="s">
        <v>3855</v>
      </c>
      <c r="G440" s="173" t="s">
        <v>344</v>
      </c>
      <c r="H440" s="174">
        <v>1</v>
      </c>
      <c r="I440" s="175"/>
      <c r="J440" s="176">
        <f>ROUND(I440*H440,2)</f>
        <v>0</v>
      </c>
      <c r="K440" s="172" t="s">
        <v>21</v>
      </c>
      <c r="L440" s="177"/>
      <c r="M440" s="178" t="s">
        <v>21</v>
      </c>
      <c r="N440" s="179" t="s">
        <v>44</v>
      </c>
      <c r="P440" s="140">
        <f>O440*H440</f>
        <v>0</v>
      </c>
      <c r="Q440" s="140">
        <v>0</v>
      </c>
      <c r="R440" s="140">
        <f>Q440*H440</f>
        <v>0</v>
      </c>
      <c r="S440" s="140">
        <v>0</v>
      </c>
      <c r="T440" s="141">
        <f>S440*H440</f>
        <v>0</v>
      </c>
      <c r="AR440" s="142" t="s">
        <v>424</v>
      </c>
      <c r="AT440" s="142" t="s">
        <v>264</v>
      </c>
      <c r="AU440" s="142" t="s">
        <v>181</v>
      </c>
      <c r="AY440" s="17" t="s">
        <v>158</v>
      </c>
      <c r="BE440" s="143">
        <f>IF(N440="základní",J440,0)</f>
        <v>0</v>
      </c>
      <c r="BF440" s="143">
        <f>IF(N440="snížená",J440,0)</f>
        <v>0</v>
      </c>
      <c r="BG440" s="143">
        <f>IF(N440="zákl. přenesená",J440,0)</f>
        <v>0</v>
      </c>
      <c r="BH440" s="143">
        <f>IF(N440="sníž. přenesená",J440,0)</f>
        <v>0</v>
      </c>
      <c r="BI440" s="143">
        <f>IF(N440="nulová",J440,0)</f>
        <v>0</v>
      </c>
      <c r="BJ440" s="17" t="s">
        <v>81</v>
      </c>
      <c r="BK440" s="143">
        <f>ROUND(I440*H440,2)</f>
        <v>0</v>
      </c>
      <c r="BL440" s="17" t="s">
        <v>281</v>
      </c>
      <c r="BM440" s="142" t="s">
        <v>3856</v>
      </c>
    </row>
    <row r="441" spans="2:65" s="1" customFormat="1" ht="11.25">
      <c r="B441" s="32"/>
      <c r="D441" s="144" t="s">
        <v>167</v>
      </c>
      <c r="F441" s="145" t="s">
        <v>3855</v>
      </c>
      <c r="I441" s="146"/>
      <c r="L441" s="32"/>
      <c r="M441" s="147"/>
      <c r="T441" s="53"/>
      <c r="AT441" s="17" t="s">
        <v>167</v>
      </c>
      <c r="AU441" s="17" t="s">
        <v>181</v>
      </c>
    </row>
    <row r="442" spans="2:65" s="11" customFormat="1" ht="20.85" customHeight="1">
      <c r="B442" s="119"/>
      <c r="D442" s="120" t="s">
        <v>72</v>
      </c>
      <c r="E442" s="129" t="s">
        <v>3857</v>
      </c>
      <c r="F442" s="129" t="s">
        <v>3858</v>
      </c>
      <c r="I442" s="122"/>
      <c r="J442" s="130">
        <f>BK442</f>
        <v>0</v>
      </c>
      <c r="L442" s="119"/>
      <c r="M442" s="124"/>
      <c r="P442" s="125">
        <f>SUM(P443:P450)</f>
        <v>0</v>
      </c>
      <c r="R442" s="125">
        <f>SUM(R443:R450)</f>
        <v>0</v>
      </c>
      <c r="T442" s="126">
        <f>SUM(T443:T450)</f>
        <v>0</v>
      </c>
      <c r="AR442" s="120" t="s">
        <v>83</v>
      </c>
      <c r="AT442" s="127" t="s">
        <v>72</v>
      </c>
      <c r="AU442" s="127" t="s">
        <v>83</v>
      </c>
      <c r="AY442" s="120" t="s">
        <v>158</v>
      </c>
      <c r="BK442" s="128">
        <f>SUM(BK443:BK450)</f>
        <v>0</v>
      </c>
    </row>
    <row r="443" spans="2:65" s="1" customFormat="1" ht="16.5" customHeight="1">
      <c r="B443" s="32"/>
      <c r="C443" s="170" t="s">
        <v>1158</v>
      </c>
      <c r="D443" s="170" t="s">
        <v>264</v>
      </c>
      <c r="E443" s="171" t="s">
        <v>3859</v>
      </c>
      <c r="F443" s="172" t="s">
        <v>3860</v>
      </c>
      <c r="G443" s="173" t="s">
        <v>2746</v>
      </c>
      <c r="H443" s="174">
        <v>1</v>
      </c>
      <c r="I443" s="175"/>
      <c r="J443" s="176">
        <f>ROUND(I443*H443,2)</f>
        <v>0</v>
      </c>
      <c r="K443" s="172" t="s">
        <v>21</v>
      </c>
      <c r="L443" s="177"/>
      <c r="M443" s="178" t="s">
        <v>21</v>
      </c>
      <c r="N443" s="179" t="s">
        <v>44</v>
      </c>
      <c r="P443" s="140">
        <f>O443*H443</f>
        <v>0</v>
      </c>
      <c r="Q443" s="140">
        <v>0</v>
      </c>
      <c r="R443" s="140">
        <f>Q443*H443</f>
        <v>0</v>
      </c>
      <c r="S443" s="140">
        <v>0</v>
      </c>
      <c r="T443" s="141">
        <f>S443*H443</f>
        <v>0</v>
      </c>
      <c r="AR443" s="142" t="s">
        <v>424</v>
      </c>
      <c r="AT443" s="142" t="s">
        <v>264</v>
      </c>
      <c r="AU443" s="142" t="s">
        <v>181</v>
      </c>
      <c r="AY443" s="17" t="s">
        <v>158</v>
      </c>
      <c r="BE443" s="143">
        <f>IF(N443="základní",J443,0)</f>
        <v>0</v>
      </c>
      <c r="BF443" s="143">
        <f>IF(N443="snížená",J443,0)</f>
        <v>0</v>
      </c>
      <c r="BG443" s="143">
        <f>IF(N443="zákl. přenesená",J443,0)</f>
        <v>0</v>
      </c>
      <c r="BH443" s="143">
        <f>IF(N443="sníž. přenesená",J443,0)</f>
        <v>0</v>
      </c>
      <c r="BI443" s="143">
        <f>IF(N443="nulová",J443,0)</f>
        <v>0</v>
      </c>
      <c r="BJ443" s="17" t="s">
        <v>81</v>
      </c>
      <c r="BK443" s="143">
        <f>ROUND(I443*H443,2)</f>
        <v>0</v>
      </c>
      <c r="BL443" s="17" t="s">
        <v>281</v>
      </c>
      <c r="BM443" s="142" t="s">
        <v>3861</v>
      </c>
    </row>
    <row r="444" spans="2:65" s="1" customFormat="1" ht="11.25">
      <c r="B444" s="32"/>
      <c r="D444" s="144" t="s">
        <v>167</v>
      </c>
      <c r="F444" s="145" t="s">
        <v>3860</v>
      </c>
      <c r="I444" s="146"/>
      <c r="L444" s="32"/>
      <c r="M444" s="147"/>
      <c r="T444" s="53"/>
      <c r="AT444" s="17" t="s">
        <v>167</v>
      </c>
      <c r="AU444" s="17" t="s">
        <v>181</v>
      </c>
    </row>
    <row r="445" spans="2:65" s="1" customFormat="1" ht="16.5" customHeight="1">
      <c r="B445" s="32"/>
      <c r="C445" s="170" t="s">
        <v>1164</v>
      </c>
      <c r="D445" s="170" t="s">
        <v>264</v>
      </c>
      <c r="E445" s="171" t="s">
        <v>3862</v>
      </c>
      <c r="F445" s="172" t="s">
        <v>3863</v>
      </c>
      <c r="G445" s="173" t="s">
        <v>2746</v>
      </c>
      <c r="H445" s="174">
        <v>3</v>
      </c>
      <c r="I445" s="175"/>
      <c r="J445" s="176">
        <f>ROUND(I445*H445,2)</f>
        <v>0</v>
      </c>
      <c r="K445" s="172" t="s">
        <v>21</v>
      </c>
      <c r="L445" s="177"/>
      <c r="M445" s="178" t="s">
        <v>21</v>
      </c>
      <c r="N445" s="179" t="s">
        <v>44</v>
      </c>
      <c r="P445" s="140">
        <f>O445*H445</f>
        <v>0</v>
      </c>
      <c r="Q445" s="140">
        <v>0</v>
      </c>
      <c r="R445" s="140">
        <f>Q445*H445</f>
        <v>0</v>
      </c>
      <c r="S445" s="140">
        <v>0</v>
      </c>
      <c r="T445" s="141">
        <f>S445*H445</f>
        <v>0</v>
      </c>
      <c r="AR445" s="142" t="s">
        <v>424</v>
      </c>
      <c r="AT445" s="142" t="s">
        <v>264</v>
      </c>
      <c r="AU445" s="142" t="s">
        <v>181</v>
      </c>
      <c r="AY445" s="17" t="s">
        <v>158</v>
      </c>
      <c r="BE445" s="143">
        <f>IF(N445="základní",J445,0)</f>
        <v>0</v>
      </c>
      <c r="BF445" s="143">
        <f>IF(N445="snížená",J445,0)</f>
        <v>0</v>
      </c>
      <c r="BG445" s="143">
        <f>IF(N445="zákl. přenesená",J445,0)</f>
        <v>0</v>
      </c>
      <c r="BH445" s="143">
        <f>IF(N445="sníž. přenesená",J445,0)</f>
        <v>0</v>
      </c>
      <c r="BI445" s="143">
        <f>IF(N445="nulová",J445,0)</f>
        <v>0</v>
      </c>
      <c r="BJ445" s="17" t="s">
        <v>81</v>
      </c>
      <c r="BK445" s="143">
        <f>ROUND(I445*H445,2)</f>
        <v>0</v>
      </c>
      <c r="BL445" s="17" t="s">
        <v>281</v>
      </c>
      <c r="BM445" s="142" t="s">
        <v>3864</v>
      </c>
    </row>
    <row r="446" spans="2:65" s="1" customFormat="1" ht="11.25">
      <c r="B446" s="32"/>
      <c r="D446" s="144" t="s">
        <v>167</v>
      </c>
      <c r="F446" s="145" t="s">
        <v>3863</v>
      </c>
      <c r="I446" s="146"/>
      <c r="L446" s="32"/>
      <c r="M446" s="147"/>
      <c r="T446" s="53"/>
      <c r="AT446" s="17" t="s">
        <v>167</v>
      </c>
      <c r="AU446" s="17" t="s">
        <v>181</v>
      </c>
    </row>
    <row r="447" spans="2:65" s="1" customFormat="1" ht="16.5" customHeight="1">
      <c r="B447" s="32"/>
      <c r="C447" s="170" t="s">
        <v>1172</v>
      </c>
      <c r="D447" s="170" t="s">
        <v>264</v>
      </c>
      <c r="E447" s="171" t="s">
        <v>3865</v>
      </c>
      <c r="F447" s="172" t="s">
        <v>3866</v>
      </c>
      <c r="G447" s="173" t="s">
        <v>3867</v>
      </c>
      <c r="H447" s="174">
        <v>1</v>
      </c>
      <c r="I447" s="175"/>
      <c r="J447" s="176">
        <f>ROUND(I447*H447,2)</f>
        <v>0</v>
      </c>
      <c r="K447" s="172" t="s">
        <v>21</v>
      </c>
      <c r="L447" s="177"/>
      <c r="M447" s="178" t="s">
        <v>21</v>
      </c>
      <c r="N447" s="179" t="s">
        <v>44</v>
      </c>
      <c r="P447" s="140">
        <f>O447*H447</f>
        <v>0</v>
      </c>
      <c r="Q447" s="140">
        <v>0</v>
      </c>
      <c r="R447" s="140">
        <f>Q447*H447</f>
        <v>0</v>
      </c>
      <c r="S447" s="140">
        <v>0</v>
      </c>
      <c r="T447" s="141">
        <f>S447*H447</f>
        <v>0</v>
      </c>
      <c r="AR447" s="142" t="s">
        <v>424</v>
      </c>
      <c r="AT447" s="142" t="s">
        <v>264</v>
      </c>
      <c r="AU447" s="142" t="s">
        <v>181</v>
      </c>
      <c r="AY447" s="17" t="s">
        <v>158</v>
      </c>
      <c r="BE447" s="143">
        <f>IF(N447="základní",J447,0)</f>
        <v>0</v>
      </c>
      <c r="BF447" s="143">
        <f>IF(N447="snížená",J447,0)</f>
        <v>0</v>
      </c>
      <c r="BG447" s="143">
        <f>IF(N447="zákl. přenesená",J447,0)</f>
        <v>0</v>
      </c>
      <c r="BH447" s="143">
        <f>IF(N447="sníž. přenesená",J447,0)</f>
        <v>0</v>
      </c>
      <c r="BI447" s="143">
        <f>IF(N447="nulová",J447,0)</f>
        <v>0</v>
      </c>
      <c r="BJ447" s="17" t="s">
        <v>81</v>
      </c>
      <c r="BK447" s="143">
        <f>ROUND(I447*H447,2)</f>
        <v>0</v>
      </c>
      <c r="BL447" s="17" t="s">
        <v>281</v>
      </c>
      <c r="BM447" s="142" t="s">
        <v>3868</v>
      </c>
    </row>
    <row r="448" spans="2:65" s="1" customFormat="1" ht="11.25">
      <c r="B448" s="32"/>
      <c r="D448" s="144" t="s">
        <v>167</v>
      </c>
      <c r="F448" s="145" t="s">
        <v>3866</v>
      </c>
      <c r="I448" s="146"/>
      <c r="L448" s="32"/>
      <c r="M448" s="147"/>
      <c r="T448" s="53"/>
      <c r="AT448" s="17" t="s">
        <v>167</v>
      </c>
      <c r="AU448" s="17" t="s">
        <v>181</v>
      </c>
    </row>
    <row r="449" spans="2:65" s="1" customFormat="1" ht="16.5" customHeight="1">
      <c r="B449" s="32"/>
      <c r="C449" s="170" t="s">
        <v>1181</v>
      </c>
      <c r="D449" s="170" t="s">
        <v>264</v>
      </c>
      <c r="E449" s="171" t="s">
        <v>3869</v>
      </c>
      <c r="F449" s="172" t="s">
        <v>3870</v>
      </c>
      <c r="G449" s="173" t="s">
        <v>3867</v>
      </c>
      <c r="H449" s="174">
        <v>10</v>
      </c>
      <c r="I449" s="175"/>
      <c r="J449" s="176">
        <f>ROUND(I449*H449,2)</f>
        <v>0</v>
      </c>
      <c r="K449" s="172" t="s">
        <v>21</v>
      </c>
      <c r="L449" s="177"/>
      <c r="M449" s="178" t="s">
        <v>21</v>
      </c>
      <c r="N449" s="179" t="s">
        <v>44</v>
      </c>
      <c r="P449" s="140">
        <f>O449*H449</f>
        <v>0</v>
      </c>
      <c r="Q449" s="140">
        <v>0</v>
      </c>
      <c r="R449" s="140">
        <f>Q449*H449</f>
        <v>0</v>
      </c>
      <c r="S449" s="140">
        <v>0</v>
      </c>
      <c r="T449" s="141">
        <f>S449*H449</f>
        <v>0</v>
      </c>
      <c r="AR449" s="142" t="s">
        <v>424</v>
      </c>
      <c r="AT449" s="142" t="s">
        <v>264</v>
      </c>
      <c r="AU449" s="142" t="s">
        <v>181</v>
      </c>
      <c r="AY449" s="17" t="s">
        <v>158</v>
      </c>
      <c r="BE449" s="143">
        <f>IF(N449="základní",J449,0)</f>
        <v>0</v>
      </c>
      <c r="BF449" s="143">
        <f>IF(N449="snížená",J449,0)</f>
        <v>0</v>
      </c>
      <c r="BG449" s="143">
        <f>IF(N449="zákl. přenesená",J449,0)</f>
        <v>0</v>
      </c>
      <c r="BH449" s="143">
        <f>IF(N449="sníž. přenesená",J449,0)</f>
        <v>0</v>
      </c>
      <c r="BI449" s="143">
        <f>IF(N449="nulová",J449,0)</f>
        <v>0</v>
      </c>
      <c r="BJ449" s="17" t="s">
        <v>81</v>
      </c>
      <c r="BK449" s="143">
        <f>ROUND(I449*H449,2)</f>
        <v>0</v>
      </c>
      <c r="BL449" s="17" t="s">
        <v>281</v>
      </c>
      <c r="BM449" s="142" t="s">
        <v>3871</v>
      </c>
    </row>
    <row r="450" spans="2:65" s="1" customFormat="1" ht="11.25">
      <c r="B450" s="32"/>
      <c r="D450" s="144" t="s">
        <v>167</v>
      </c>
      <c r="F450" s="145" t="s">
        <v>3870</v>
      </c>
      <c r="I450" s="146"/>
      <c r="L450" s="32"/>
      <c r="M450" s="147"/>
      <c r="T450" s="53"/>
      <c r="AT450" s="17" t="s">
        <v>167</v>
      </c>
      <c r="AU450" s="17" t="s">
        <v>181</v>
      </c>
    </row>
    <row r="451" spans="2:65" s="11" customFormat="1" ht="20.85" customHeight="1">
      <c r="B451" s="119"/>
      <c r="D451" s="120" t="s">
        <v>72</v>
      </c>
      <c r="E451" s="129" t="s">
        <v>3872</v>
      </c>
      <c r="F451" s="129" t="s">
        <v>3873</v>
      </c>
      <c r="I451" s="122"/>
      <c r="J451" s="130">
        <f>BK451</f>
        <v>0</v>
      </c>
      <c r="L451" s="119"/>
      <c r="M451" s="124"/>
      <c r="P451" s="125">
        <f>SUM(P452:P487)</f>
        <v>0</v>
      </c>
      <c r="R451" s="125">
        <f>SUM(R452:R487)</f>
        <v>0</v>
      </c>
      <c r="T451" s="126">
        <f>SUM(T452:T487)</f>
        <v>0</v>
      </c>
      <c r="AR451" s="120" t="s">
        <v>83</v>
      </c>
      <c r="AT451" s="127" t="s">
        <v>72</v>
      </c>
      <c r="AU451" s="127" t="s">
        <v>83</v>
      </c>
      <c r="AY451" s="120" t="s">
        <v>158</v>
      </c>
      <c r="BK451" s="128">
        <f>SUM(BK452:BK487)</f>
        <v>0</v>
      </c>
    </row>
    <row r="452" spans="2:65" s="1" customFormat="1" ht="16.5" customHeight="1">
      <c r="B452" s="32"/>
      <c r="C452" s="170" t="s">
        <v>1189</v>
      </c>
      <c r="D452" s="170" t="s">
        <v>264</v>
      </c>
      <c r="E452" s="171" t="s">
        <v>3874</v>
      </c>
      <c r="F452" s="172" t="s">
        <v>3875</v>
      </c>
      <c r="G452" s="173" t="s">
        <v>344</v>
      </c>
      <c r="H452" s="174">
        <v>1</v>
      </c>
      <c r="I452" s="175"/>
      <c r="J452" s="176">
        <f>ROUND(I452*H452,2)</f>
        <v>0</v>
      </c>
      <c r="K452" s="172" t="s">
        <v>21</v>
      </c>
      <c r="L452" s="177"/>
      <c r="M452" s="178" t="s">
        <v>21</v>
      </c>
      <c r="N452" s="179" t="s">
        <v>44</v>
      </c>
      <c r="P452" s="140">
        <f>O452*H452</f>
        <v>0</v>
      </c>
      <c r="Q452" s="140">
        <v>0</v>
      </c>
      <c r="R452" s="140">
        <f>Q452*H452</f>
        <v>0</v>
      </c>
      <c r="S452" s="140">
        <v>0</v>
      </c>
      <c r="T452" s="141">
        <f>S452*H452</f>
        <v>0</v>
      </c>
      <c r="AR452" s="142" t="s">
        <v>424</v>
      </c>
      <c r="AT452" s="142" t="s">
        <v>264</v>
      </c>
      <c r="AU452" s="142" t="s">
        <v>181</v>
      </c>
      <c r="AY452" s="17" t="s">
        <v>158</v>
      </c>
      <c r="BE452" s="143">
        <f>IF(N452="základní",J452,0)</f>
        <v>0</v>
      </c>
      <c r="BF452" s="143">
        <f>IF(N452="snížená",J452,0)</f>
        <v>0</v>
      </c>
      <c r="BG452" s="143">
        <f>IF(N452="zákl. přenesená",J452,0)</f>
        <v>0</v>
      </c>
      <c r="BH452" s="143">
        <f>IF(N452="sníž. přenesená",J452,0)</f>
        <v>0</v>
      </c>
      <c r="BI452" s="143">
        <f>IF(N452="nulová",J452,0)</f>
        <v>0</v>
      </c>
      <c r="BJ452" s="17" t="s">
        <v>81</v>
      </c>
      <c r="BK452" s="143">
        <f>ROUND(I452*H452,2)</f>
        <v>0</v>
      </c>
      <c r="BL452" s="17" t="s">
        <v>281</v>
      </c>
      <c r="BM452" s="142" t="s">
        <v>3876</v>
      </c>
    </row>
    <row r="453" spans="2:65" s="1" customFormat="1" ht="11.25">
      <c r="B453" s="32"/>
      <c r="D453" s="144" t="s">
        <v>167</v>
      </c>
      <c r="F453" s="145" t="s">
        <v>3875</v>
      </c>
      <c r="I453" s="146"/>
      <c r="L453" s="32"/>
      <c r="M453" s="147"/>
      <c r="T453" s="53"/>
      <c r="AT453" s="17" t="s">
        <v>167</v>
      </c>
      <c r="AU453" s="17" t="s">
        <v>181</v>
      </c>
    </row>
    <row r="454" spans="2:65" s="1" customFormat="1" ht="16.5" customHeight="1">
      <c r="B454" s="32"/>
      <c r="C454" s="170" t="s">
        <v>1195</v>
      </c>
      <c r="D454" s="170" t="s">
        <v>264</v>
      </c>
      <c r="E454" s="171" t="s">
        <v>3877</v>
      </c>
      <c r="F454" s="172" t="s">
        <v>3878</v>
      </c>
      <c r="G454" s="173" t="s">
        <v>3867</v>
      </c>
      <c r="H454" s="174">
        <v>1</v>
      </c>
      <c r="I454" s="175"/>
      <c r="J454" s="176">
        <f>ROUND(I454*H454,2)</f>
        <v>0</v>
      </c>
      <c r="K454" s="172" t="s">
        <v>21</v>
      </c>
      <c r="L454" s="177"/>
      <c r="M454" s="178" t="s">
        <v>21</v>
      </c>
      <c r="N454" s="179" t="s">
        <v>44</v>
      </c>
      <c r="P454" s="140">
        <f>O454*H454</f>
        <v>0</v>
      </c>
      <c r="Q454" s="140">
        <v>0</v>
      </c>
      <c r="R454" s="140">
        <f>Q454*H454</f>
        <v>0</v>
      </c>
      <c r="S454" s="140">
        <v>0</v>
      </c>
      <c r="T454" s="141">
        <f>S454*H454</f>
        <v>0</v>
      </c>
      <c r="AR454" s="142" t="s">
        <v>424</v>
      </c>
      <c r="AT454" s="142" t="s">
        <v>264</v>
      </c>
      <c r="AU454" s="142" t="s">
        <v>181</v>
      </c>
      <c r="AY454" s="17" t="s">
        <v>158</v>
      </c>
      <c r="BE454" s="143">
        <f>IF(N454="základní",J454,0)</f>
        <v>0</v>
      </c>
      <c r="BF454" s="143">
        <f>IF(N454="snížená",J454,0)</f>
        <v>0</v>
      </c>
      <c r="BG454" s="143">
        <f>IF(N454="zákl. přenesená",J454,0)</f>
        <v>0</v>
      </c>
      <c r="BH454" s="143">
        <f>IF(N454="sníž. přenesená",J454,0)</f>
        <v>0</v>
      </c>
      <c r="BI454" s="143">
        <f>IF(N454="nulová",J454,0)</f>
        <v>0</v>
      </c>
      <c r="BJ454" s="17" t="s">
        <v>81</v>
      </c>
      <c r="BK454" s="143">
        <f>ROUND(I454*H454,2)</f>
        <v>0</v>
      </c>
      <c r="BL454" s="17" t="s">
        <v>281</v>
      </c>
      <c r="BM454" s="142" t="s">
        <v>3879</v>
      </c>
    </row>
    <row r="455" spans="2:65" s="1" customFormat="1" ht="11.25">
      <c r="B455" s="32"/>
      <c r="D455" s="144" t="s">
        <v>167</v>
      </c>
      <c r="F455" s="145" t="s">
        <v>3878</v>
      </c>
      <c r="I455" s="146"/>
      <c r="L455" s="32"/>
      <c r="M455" s="147"/>
      <c r="T455" s="53"/>
      <c r="AT455" s="17" t="s">
        <v>167</v>
      </c>
      <c r="AU455" s="17" t="s">
        <v>181</v>
      </c>
    </row>
    <row r="456" spans="2:65" s="1" customFormat="1" ht="16.5" customHeight="1">
      <c r="B456" s="32"/>
      <c r="C456" s="170" t="s">
        <v>1203</v>
      </c>
      <c r="D456" s="170" t="s">
        <v>264</v>
      </c>
      <c r="E456" s="171" t="s">
        <v>3880</v>
      </c>
      <c r="F456" s="172" t="s">
        <v>3881</v>
      </c>
      <c r="G456" s="173" t="s">
        <v>2746</v>
      </c>
      <c r="H456" s="174">
        <v>1</v>
      </c>
      <c r="I456" s="175"/>
      <c r="J456" s="176">
        <f>ROUND(I456*H456,2)</f>
        <v>0</v>
      </c>
      <c r="K456" s="172" t="s">
        <v>21</v>
      </c>
      <c r="L456" s="177"/>
      <c r="M456" s="178" t="s">
        <v>21</v>
      </c>
      <c r="N456" s="179" t="s">
        <v>44</v>
      </c>
      <c r="P456" s="140">
        <f>O456*H456</f>
        <v>0</v>
      </c>
      <c r="Q456" s="140">
        <v>0</v>
      </c>
      <c r="R456" s="140">
        <f>Q456*H456</f>
        <v>0</v>
      </c>
      <c r="S456" s="140">
        <v>0</v>
      </c>
      <c r="T456" s="141">
        <f>S456*H456</f>
        <v>0</v>
      </c>
      <c r="AR456" s="142" t="s">
        <v>424</v>
      </c>
      <c r="AT456" s="142" t="s">
        <v>264</v>
      </c>
      <c r="AU456" s="142" t="s">
        <v>181</v>
      </c>
      <c r="AY456" s="17" t="s">
        <v>158</v>
      </c>
      <c r="BE456" s="143">
        <f>IF(N456="základní",J456,0)</f>
        <v>0</v>
      </c>
      <c r="BF456" s="143">
        <f>IF(N456="snížená",J456,0)</f>
        <v>0</v>
      </c>
      <c r="BG456" s="143">
        <f>IF(N456="zákl. přenesená",J456,0)</f>
        <v>0</v>
      </c>
      <c r="BH456" s="143">
        <f>IF(N456="sníž. přenesená",J456,0)</f>
        <v>0</v>
      </c>
      <c r="BI456" s="143">
        <f>IF(N456="nulová",J456,0)</f>
        <v>0</v>
      </c>
      <c r="BJ456" s="17" t="s">
        <v>81</v>
      </c>
      <c r="BK456" s="143">
        <f>ROUND(I456*H456,2)</f>
        <v>0</v>
      </c>
      <c r="BL456" s="17" t="s">
        <v>281</v>
      </c>
      <c r="BM456" s="142" t="s">
        <v>3882</v>
      </c>
    </row>
    <row r="457" spans="2:65" s="1" customFormat="1" ht="11.25">
      <c r="B457" s="32"/>
      <c r="D457" s="144" t="s">
        <v>167</v>
      </c>
      <c r="F457" s="145" t="s">
        <v>3881</v>
      </c>
      <c r="I457" s="146"/>
      <c r="L457" s="32"/>
      <c r="M457" s="147"/>
      <c r="T457" s="53"/>
      <c r="AT457" s="17" t="s">
        <v>167</v>
      </c>
      <c r="AU457" s="17" t="s">
        <v>181</v>
      </c>
    </row>
    <row r="458" spans="2:65" s="1" customFormat="1" ht="16.5" customHeight="1">
      <c r="B458" s="32"/>
      <c r="C458" s="170" t="s">
        <v>1210</v>
      </c>
      <c r="D458" s="170" t="s">
        <v>264</v>
      </c>
      <c r="E458" s="171" t="s">
        <v>3883</v>
      </c>
      <c r="F458" s="172" t="s">
        <v>3884</v>
      </c>
      <c r="G458" s="173" t="s">
        <v>2746</v>
      </c>
      <c r="H458" s="174">
        <v>73</v>
      </c>
      <c r="I458" s="175"/>
      <c r="J458" s="176">
        <f>ROUND(I458*H458,2)</f>
        <v>0</v>
      </c>
      <c r="K458" s="172" t="s">
        <v>21</v>
      </c>
      <c r="L458" s="177"/>
      <c r="M458" s="178" t="s">
        <v>21</v>
      </c>
      <c r="N458" s="179" t="s">
        <v>44</v>
      </c>
      <c r="P458" s="140">
        <f>O458*H458</f>
        <v>0</v>
      </c>
      <c r="Q458" s="140">
        <v>0</v>
      </c>
      <c r="R458" s="140">
        <f>Q458*H458</f>
        <v>0</v>
      </c>
      <c r="S458" s="140">
        <v>0</v>
      </c>
      <c r="T458" s="141">
        <f>S458*H458</f>
        <v>0</v>
      </c>
      <c r="AR458" s="142" t="s">
        <v>424</v>
      </c>
      <c r="AT458" s="142" t="s">
        <v>264</v>
      </c>
      <c r="AU458" s="142" t="s">
        <v>181</v>
      </c>
      <c r="AY458" s="17" t="s">
        <v>158</v>
      </c>
      <c r="BE458" s="143">
        <f>IF(N458="základní",J458,0)</f>
        <v>0</v>
      </c>
      <c r="BF458" s="143">
        <f>IF(N458="snížená",J458,0)</f>
        <v>0</v>
      </c>
      <c r="BG458" s="143">
        <f>IF(N458="zákl. přenesená",J458,0)</f>
        <v>0</v>
      </c>
      <c r="BH458" s="143">
        <f>IF(N458="sníž. přenesená",J458,0)</f>
        <v>0</v>
      </c>
      <c r="BI458" s="143">
        <f>IF(N458="nulová",J458,0)</f>
        <v>0</v>
      </c>
      <c r="BJ458" s="17" t="s">
        <v>81</v>
      </c>
      <c r="BK458" s="143">
        <f>ROUND(I458*H458,2)</f>
        <v>0</v>
      </c>
      <c r="BL458" s="17" t="s">
        <v>281</v>
      </c>
      <c r="BM458" s="142" t="s">
        <v>3885</v>
      </c>
    </row>
    <row r="459" spans="2:65" s="1" customFormat="1" ht="11.25">
      <c r="B459" s="32"/>
      <c r="D459" s="144" t="s">
        <v>167</v>
      </c>
      <c r="F459" s="145" t="s">
        <v>3884</v>
      </c>
      <c r="I459" s="146"/>
      <c r="L459" s="32"/>
      <c r="M459" s="147"/>
      <c r="T459" s="53"/>
      <c r="AT459" s="17" t="s">
        <v>167</v>
      </c>
      <c r="AU459" s="17" t="s">
        <v>181</v>
      </c>
    </row>
    <row r="460" spans="2:65" s="1" customFormat="1" ht="16.5" customHeight="1">
      <c r="B460" s="32"/>
      <c r="C460" s="170" t="s">
        <v>1219</v>
      </c>
      <c r="D460" s="170" t="s">
        <v>264</v>
      </c>
      <c r="E460" s="171" t="s">
        <v>3886</v>
      </c>
      <c r="F460" s="172" t="s">
        <v>3887</v>
      </c>
      <c r="G460" s="173" t="s">
        <v>2746</v>
      </c>
      <c r="H460" s="174">
        <v>1</v>
      </c>
      <c r="I460" s="175"/>
      <c r="J460" s="176">
        <f>ROUND(I460*H460,2)</f>
        <v>0</v>
      </c>
      <c r="K460" s="172" t="s">
        <v>21</v>
      </c>
      <c r="L460" s="177"/>
      <c r="M460" s="178" t="s">
        <v>21</v>
      </c>
      <c r="N460" s="179" t="s">
        <v>44</v>
      </c>
      <c r="P460" s="140">
        <f>O460*H460</f>
        <v>0</v>
      </c>
      <c r="Q460" s="140">
        <v>0</v>
      </c>
      <c r="R460" s="140">
        <f>Q460*H460</f>
        <v>0</v>
      </c>
      <c r="S460" s="140">
        <v>0</v>
      </c>
      <c r="T460" s="141">
        <f>S460*H460</f>
        <v>0</v>
      </c>
      <c r="AR460" s="142" t="s">
        <v>424</v>
      </c>
      <c r="AT460" s="142" t="s">
        <v>264</v>
      </c>
      <c r="AU460" s="142" t="s">
        <v>181</v>
      </c>
      <c r="AY460" s="17" t="s">
        <v>158</v>
      </c>
      <c r="BE460" s="143">
        <f>IF(N460="základní",J460,0)</f>
        <v>0</v>
      </c>
      <c r="BF460" s="143">
        <f>IF(N460="snížená",J460,0)</f>
        <v>0</v>
      </c>
      <c r="BG460" s="143">
        <f>IF(N460="zákl. přenesená",J460,0)</f>
        <v>0</v>
      </c>
      <c r="BH460" s="143">
        <f>IF(N460="sníž. přenesená",J460,0)</f>
        <v>0</v>
      </c>
      <c r="BI460" s="143">
        <f>IF(N460="nulová",J460,0)</f>
        <v>0</v>
      </c>
      <c r="BJ460" s="17" t="s">
        <v>81</v>
      </c>
      <c r="BK460" s="143">
        <f>ROUND(I460*H460,2)</f>
        <v>0</v>
      </c>
      <c r="BL460" s="17" t="s">
        <v>281</v>
      </c>
      <c r="BM460" s="142" t="s">
        <v>3888</v>
      </c>
    </row>
    <row r="461" spans="2:65" s="1" customFormat="1" ht="11.25">
      <c r="B461" s="32"/>
      <c r="D461" s="144" t="s">
        <v>167</v>
      </c>
      <c r="F461" s="145" t="s">
        <v>3887</v>
      </c>
      <c r="I461" s="146"/>
      <c r="L461" s="32"/>
      <c r="M461" s="147"/>
      <c r="T461" s="53"/>
      <c r="AT461" s="17" t="s">
        <v>167</v>
      </c>
      <c r="AU461" s="17" t="s">
        <v>181</v>
      </c>
    </row>
    <row r="462" spans="2:65" s="1" customFormat="1" ht="16.5" customHeight="1">
      <c r="B462" s="32"/>
      <c r="C462" s="170" t="s">
        <v>1227</v>
      </c>
      <c r="D462" s="170" t="s">
        <v>264</v>
      </c>
      <c r="E462" s="171" t="s">
        <v>3889</v>
      </c>
      <c r="F462" s="172" t="s">
        <v>3890</v>
      </c>
      <c r="G462" s="173" t="s">
        <v>3867</v>
      </c>
      <c r="H462" s="174">
        <v>3</v>
      </c>
      <c r="I462" s="175"/>
      <c r="J462" s="176">
        <f>ROUND(I462*H462,2)</f>
        <v>0</v>
      </c>
      <c r="K462" s="172" t="s">
        <v>21</v>
      </c>
      <c r="L462" s="177"/>
      <c r="M462" s="178" t="s">
        <v>21</v>
      </c>
      <c r="N462" s="179" t="s">
        <v>44</v>
      </c>
      <c r="P462" s="140">
        <f>O462*H462</f>
        <v>0</v>
      </c>
      <c r="Q462" s="140">
        <v>0</v>
      </c>
      <c r="R462" s="140">
        <f>Q462*H462</f>
        <v>0</v>
      </c>
      <c r="S462" s="140">
        <v>0</v>
      </c>
      <c r="T462" s="141">
        <f>S462*H462</f>
        <v>0</v>
      </c>
      <c r="AR462" s="142" t="s">
        <v>424</v>
      </c>
      <c r="AT462" s="142" t="s">
        <v>264</v>
      </c>
      <c r="AU462" s="142" t="s">
        <v>181</v>
      </c>
      <c r="AY462" s="17" t="s">
        <v>158</v>
      </c>
      <c r="BE462" s="143">
        <f>IF(N462="základní",J462,0)</f>
        <v>0</v>
      </c>
      <c r="BF462" s="143">
        <f>IF(N462="snížená",J462,0)</f>
        <v>0</v>
      </c>
      <c r="BG462" s="143">
        <f>IF(N462="zákl. přenesená",J462,0)</f>
        <v>0</v>
      </c>
      <c r="BH462" s="143">
        <f>IF(N462="sníž. přenesená",J462,0)</f>
        <v>0</v>
      </c>
      <c r="BI462" s="143">
        <f>IF(N462="nulová",J462,0)</f>
        <v>0</v>
      </c>
      <c r="BJ462" s="17" t="s">
        <v>81</v>
      </c>
      <c r="BK462" s="143">
        <f>ROUND(I462*H462,2)</f>
        <v>0</v>
      </c>
      <c r="BL462" s="17" t="s">
        <v>281</v>
      </c>
      <c r="BM462" s="142" t="s">
        <v>3891</v>
      </c>
    </row>
    <row r="463" spans="2:65" s="1" customFormat="1" ht="11.25">
      <c r="B463" s="32"/>
      <c r="D463" s="144" t="s">
        <v>167</v>
      </c>
      <c r="F463" s="145" t="s">
        <v>3890</v>
      </c>
      <c r="I463" s="146"/>
      <c r="L463" s="32"/>
      <c r="M463" s="147"/>
      <c r="T463" s="53"/>
      <c r="AT463" s="17" t="s">
        <v>167</v>
      </c>
      <c r="AU463" s="17" t="s">
        <v>181</v>
      </c>
    </row>
    <row r="464" spans="2:65" s="1" customFormat="1" ht="16.5" customHeight="1">
      <c r="B464" s="32"/>
      <c r="C464" s="170" t="s">
        <v>1234</v>
      </c>
      <c r="D464" s="170" t="s">
        <v>264</v>
      </c>
      <c r="E464" s="171" t="s">
        <v>3892</v>
      </c>
      <c r="F464" s="172" t="s">
        <v>3893</v>
      </c>
      <c r="G464" s="173" t="s">
        <v>3867</v>
      </c>
      <c r="H464" s="174">
        <v>8</v>
      </c>
      <c r="I464" s="175"/>
      <c r="J464" s="176">
        <f>ROUND(I464*H464,2)</f>
        <v>0</v>
      </c>
      <c r="K464" s="172" t="s">
        <v>21</v>
      </c>
      <c r="L464" s="177"/>
      <c r="M464" s="178" t="s">
        <v>21</v>
      </c>
      <c r="N464" s="179" t="s">
        <v>44</v>
      </c>
      <c r="P464" s="140">
        <f>O464*H464</f>
        <v>0</v>
      </c>
      <c r="Q464" s="140">
        <v>0</v>
      </c>
      <c r="R464" s="140">
        <f>Q464*H464</f>
        <v>0</v>
      </c>
      <c r="S464" s="140">
        <v>0</v>
      </c>
      <c r="T464" s="141">
        <f>S464*H464</f>
        <v>0</v>
      </c>
      <c r="AR464" s="142" t="s">
        <v>424</v>
      </c>
      <c r="AT464" s="142" t="s">
        <v>264</v>
      </c>
      <c r="AU464" s="142" t="s">
        <v>181</v>
      </c>
      <c r="AY464" s="17" t="s">
        <v>158</v>
      </c>
      <c r="BE464" s="143">
        <f>IF(N464="základní",J464,0)</f>
        <v>0</v>
      </c>
      <c r="BF464" s="143">
        <f>IF(N464="snížená",J464,0)</f>
        <v>0</v>
      </c>
      <c r="BG464" s="143">
        <f>IF(N464="zákl. přenesená",J464,0)</f>
        <v>0</v>
      </c>
      <c r="BH464" s="143">
        <f>IF(N464="sníž. přenesená",J464,0)</f>
        <v>0</v>
      </c>
      <c r="BI464" s="143">
        <f>IF(N464="nulová",J464,0)</f>
        <v>0</v>
      </c>
      <c r="BJ464" s="17" t="s">
        <v>81</v>
      </c>
      <c r="BK464" s="143">
        <f>ROUND(I464*H464,2)</f>
        <v>0</v>
      </c>
      <c r="BL464" s="17" t="s">
        <v>281</v>
      </c>
      <c r="BM464" s="142" t="s">
        <v>3894</v>
      </c>
    </row>
    <row r="465" spans="2:65" s="1" customFormat="1" ht="11.25">
      <c r="B465" s="32"/>
      <c r="D465" s="144" t="s">
        <v>167</v>
      </c>
      <c r="F465" s="145" t="s">
        <v>3893</v>
      </c>
      <c r="I465" s="146"/>
      <c r="L465" s="32"/>
      <c r="M465" s="147"/>
      <c r="T465" s="53"/>
      <c r="AT465" s="17" t="s">
        <v>167</v>
      </c>
      <c r="AU465" s="17" t="s">
        <v>181</v>
      </c>
    </row>
    <row r="466" spans="2:65" s="1" customFormat="1" ht="16.5" customHeight="1">
      <c r="B466" s="32"/>
      <c r="C466" s="170" t="s">
        <v>1240</v>
      </c>
      <c r="D466" s="170" t="s">
        <v>264</v>
      </c>
      <c r="E466" s="171" t="s">
        <v>3895</v>
      </c>
      <c r="F466" s="172" t="s">
        <v>3896</v>
      </c>
      <c r="G466" s="173" t="s">
        <v>3867</v>
      </c>
      <c r="H466" s="174">
        <v>21</v>
      </c>
      <c r="I466" s="175"/>
      <c r="J466" s="176">
        <f>ROUND(I466*H466,2)</f>
        <v>0</v>
      </c>
      <c r="K466" s="172" t="s">
        <v>21</v>
      </c>
      <c r="L466" s="177"/>
      <c r="M466" s="178" t="s">
        <v>21</v>
      </c>
      <c r="N466" s="179" t="s">
        <v>44</v>
      </c>
      <c r="P466" s="140">
        <f>O466*H466</f>
        <v>0</v>
      </c>
      <c r="Q466" s="140">
        <v>0</v>
      </c>
      <c r="R466" s="140">
        <f>Q466*H466</f>
        <v>0</v>
      </c>
      <c r="S466" s="140">
        <v>0</v>
      </c>
      <c r="T466" s="141">
        <f>S466*H466</f>
        <v>0</v>
      </c>
      <c r="AR466" s="142" t="s">
        <v>424</v>
      </c>
      <c r="AT466" s="142" t="s">
        <v>264</v>
      </c>
      <c r="AU466" s="142" t="s">
        <v>181</v>
      </c>
      <c r="AY466" s="17" t="s">
        <v>158</v>
      </c>
      <c r="BE466" s="143">
        <f>IF(N466="základní",J466,0)</f>
        <v>0</v>
      </c>
      <c r="BF466" s="143">
        <f>IF(N466="snížená",J466,0)</f>
        <v>0</v>
      </c>
      <c r="BG466" s="143">
        <f>IF(N466="zákl. přenesená",J466,0)</f>
        <v>0</v>
      </c>
      <c r="BH466" s="143">
        <f>IF(N466="sníž. přenesená",J466,0)</f>
        <v>0</v>
      </c>
      <c r="BI466" s="143">
        <f>IF(N466="nulová",J466,0)</f>
        <v>0</v>
      </c>
      <c r="BJ466" s="17" t="s">
        <v>81</v>
      </c>
      <c r="BK466" s="143">
        <f>ROUND(I466*H466,2)</f>
        <v>0</v>
      </c>
      <c r="BL466" s="17" t="s">
        <v>281</v>
      </c>
      <c r="BM466" s="142" t="s">
        <v>3897</v>
      </c>
    </row>
    <row r="467" spans="2:65" s="1" customFormat="1" ht="11.25">
      <c r="B467" s="32"/>
      <c r="D467" s="144" t="s">
        <v>167</v>
      </c>
      <c r="F467" s="145" t="s">
        <v>3896</v>
      </c>
      <c r="I467" s="146"/>
      <c r="L467" s="32"/>
      <c r="M467" s="147"/>
      <c r="T467" s="53"/>
      <c r="AT467" s="17" t="s">
        <v>167</v>
      </c>
      <c r="AU467" s="17" t="s">
        <v>181</v>
      </c>
    </row>
    <row r="468" spans="2:65" s="1" customFormat="1" ht="16.5" customHeight="1">
      <c r="B468" s="32"/>
      <c r="C468" s="170" t="s">
        <v>1246</v>
      </c>
      <c r="D468" s="170" t="s">
        <v>264</v>
      </c>
      <c r="E468" s="171" t="s">
        <v>3898</v>
      </c>
      <c r="F468" s="172" t="s">
        <v>3899</v>
      </c>
      <c r="G468" s="173" t="s">
        <v>3867</v>
      </c>
      <c r="H468" s="174">
        <v>1</v>
      </c>
      <c r="I468" s="175"/>
      <c r="J468" s="176">
        <f>ROUND(I468*H468,2)</f>
        <v>0</v>
      </c>
      <c r="K468" s="172" t="s">
        <v>21</v>
      </c>
      <c r="L468" s="177"/>
      <c r="M468" s="178" t="s">
        <v>21</v>
      </c>
      <c r="N468" s="179" t="s">
        <v>44</v>
      </c>
      <c r="P468" s="140">
        <f>O468*H468</f>
        <v>0</v>
      </c>
      <c r="Q468" s="140">
        <v>0</v>
      </c>
      <c r="R468" s="140">
        <f>Q468*H468</f>
        <v>0</v>
      </c>
      <c r="S468" s="140">
        <v>0</v>
      </c>
      <c r="T468" s="141">
        <f>S468*H468</f>
        <v>0</v>
      </c>
      <c r="AR468" s="142" t="s">
        <v>424</v>
      </c>
      <c r="AT468" s="142" t="s">
        <v>264</v>
      </c>
      <c r="AU468" s="142" t="s">
        <v>181</v>
      </c>
      <c r="AY468" s="17" t="s">
        <v>158</v>
      </c>
      <c r="BE468" s="143">
        <f>IF(N468="základní",J468,0)</f>
        <v>0</v>
      </c>
      <c r="BF468" s="143">
        <f>IF(N468="snížená",J468,0)</f>
        <v>0</v>
      </c>
      <c r="BG468" s="143">
        <f>IF(N468="zákl. přenesená",J468,0)</f>
        <v>0</v>
      </c>
      <c r="BH468" s="143">
        <f>IF(N468="sníž. přenesená",J468,0)</f>
        <v>0</v>
      </c>
      <c r="BI468" s="143">
        <f>IF(N468="nulová",J468,0)</f>
        <v>0</v>
      </c>
      <c r="BJ468" s="17" t="s">
        <v>81</v>
      </c>
      <c r="BK468" s="143">
        <f>ROUND(I468*H468,2)</f>
        <v>0</v>
      </c>
      <c r="BL468" s="17" t="s">
        <v>281</v>
      </c>
      <c r="BM468" s="142" t="s">
        <v>3900</v>
      </c>
    </row>
    <row r="469" spans="2:65" s="1" customFormat="1" ht="11.25">
      <c r="B469" s="32"/>
      <c r="D469" s="144" t="s">
        <v>167</v>
      </c>
      <c r="F469" s="145" t="s">
        <v>3899</v>
      </c>
      <c r="I469" s="146"/>
      <c r="L469" s="32"/>
      <c r="M469" s="147"/>
      <c r="T469" s="53"/>
      <c r="AT469" s="17" t="s">
        <v>167</v>
      </c>
      <c r="AU469" s="17" t="s">
        <v>181</v>
      </c>
    </row>
    <row r="470" spans="2:65" s="1" customFormat="1" ht="16.5" customHeight="1">
      <c r="B470" s="32"/>
      <c r="C470" s="170" t="s">
        <v>1253</v>
      </c>
      <c r="D470" s="170" t="s">
        <v>264</v>
      </c>
      <c r="E470" s="171" t="s">
        <v>3901</v>
      </c>
      <c r="F470" s="172" t="s">
        <v>3902</v>
      </c>
      <c r="G470" s="173" t="s">
        <v>3867</v>
      </c>
      <c r="H470" s="174">
        <v>1</v>
      </c>
      <c r="I470" s="175"/>
      <c r="J470" s="176">
        <f>ROUND(I470*H470,2)</f>
        <v>0</v>
      </c>
      <c r="K470" s="172" t="s">
        <v>21</v>
      </c>
      <c r="L470" s="177"/>
      <c r="M470" s="178" t="s">
        <v>21</v>
      </c>
      <c r="N470" s="179" t="s">
        <v>44</v>
      </c>
      <c r="P470" s="140">
        <f>O470*H470</f>
        <v>0</v>
      </c>
      <c r="Q470" s="140">
        <v>0</v>
      </c>
      <c r="R470" s="140">
        <f>Q470*H470</f>
        <v>0</v>
      </c>
      <c r="S470" s="140">
        <v>0</v>
      </c>
      <c r="T470" s="141">
        <f>S470*H470</f>
        <v>0</v>
      </c>
      <c r="AR470" s="142" t="s">
        <v>424</v>
      </c>
      <c r="AT470" s="142" t="s">
        <v>264</v>
      </c>
      <c r="AU470" s="142" t="s">
        <v>181</v>
      </c>
      <c r="AY470" s="17" t="s">
        <v>158</v>
      </c>
      <c r="BE470" s="143">
        <f>IF(N470="základní",J470,0)</f>
        <v>0</v>
      </c>
      <c r="BF470" s="143">
        <f>IF(N470="snížená",J470,0)</f>
        <v>0</v>
      </c>
      <c r="BG470" s="143">
        <f>IF(N470="zákl. přenesená",J470,0)</f>
        <v>0</v>
      </c>
      <c r="BH470" s="143">
        <f>IF(N470="sníž. přenesená",J470,0)</f>
        <v>0</v>
      </c>
      <c r="BI470" s="143">
        <f>IF(N470="nulová",J470,0)</f>
        <v>0</v>
      </c>
      <c r="BJ470" s="17" t="s">
        <v>81</v>
      </c>
      <c r="BK470" s="143">
        <f>ROUND(I470*H470,2)</f>
        <v>0</v>
      </c>
      <c r="BL470" s="17" t="s">
        <v>281</v>
      </c>
      <c r="BM470" s="142" t="s">
        <v>3903</v>
      </c>
    </row>
    <row r="471" spans="2:65" s="1" customFormat="1" ht="11.25">
      <c r="B471" s="32"/>
      <c r="D471" s="144" t="s">
        <v>167</v>
      </c>
      <c r="F471" s="145" t="s">
        <v>3902</v>
      </c>
      <c r="I471" s="146"/>
      <c r="L471" s="32"/>
      <c r="M471" s="147"/>
      <c r="T471" s="53"/>
      <c r="AT471" s="17" t="s">
        <v>167</v>
      </c>
      <c r="AU471" s="17" t="s">
        <v>181</v>
      </c>
    </row>
    <row r="472" spans="2:65" s="1" customFormat="1" ht="16.5" customHeight="1">
      <c r="B472" s="32"/>
      <c r="C472" s="170" t="s">
        <v>1258</v>
      </c>
      <c r="D472" s="170" t="s">
        <v>264</v>
      </c>
      <c r="E472" s="171" t="s">
        <v>3904</v>
      </c>
      <c r="F472" s="172" t="s">
        <v>3905</v>
      </c>
      <c r="G472" s="173" t="s">
        <v>3867</v>
      </c>
      <c r="H472" s="174">
        <v>1</v>
      </c>
      <c r="I472" s="175"/>
      <c r="J472" s="176">
        <f>ROUND(I472*H472,2)</f>
        <v>0</v>
      </c>
      <c r="K472" s="172" t="s">
        <v>21</v>
      </c>
      <c r="L472" s="177"/>
      <c r="M472" s="178" t="s">
        <v>21</v>
      </c>
      <c r="N472" s="179" t="s">
        <v>44</v>
      </c>
      <c r="P472" s="140">
        <f>O472*H472</f>
        <v>0</v>
      </c>
      <c r="Q472" s="140">
        <v>0</v>
      </c>
      <c r="R472" s="140">
        <f>Q472*H472</f>
        <v>0</v>
      </c>
      <c r="S472" s="140">
        <v>0</v>
      </c>
      <c r="T472" s="141">
        <f>S472*H472</f>
        <v>0</v>
      </c>
      <c r="AR472" s="142" t="s">
        <v>424</v>
      </c>
      <c r="AT472" s="142" t="s">
        <v>264</v>
      </c>
      <c r="AU472" s="142" t="s">
        <v>181</v>
      </c>
      <c r="AY472" s="17" t="s">
        <v>158</v>
      </c>
      <c r="BE472" s="143">
        <f>IF(N472="základní",J472,0)</f>
        <v>0</v>
      </c>
      <c r="BF472" s="143">
        <f>IF(N472="snížená",J472,0)</f>
        <v>0</v>
      </c>
      <c r="BG472" s="143">
        <f>IF(N472="zákl. přenesená",J472,0)</f>
        <v>0</v>
      </c>
      <c r="BH472" s="143">
        <f>IF(N472="sníž. přenesená",J472,0)</f>
        <v>0</v>
      </c>
      <c r="BI472" s="143">
        <f>IF(N472="nulová",J472,0)</f>
        <v>0</v>
      </c>
      <c r="BJ472" s="17" t="s">
        <v>81</v>
      </c>
      <c r="BK472" s="143">
        <f>ROUND(I472*H472,2)</f>
        <v>0</v>
      </c>
      <c r="BL472" s="17" t="s">
        <v>281</v>
      </c>
      <c r="BM472" s="142" t="s">
        <v>3906</v>
      </c>
    </row>
    <row r="473" spans="2:65" s="1" customFormat="1" ht="11.25">
      <c r="B473" s="32"/>
      <c r="D473" s="144" t="s">
        <v>167</v>
      </c>
      <c r="F473" s="145" t="s">
        <v>3905</v>
      </c>
      <c r="I473" s="146"/>
      <c r="L473" s="32"/>
      <c r="M473" s="147"/>
      <c r="T473" s="53"/>
      <c r="AT473" s="17" t="s">
        <v>167</v>
      </c>
      <c r="AU473" s="17" t="s">
        <v>181</v>
      </c>
    </row>
    <row r="474" spans="2:65" s="1" customFormat="1" ht="16.5" customHeight="1">
      <c r="B474" s="32"/>
      <c r="C474" s="170" t="s">
        <v>1265</v>
      </c>
      <c r="D474" s="170" t="s">
        <v>264</v>
      </c>
      <c r="E474" s="171" t="s">
        <v>3907</v>
      </c>
      <c r="F474" s="172" t="s">
        <v>3908</v>
      </c>
      <c r="G474" s="173" t="s">
        <v>3867</v>
      </c>
      <c r="H474" s="174">
        <v>5</v>
      </c>
      <c r="I474" s="175"/>
      <c r="J474" s="176">
        <f>ROUND(I474*H474,2)</f>
        <v>0</v>
      </c>
      <c r="K474" s="172" t="s">
        <v>21</v>
      </c>
      <c r="L474" s="177"/>
      <c r="M474" s="178" t="s">
        <v>21</v>
      </c>
      <c r="N474" s="179" t="s">
        <v>44</v>
      </c>
      <c r="P474" s="140">
        <f>O474*H474</f>
        <v>0</v>
      </c>
      <c r="Q474" s="140">
        <v>0</v>
      </c>
      <c r="R474" s="140">
        <f>Q474*H474</f>
        <v>0</v>
      </c>
      <c r="S474" s="140">
        <v>0</v>
      </c>
      <c r="T474" s="141">
        <f>S474*H474</f>
        <v>0</v>
      </c>
      <c r="AR474" s="142" t="s">
        <v>424</v>
      </c>
      <c r="AT474" s="142" t="s">
        <v>264</v>
      </c>
      <c r="AU474" s="142" t="s">
        <v>181</v>
      </c>
      <c r="AY474" s="17" t="s">
        <v>158</v>
      </c>
      <c r="BE474" s="143">
        <f>IF(N474="základní",J474,0)</f>
        <v>0</v>
      </c>
      <c r="BF474" s="143">
        <f>IF(N474="snížená",J474,0)</f>
        <v>0</v>
      </c>
      <c r="BG474" s="143">
        <f>IF(N474="zákl. přenesená",J474,0)</f>
        <v>0</v>
      </c>
      <c r="BH474" s="143">
        <f>IF(N474="sníž. přenesená",J474,0)</f>
        <v>0</v>
      </c>
      <c r="BI474" s="143">
        <f>IF(N474="nulová",J474,0)</f>
        <v>0</v>
      </c>
      <c r="BJ474" s="17" t="s">
        <v>81</v>
      </c>
      <c r="BK474" s="143">
        <f>ROUND(I474*H474,2)</f>
        <v>0</v>
      </c>
      <c r="BL474" s="17" t="s">
        <v>281</v>
      </c>
      <c r="BM474" s="142" t="s">
        <v>3909</v>
      </c>
    </row>
    <row r="475" spans="2:65" s="1" customFormat="1" ht="11.25">
      <c r="B475" s="32"/>
      <c r="D475" s="144" t="s">
        <v>167</v>
      </c>
      <c r="F475" s="145" t="s">
        <v>3908</v>
      </c>
      <c r="I475" s="146"/>
      <c r="L475" s="32"/>
      <c r="M475" s="147"/>
      <c r="T475" s="53"/>
      <c r="AT475" s="17" t="s">
        <v>167</v>
      </c>
      <c r="AU475" s="17" t="s">
        <v>181</v>
      </c>
    </row>
    <row r="476" spans="2:65" s="1" customFormat="1" ht="16.5" customHeight="1">
      <c r="B476" s="32"/>
      <c r="C476" s="170" t="s">
        <v>1271</v>
      </c>
      <c r="D476" s="170" t="s">
        <v>264</v>
      </c>
      <c r="E476" s="171" t="s">
        <v>3910</v>
      </c>
      <c r="F476" s="172" t="s">
        <v>3911</v>
      </c>
      <c r="G476" s="173" t="s">
        <v>3867</v>
      </c>
      <c r="H476" s="174">
        <v>1</v>
      </c>
      <c r="I476" s="175"/>
      <c r="J476" s="176">
        <f>ROUND(I476*H476,2)</f>
        <v>0</v>
      </c>
      <c r="K476" s="172" t="s">
        <v>21</v>
      </c>
      <c r="L476" s="177"/>
      <c r="M476" s="178" t="s">
        <v>21</v>
      </c>
      <c r="N476" s="179" t="s">
        <v>44</v>
      </c>
      <c r="P476" s="140">
        <f>O476*H476</f>
        <v>0</v>
      </c>
      <c r="Q476" s="140">
        <v>0</v>
      </c>
      <c r="R476" s="140">
        <f>Q476*H476</f>
        <v>0</v>
      </c>
      <c r="S476" s="140">
        <v>0</v>
      </c>
      <c r="T476" s="141">
        <f>S476*H476</f>
        <v>0</v>
      </c>
      <c r="AR476" s="142" t="s">
        <v>424</v>
      </c>
      <c r="AT476" s="142" t="s">
        <v>264</v>
      </c>
      <c r="AU476" s="142" t="s">
        <v>181</v>
      </c>
      <c r="AY476" s="17" t="s">
        <v>158</v>
      </c>
      <c r="BE476" s="143">
        <f>IF(N476="základní",J476,0)</f>
        <v>0</v>
      </c>
      <c r="BF476" s="143">
        <f>IF(N476="snížená",J476,0)</f>
        <v>0</v>
      </c>
      <c r="BG476" s="143">
        <f>IF(N476="zákl. přenesená",J476,0)</f>
        <v>0</v>
      </c>
      <c r="BH476" s="143">
        <f>IF(N476="sníž. přenesená",J476,0)</f>
        <v>0</v>
      </c>
      <c r="BI476" s="143">
        <f>IF(N476="nulová",J476,0)</f>
        <v>0</v>
      </c>
      <c r="BJ476" s="17" t="s">
        <v>81</v>
      </c>
      <c r="BK476" s="143">
        <f>ROUND(I476*H476,2)</f>
        <v>0</v>
      </c>
      <c r="BL476" s="17" t="s">
        <v>281</v>
      </c>
      <c r="BM476" s="142" t="s">
        <v>3912</v>
      </c>
    </row>
    <row r="477" spans="2:65" s="1" customFormat="1" ht="11.25">
      <c r="B477" s="32"/>
      <c r="D477" s="144" t="s">
        <v>167</v>
      </c>
      <c r="F477" s="145" t="s">
        <v>3911</v>
      </c>
      <c r="I477" s="146"/>
      <c r="L477" s="32"/>
      <c r="M477" s="147"/>
      <c r="T477" s="53"/>
      <c r="AT477" s="17" t="s">
        <v>167</v>
      </c>
      <c r="AU477" s="17" t="s">
        <v>181</v>
      </c>
    </row>
    <row r="478" spans="2:65" s="1" customFormat="1" ht="16.5" customHeight="1">
      <c r="B478" s="32"/>
      <c r="C478" s="170" t="s">
        <v>1284</v>
      </c>
      <c r="D478" s="170" t="s">
        <v>264</v>
      </c>
      <c r="E478" s="171" t="s">
        <v>3913</v>
      </c>
      <c r="F478" s="172" t="s">
        <v>3914</v>
      </c>
      <c r="G478" s="173" t="s">
        <v>3867</v>
      </c>
      <c r="H478" s="174">
        <v>4</v>
      </c>
      <c r="I478" s="175"/>
      <c r="J478" s="176">
        <f>ROUND(I478*H478,2)</f>
        <v>0</v>
      </c>
      <c r="K478" s="172" t="s">
        <v>21</v>
      </c>
      <c r="L478" s="177"/>
      <c r="M478" s="178" t="s">
        <v>21</v>
      </c>
      <c r="N478" s="179" t="s">
        <v>44</v>
      </c>
      <c r="P478" s="140">
        <f>O478*H478</f>
        <v>0</v>
      </c>
      <c r="Q478" s="140">
        <v>0</v>
      </c>
      <c r="R478" s="140">
        <f>Q478*H478</f>
        <v>0</v>
      </c>
      <c r="S478" s="140">
        <v>0</v>
      </c>
      <c r="T478" s="141">
        <f>S478*H478</f>
        <v>0</v>
      </c>
      <c r="AR478" s="142" t="s">
        <v>424</v>
      </c>
      <c r="AT478" s="142" t="s">
        <v>264</v>
      </c>
      <c r="AU478" s="142" t="s">
        <v>181</v>
      </c>
      <c r="AY478" s="17" t="s">
        <v>158</v>
      </c>
      <c r="BE478" s="143">
        <f>IF(N478="základní",J478,0)</f>
        <v>0</v>
      </c>
      <c r="BF478" s="143">
        <f>IF(N478="snížená",J478,0)</f>
        <v>0</v>
      </c>
      <c r="BG478" s="143">
        <f>IF(N478="zákl. přenesená",J478,0)</f>
        <v>0</v>
      </c>
      <c r="BH478" s="143">
        <f>IF(N478="sníž. přenesená",J478,0)</f>
        <v>0</v>
      </c>
      <c r="BI478" s="143">
        <f>IF(N478="nulová",J478,0)</f>
        <v>0</v>
      </c>
      <c r="BJ478" s="17" t="s">
        <v>81</v>
      </c>
      <c r="BK478" s="143">
        <f>ROUND(I478*H478,2)</f>
        <v>0</v>
      </c>
      <c r="BL478" s="17" t="s">
        <v>281</v>
      </c>
      <c r="BM478" s="142" t="s">
        <v>3915</v>
      </c>
    </row>
    <row r="479" spans="2:65" s="1" customFormat="1" ht="11.25">
      <c r="B479" s="32"/>
      <c r="D479" s="144" t="s">
        <v>167</v>
      </c>
      <c r="F479" s="145" t="s">
        <v>3914</v>
      </c>
      <c r="I479" s="146"/>
      <c r="L479" s="32"/>
      <c r="M479" s="147"/>
      <c r="T479" s="53"/>
      <c r="AT479" s="17" t="s">
        <v>167</v>
      </c>
      <c r="AU479" s="17" t="s">
        <v>181</v>
      </c>
    </row>
    <row r="480" spans="2:65" s="1" customFormat="1" ht="16.5" customHeight="1">
      <c r="B480" s="32"/>
      <c r="C480" s="170" t="s">
        <v>1291</v>
      </c>
      <c r="D480" s="170" t="s">
        <v>264</v>
      </c>
      <c r="E480" s="171" t="s">
        <v>3916</v>
      </c>
      <c r="F480" s="172" t="s">
        <v>3917</v>
      </c>
      <c r="G480" s="173" t="s">
        <v>3867</v>
      </c>
      <c r="H480" s="174">
        <v>2</v>
      </c>
      <c r="I480" s="175"/>
      <c r="J480" s="176">
        <f>ROUND(I480*H480,2)</f>
        <v>0</v>
      </c>
      <c r="K480" s="172" t="s">
        <v>21</v>
      </c>
      <c r="L480" s="177"/>
      <c r="M480" s="178" t="s">
        <v>21</v>
      </c>
      <c r="N480" s="179" t="s">
        <v>44</v>
      </c>
      <c r="P480" s="140">
        <f>O480*H480</f>
        <v>0</v>
      </c>
      <c r="Q480" s="140">
        <v>0</v>
      </c>
      <c r="R480" s="140">
        <f>Q480*H480</f>
        <v>0</v>
      </c>
      <c r="S480" s="140">
        <v>0</v>
      </c>
      <c r="T480" s="141">
        <f>S480*H480</f>
        <v>0</v>
      </c>
      <c r="AR480" s="142" t="s">
        <v>424</v>
      </c>
      <c r="AT480" s="142" t="s">
        <v>264</v>
      </c>
      <c r="AU480" s="142" t="s">
        <v>181</v>
      </c>
      <c r="AY480" s="17" t="s">
        <v>158</v>
      </c>
      <c r="BE480" s="143">
        <f>IF(N480="základní",J480,0)</f>
        <v>0</v>
      </c>
      <c r="BF480" s="143">
        <f>IF(N480="snížená",J480,0)</f>
        <v>0</v>
      </c>
      <c r="BG480" s="143">
        <f>IF(N480="zákl. přenesená",J480,0)</f>
        <v>0</v>
      </c>
      <c r="BH480" s="143">
        <f>IF(N480="sníž. přenesená",J480,0)</f>
        <v>0</v>
      </c>
      <c r="BI480" s="143">
        <f>IF(N480="nulová",J480,0)</f>
        <v>0</v>
      </c>
      <c r="BJ480" s="17" t="s">
        <v>81</v>
      </c>
      <c r="BK480" s="143">
        <f>ROUND(I480*H480,2)</f>
        <v>0</v>
      </c>
      <c r="BL480" s="17" t="s">
        <v>281</v>
      </c>
      <c r="BM480" s="142" t="s">
        <v>3918</v>
      </c>
    </row>
    <row r="481" spans="2:65" s="1" customFormat="1" ht="11.25">
      <c r="B481" s="32"/>
      <c r="D481" s="144" t="s">
        <v>167</v>
      </c>
      <c r="F481" s="145" t="s">
        <v>3917</v>
      </c>
      <c r="I481" s="146"/>
      <c r="L481" s="32"/>
      <c r="M481" s="147"/>
      <c r="T481" s="53"/>
      <c r="AT481" s="17" t="s">
        <v>167</v>
      </c>
      <c r="AU481" s="17" t="s">
        <v>181</v>
      </c>
    </row>
    <row r="482" spans="2:65" s="1" customFormat="1" ht="16.5" customHeight="1">
      <c r="B482" s="32"/>
      <c r="C482" s="170" t="s">
        <v>1297</v>
      </c>
      <c r="D482" s="170" t="s">
        <v>264</v>
      </c>
      <c r="E482" s="171" t="s">
        <v>3919</v>
      </c>
      <c r="F482" s="172" t="s">
        <v>3920</v>
      </c>
      <c r="G482" s="173" t="s">
        <v>3867</v>
      </c>
      <c r="H482" s="174">
        <v>1</v>
      </c>
      <c r="I482" s="175"/>
      <c r="J482" s="176">
        <f>ROUND(I482*H482,2)</f>
        <v>0</v>
      </c>
      <c r="K482" s="172" t="s">
        <v>21</v>
      </c>
      <c r="L482" s="177"/>
      <c r="M482" s="178" t="s">
        <v>21</v>
      </c>
      <c r="N482" s="179" t="s">
        <v>44</v>
      </c>
      <c r="P482" s="140">
        <f>O482*H482</f>
        <v>0</v>
      </c>
      <c r="Q482" s="140">
        <v>0</v>
      </c>
      <c r="R482" s="140">
        <f>Q482*H482</f>
        <v>0</v>
      </c>
      <c r="S482" s="140">
        <v>0</v>
      </c>
      <c r="T482" s="141">
        <f>S482*H482</f>
        <v>0</v>
      </c>
      <c r="AR482" s="142" t="s">
        <v>424</v>
      </c>
      <c r="AT482" s="142" t="s">
        <v>264</v>
      </c>
      <c r="AU482" s="142" t="s">
        <v>181</v>
      </c>
      <c r="AY482" s="17" t="s">
        <v>158</v>
      </c>
      <c r="BE482" s="143">
        <f>IF(N482="základní",J482,0)</f>
        <v>0</v>
      </c>
      <c r="BF482" s="143">
        <f>IF(N482="snížená",J482,0)</f>
        <v>0</v>
      </c>
      <c r="BG482" s="143">
        <f>IF(N482="zákl. přenesená",J482,0)</f>
        <v>0</v>
      </c>
      <c r="BH482" s="143">
        <f>IF(N482="sníž. přenesená",J482,0)</f>
        <v>0</v>
      </c>
      <c r="BI482" s="143">
        <f>IF(N482="nulová",J482,0)</f>
        <v>0</v>
      </c>
      <c r="BJ482" s="17" t="s">
        <v>81</v>
      </c>
      <c r="BK482" s="143">
        <f>ROUND(I482*H482,2)</f>
        <v>0</v>
      </c>
      <c r="BL482" s="17" t="s">
        <v>281</v>
      </c>
      <c r="BM482" s="142" t="s">
        <v>3921</v>
      </c>
    </row>
    <row r="483" spans="2:65" s="1" customFormat="1" ht="11.25">
      <c r="B483" s="32"/>
      <c r="D483" s="144" t="s">
        <v>167</v>
      </c>
      <c r="F483" s="145" t="s">
        <v>3920</v>
      </c>
      <c r="I483" s="146"/>
      <c r="L483" s="32"/>
      <c r="M483" s="147"/>
      <c r="T483" s="53"/>
      <c r="AT483" s="17" t="s">
        <v>167</v>
      </c>
      <c r="AU483" s="17" t="s">
        <v>181</v>
      </c>
    </row>
    <row r="484" spans="2:65" s="1" customFormat="1" ht="16.5" customHeight="1">
      <c r="B484" s="32"/>
      <c r="C484" s="170" t="s">
        <v>1308</v>
      </c>
      <c r="D484" s="170" t="s">
        <v>264</v>
      </c>
      <c r="E484" s="171" t="s">
        <v>3922</v>
      </c>
      <c r="F484" s="172" t="s">
        <v>3923</v>
      </c>
      <c r="G484" s="173" t="s">
        <v>3867</v>
      </c>
      <c r="H484" s="174">
        <v>4</v>
      </c>
      <c r="I484" s="175"/>
      <c r="J484" s="176">
        <f>ROUND(I484*H484,2)</f>
        <v>0</v>
      </c>
      <c r="K484" s="172" t="s">
        <v>21</v>
      </c>
      <c r="L484" s="177"/>
      <c r="M484" s="178" t="s">
        <v>21</v>
      </c>
      <c r="N484" s="179" t="s">
        <v>44</v>
      </c>
      <c r="P484" s="140">
        <f>O484*H484</f>
        <v>0</v>
      </c>
      <c r="Q484" s="140">
        <v>0</v>
      </c>
      <c r="R484" s="140">
        <f>Q484*H484</f>
        <v>0</v>
      </c>
      <c r="S484" s="140">
        <v>0</v>
      </c>
      <c r="T484" s="141">
        <f>S484*H484</f>
        <v>0</v>
      </c>
      <c r="AR484" s="142" t="s">
        <v>424</v>
      </c>
      <c r="AT484" s="142" t="s">
        <v>264</v>
      </c>
      <c r="AU484" s="142" t="s">
        <v>181</v>
      </c>
      <c r="AY484" s="17" t="s">
        <v>158</v>
      </c>
      <c r="BE484" s="143">
        <f>IF(N484="základní",J484,0)</f>
        <v>0</v>
      </c>
      <c r="BF484" s="143">
        <f>IF(N484="snížená",J484,0)</f>
        <v>0</v>
      </c>
      <c r="BG484" s="143">
        <f>IF(N484="zákl. přenesená",J484,0)</f>
        <v>0</v>
      </c>
      <c r="BH484" s="143">
        <f>IF(N484="sníž. přenesená",J484,0)</f>
        <v>0</v>
      </c>
      <c r="BI484" s="143">
        <f>IF(N484="nulová",J484,0)</f>
        <v>0</v>
      </c>
      <c r="BJ484" s="17" t="s">
        <v>81</v>
      </c>
      <c r="BK484" s="143">
        <f>ROUND(I484*H484,2)</f>
        <v>0</v>
      </c>
      <c r="BL484" s="17" t="s">
        <v>281</v>
      </c>
      <c r="BM484" s="142" t="s">
        <v>3924</v>
      </c>
    </row>
    <row r="485" spans="2:65" s="1" customFormat="1" ht="11.25">
      <c r="B485" s="32"/>
      <c r="D485" s="144" t="s">
        <v>167</v>
      </c>
      <c r="F485" s="145" t="s">
        <v>3923</v>
      </c>
      <c r="I485" s="146"/>
      <c r="L485" s="32"/>
      <c r="M485" s="147"/>
      <c r="T485" s="53"/>
      <c r="AT485" s="17" t="s">
        <v>167</v>
      </c>
      <c r="AU485" s="17" t="s">
        <v>181</v>
      </c>
    </row>
    <row r="486" spans="2:65" s="1" customFormat="1" ht="16.5" customHeight="1">
      <c r="B486" s="32"/>
      <c r="C486" s="170" t="s">
        <v>1315</v>
      </c>
      <c r="D486" s="170" t="s">
        <v>264</v>
      </c>
      <c r="E486" s="171" t="s">
        <v>3925</v>
      </c>
      <c r="F486" s="172" t="s">
        <v>3926</v>
      </c>
      <c r="G486" s="173" t="s">
        <v>3867</v>
      </c>
      <c r="H486" s="174">
        <v>5</v>
      </c>
      <c r="I486" s="175"/>
      <c r="J486" s="176">
        <f>ROUND(I486*H486,2)</f>
        <v>0</v>
      </c>
      <c r="K486" s="172" t="s">
        <v>21</v>
      </c>
      <c r="L486" s="177"/>
      <c r="M486" s="178" t="s">
        <v>21</v>
      </c>
      <c r="N486" s="179" t="s">
        <v>44</v>
      </c>
      <c r="P486" s="140">
        <f>O486*H486</f>
        <v>0</v>
      </c>
      <c r="Q486" s="140">
        <v>0</v>
      </c>
      <c r="R486" s="140">
        <f>Q486*H486</f>
        <v>0</v>
      </c>
      <c r="S486" s="140">
        <v>0</v>
      </c>
      <c r="T486" s="141">
        <f>S486*H486</f>
        <v>0</v>
      </c>
      <c r="AR486" s="142" t="s">
        <v>424</v>
      </c>
      <c r="AT486" s="142" t="s">
        <v>264</v>
      </c>
      <c r="AU486" s="142" t="s">
        <v>181</v>
      </c>
      <c r="AY486" s="17" t="s">
        <v>158</v>
      </c>
      <c r="BE486" s="143">
        <f>IF(N486="základní",J486,0)</f>
        <v>0</v>
      </c>
      <c r="BF486" s="143">
        <f>IF(N486="snížená",J486,0)</f>
        <v>0</v>
      </c>
      <c r="BG486" s="143">
        <f>IF(N486="zákl. přenesená",J486,0)</f>
        <v>0</v>
      </c>
      <c r="BH486" s="143">
        <f>IF(N486="sníž. přenesená",J486,0)</f>
        <v>0</v>
      </c>
      <c r="BI486" s="143">
        <f>IF(N486="nulová",J486,0)</f>
        <v>0</v>
      </c>
      <c r="BJ486" s="17" t="s">
        <v>81</v>
      </c>
      <c r="BK486" s="143">
        <f>ROUND(I486*H486,2)</f>
        <v>0</v>
      </c>
      <c r="BL486" s="17" t="s">
        <v>281</v>
      </c>
      <c r="BM486" s="142" t="s">
        <v>3927</v>
      </c>
    </row>
    <row r="487" spans="2:65" s="1" customFormat="1" ht="11.25">
      <c r="B487" s="32"/>
      <c r="D487" s="144" t="s">
        <v>167</v>
      </c>
      <c r="F487" s="145" t="s">
        <v>3926</v>
      </c>
      <c r="I487" s="146"/>
      <c r="L487" s="32"/>
      <c r="M487" s="147"/>
      <c r="T487" s="53"/>
      <c r="AT487" s="17" t="s">
        <v>167</v>
      </c>
      <c r="AU487" s="17" t="s">
        <v>181</v>
      </c>
    </row>
    <row r="488" spans="2:65" s="11" customFormat="1" ht="25.9" customHeight="1">
      <c r="B488" s="119"/>
      <c r="D488" s="120" t="s">
        <v>72</v>
      </c>
      <c r="E488" s="121" t="s">
        <v>3928</v>
      </c>
      <c r="F488" s="121" t="s">
        <v>3929</v>
      </c>
      <c r="I488" s="122"/>
      <c r="J488" s="123">
        <f>BK488</f>
        <v>0</v>
      </c>
      <c r="L488" s="119"/>
      <c r="M488" s="124"/>
      <c r="P488" s="125">
        <f>SUM(P489:P506)</f>
        <v>0</v>
      </c>
      <c r="R488" s="125">
        <f>SUM(R489:R506)</f>
        <v>0</v>
      </c>
      <c r="T488" s="126">
        <f>SUM(T489:T506)</f>
        <v>0</v>
      </c>
      <c r="AR488" s="120" t="s">
        <v>165</v>
      </c>
      <c r="AT488" s="127" t="s">
        <v>72</v>
      </c>
      <c r="AU488" s="127" t="s">
        <v>73</v>
      </c>
      <c r="AY488" s="120" t="s">
        <v>158</v>
      </c>
      <c r="BK488" s="128">
        <f>SUM(BK489:BK506)</f>
        <v>0</v>
      </c>
    </row>
    <row r="489" spans="2:65" s="1" customFormat="1" ht="16.5" customHeight="1">
      <c r="B489" s="32"/>
      <c r="C489" s="131" t="s">
        <v>1324</v>
      </c>
      <c r="D489" s="131" t="s">
        <v>160</v>
      </c>
      <c r="E489" s="132" t="s">
        <v>3930</v>
      </c>
      <c r="F489" s="133" t="s">
        <v>3931</v>
      </c>
      <c r="G489" s="134" t="s">
        <v>1311</v>
      </c>
      <c r="H489" s="135">
        <v>24</v>
      </c>
      <c r="I489" s="136"/>
      <c r="J489" s="137">
        <f>ROUND(I489*H489,2)</f>
        <v>0</v>
      </c>
      <c r="K489" s="133" t="s">
        <v>21</v>
      </c>
      <c r="L489" s="32"/>
      <c r="M489" s="138" t="s">
        <v>21</v>
      </c>
      <c r="N489" s="139" t="s">
        <v>44</v>
      </c>
      <c r="P489" s="140">
        <f>O489*H489</f>
        <v>0</v>
      </c>
      <c r="Q489" s="140">
        <v>0</v>
      </c>
      <c r="R489" s="140">
        <f>Q489*H489</f>
        <v>0</v>
      </c>
      <c r="S489" s="140">
        <v>0</v>
      </c>
      <c r="T489" s="141">
        <f>S489*H489</f>
        <v>0</v>
      </c>
      <c r="AR489" s="142" t="s">
        <v>3746</v>
      </c>
      <c r="AT489" s="142" t="s">
        <v>160</v>
      </c>
      <c r="AU489" s="142" t="s">
        <v>81</v>
      </c>
      <c r="AY489" s="17" t="s">
        <v>158</v>
      </c>
      <c r="BE489" s="143">
        <f>IF(N489="základní",J489,0)</f>
        <v>0</v>
      </c>
      <c r="BF489" s="143">
        <f>IF(N489="snížená",J489,0)</f>
        <v>0</v>
      </c>
      <c r="BG489" s="143">
        <f>IF(N489="zákl. přenesená",J489,0)</f>
        <v>0</v>
      </c>
      <c r="BH489" s="143">
        <f>IF(N489="sníž. přenesená",J489,0)</f>
        <v>0</v>
      </c>
      <c r="BI489" s="143">
        <f>IF(N489="nulová",J489,0)</f>
        <v>0</v>
      </c>
      <c r="BJ489" s="17" t="s">
        <v>81</v>
      </c>
      <c r="BK489" s="143">
        <f>ROUND(I489*H489,2)</f>
        <v>0</v>
      </c>
      <c r="BL489" s="17" t="s">
        <v>3746</v>
      </c>
      <c r="BM489" s="142" t="s">
        <v>3932</v>
      </c>
    </row>
    <row r="490" spans="2:65" s="1" customFormat="1" ht="11.25">
      <c r="B490" s="32"/>
      <c r="D490" s="144" t="s">
        <v>167</v>
      </c>
      <c r="F490" s="145" t="s">
        <v>3931</v>
      </c>
      <c r="I490" s="146"/>
      <c r="L490" s="32"/>
      <c r="M490" s="147"/>
      <c r="T490" s="53"/>
      <c r="AT490" s="17" t="s">
        <v>167</v>
      </c>
      <c r="AU490" s="17" t="s">
        <v>81</v>
      </c>
    </row>
    <row r="491" spans="2:65" s="1" customFormat="1" ht="16.5" customHeight="1">
      <c r="B491" s="32"/>
      <c r="C491" s="131" t="s">
        <v>1333</v>
      </c>
      <c r="D491" s="131" t="s">
        <v>160</v>
      </c>
      <c r="E491" s="132" t="s">
        <v>3933</v>
      </c>
      <c r="F491" s="133" t="s">
        <v>3934</v>
      </c>
      <c r="G491" s="134" t="s">
        <v>1311</v>
      </c>
      <c r="H491" s="135">
        <v>48</v>
      </c>
      <c r="I491" s="136"/>
      <c r="J491" s="137">
        <f>ROUND(I491*H491,2)</f>
        <v>0</v>
      </c>
      <c r="K491" s="133" t="s">
        <v>21</v>
      </c>
      <c r="L491" s="32"/>
      <c r="M491" s="138" t="s">
        <v>21</v>
      </c>
      <c r="N491" s="139" t="s">
        <v>44</v>
      </c>
      <c r="P491" s="140">
        <f>O491*H491</f>
        <v>0</v>
      </c>
      <c r="Q491" s="140">
        <v>0</v>
      </c>
      <c r="R491" s="140">
        <f>Q491*H491</f>
        <v>0</v>
      </c>
      <c r="S491" s="140">
        <v>0</v>
      </c>
      <c r="T491" s="141">
        <f>S491*H491</f>
        <v>0</v>
      </c>
      <c r="AR491" s="142" t="s">
        <v>3746</v>
      </c>
      <c r="AT491" s="142" t="s">
        <v>160</v>
      </c>
      <c r="AU491" s="142" t="s">
        <v>81</v>
      </c>
      <c r="AY491" s="17" t="s">
        <v>158</v>
      </c>
      <c r="BE491" s="143">
        <f>IF(N491="základní",J491,0)</f>
        <v>0</v>
      </c>
      <c r="BF491" s="143">
        <f>IF(N491="snížená",J491,0)</f>
        <v>0</v>
      </c>
      <c r="BG491" s="143">
        <f>IF(N491="zákl. přenesená",J491,0)</f>
        <v>0</v>
      </c>
      <c r="BH491" s="143">
        <f>IF(N491="sníž. přenesená",J491,0)</f>
        <v>0</v>
      </c>
      <c r="BI491" s="143">
        <f>IF(N491="nulová",J491,0)</f>
        <v>0</v>
      </c>
      <c r="BJ491" s="17" t="s">
        <v>81</v>
      </c>
      <c r="BK491" s="143">
        <f>ROUND(I491*H491,2)</f>
        <v>0</v>
      </c>
      <c r="BL491" s="17" t="s">
        <v>3746</v>
      </c>
      <c r="BM491" s="142" t="s">
        <v>3935</v>
      </c>
    </row>
    <row r="492" spans="2:65" s="1" customFormat="1" ht="11.25">
      <c r="B492" s="32"/>
      <c r="D492" s="144" t="s">
        <v>167</v>
      </c>
      <c r="F492" s="145" t="s">
        <v>3934</v>
      </c>
      <c r="I492" s="146"/>
      <c r="L492" s="32"/>
      <c r="M492" s="147"/>
      <c r="T492" s="53"/>
      <c r="AT492" s="17" t="s">
        <v>167</v>
      </c>
      <c r="AU492" s="17" t="s">
        <v>81</v>
      </c>
    </row>
    <row r="493" spans="2:65" s="1" customFormat="1" ht="16.5" customHeight="1">
      <c r="B493" s="32"/>
      <c r="C493" s="131" t="s">
        <v>1341</v>
      </c>
      <c r="D493" s="131" t="s">
        <v>160</v>
      </c>
      <c r="E493" s="132" t="s">
        <v>3936</v>
      </c>
      <c r="F493" s="133" t="s">
        <v>3937</v>
      </c>
      <c r="G493" s="134" t="s">
        <v>1311</v>
      </c>
      <c r="H493" s="135">
        <v>10</v>
      </c>
      <c r="I493" s="136"/>
      <c r="J493" s="137">
        <f>ROUND(I493*H493,2)</f>
        <v>0</v>
      </c>
      <c r="K493" s="133" t="s">
        <v>21</v>
      </c>
      <c r="L493" s="32"/>
      <c r="M493" s="138" t="s">
        <v>21</v>
      </c>
      <c r="N493" s="139" t="s">
        <v>44</v>
      </c>
      <c r="P493" s="140">
        <f>O493*H493</f>
        <v>0</v>
      </c>
      <c r="Q493" s="140">
        <v>0</v>
      </c>
      <c r="R493" s="140">
        <f>Q493*H493</f>
        <v>0</v>
      </c>
      <c r="S493" s="140">
        <v>0</v>
      </c>
      <c r="T493" s="141">
        <f>S493*H493</f>
        <v>0</v>
      </c>
      <c r="AR493" s="142" t="s">
        <v>3746</v>
      </c>
      <c r="AT493" s="142" t="s">
        <v>160</v>
      </c>
      <c r="AU493" s="142" t="s">
        <v>81</v>
      </c>
      <c r="AY493" s="17" t="s">
        <v>158</v>
      </c>
      <c r="BE493" s="143">
        <f>IF(N493="základní",J493,0)</f>
        <v>0</v>
      </c>
      <c r="BF493" s="143">
        <f>IF(N493="snížená",J493,0)</f>
        <v>0</v>
      </c>
      <c r="BG493" s="143">
        <f>IF(N493="zákl. přenesená",J493,0)</f>
        <v>0</v>
      </c>
      <c r="BH493" s="143">
        <f>IF(N493="sníž. přenesená",J493,0)</f>
        <v>0</v>
      </c>
      <c r="BI493" s="143">
        <f>IF(N493="nulová",J493,0)</f>
        <v>0</v>
      </c>
      <c r="BJ493" s="17" t="s">
        <v>81</v>
      </c>
      <c r="BK493" s="143">
        <f>ROUND(I493*H493,2)</f>
        <v>0</v>
      </c>
      <c r="BL493" s="17" t="s">
        <v>3746</v>
      </c>
      <c r="BM493" s="142" t="s">
        <v>3938</v>
      </c>
    </row>
    <row r="494" spans="2:65" s="1" customFormat="1" ht="11.25">
      <c r="B494" s="32"/>
      <c r="D494" s="144" t="s">
        <v>167</v>
      </c>
      <c r="F494" s="145" t="s">
        <v>3939</v>
      </c>
      <c r="I494" s="146"/>
      <c r="L494" s="32"/>
      <c r="M494" s="147"/>
      <c r="T494" s="53"/>
      <c r="AT494" s="17" t="s">
        <v>167</v>
      </c>
      <c r="AU494" s="17" t="s">
        <v>81</v>
      </c>
    </row>
    <row r="495" spans="2:65" s="1" customFormat="1" ht="16.5" customHeight="1">
      <c r="B495" s="32"/>
      <c r="C495" s="131" t="s">
        <v>1347</v>
      </c>
      <c r="D495" s="131" t="s">
        <v>160</v>
      </c>
      <c r="E495" s="132" t="s">
        <v>3940</v>
      </c>
      <c r="F495" s="133" t="s">
        <v>3941</v>
      </c>
      <c r="G495" s="134" t="s">
        <v>1311</v>
      </c>
      <c r="H495" s="135">
        <v>16</v>
      </c>
      <c r="I495" s="136"/>
      <c r="J495" s="137">
        <f>ROUND(I495*H495,2)</f>
        <v>0</v>
      </c>
      <c r="K495" s="133" t="s">
        <v>21</v>
      </c>
      <c r="L495" s="32"/>
      <c r="M495" s="138" t="s">
        <v>21</v>
      </c>
      <c r="N495" s="139" t="s">
        <v>44</v>
      </c>
      <c r="P495" s="140">
        <f>O495*H495</f>
        <v>0</v>
      </c>
      <c r="Q495" s="140">
        <v>0</v>
      </c>
      <c r="R495" s="140">
        <f>Q495*H495</f>
        <v>0</v>
      </c>
      <c r="S495" s="140">
        <v>0</v>
      </c>
      <c r="T495" s="141">
        <f>S495*H495</f>
        <v>0</v>
      </c>
      <c r="AR495" s="142" t="s">
        <v>3746</v>
      </c>
      <c r="AT495" s="142" t="s">
        <v>160</v>
      </c>
      <c r="AU495" s="142" t="s">
        <v>81</v>
      </c>
      <c r="AY495" s="17" t="s">
        <v>158</v>
      </c>
      <c r="BE495" s="143">
        <f>IF(N495="základní",J495,0)</f>
        <v>0</v>
      </c>
      <c r="BF495" s="143">
        <f>IF(N495="snížená",J495,0)</f>
        <v>0</v>
      </c>
      <c r="BG495" s="143">
        <f>IF(N495="zákl. přenesená",J495,0)</f>
        <v>0</v>
      </c>
      <c r="BH495" s="143">
        <f>IF(N495="sníž. přenesená",J495,0)</f>
        <v>0</v>
      </c>
      <c r="BI495" s="143">
        <f>IF(N495="nulová",J495,0)</f>
        <v>0</v>
      </c>
      <c r="BJ495" s="17" t="s">
        <v>81</v>
      </c>
      <c r="BK495" s="143">
        <f>ROUND(I495*H495,2)</f>
        <v>0</v>
      </c>
      <c r="BL495" s="17" t="s">
        <v>3746</v>
      </c>
      <c r="BM495" s="142" t="s">
        <v>3942</v>
      </c>
    </row>
    <row r="496" spans="2:65" s="1" customFormat="1" ht="11.25">
      <c r="B496" s="32"/>
      <c r="D496" s="144" t="s">
        <v>167</v>
      </c>
      <c r="F496" s="145" t="s">
        <v>3941</v>
      </c>
      <c r="I496" s="146"/>
      <c r="L496" s="32"/>
      <c r="M496" s="147"/>
      <c r="T496" s="53"/>
      <c r="AT496" s="17" t="s">
        <v>167</v>
      </c>
      <c r="AU496" s="17" t="s">
        <v>81</v>
      </c>
    </row>
    <row r="497" spans="2:65" s="1" customFormat="1" ht="16.5" customHeight="1">
      <c r="B497" s="32"/>
      <c r="C497" s="131" t="s">
        <v>1355</v>
      </c>
      <c r="D497" s="131" t="s">
        <v>160</v>
      </c>
      <c r="E497" s="132" t="s">
        <v>3943</v>
      </c>
      <c r="F497" s="133" t="s">
        <v>3944</v>
      </c>
      <c r="G497" s="134" t="s">
        <v>1311</v>
      </c>
      <c r="H497" s="135">
        <v>4</v>
      </c>
      <c r="I497" s="136"/>
      <c r="J497" s="137">
        <f>ROUND(I497*H497,2)</f>
        <v>0</v>
      </c>
      <c r="K497" s="133" t="s">
        <v>21</v>
      </c>
      <c r="L497" s="32"/>
      <c r="M497" s="138" t="s">
        <v>21</v>
      </c>
      <c r="N497" s="139" t="s">
        <v>44</v>
      </c>
      <c r="P497" s="140">
        <f>O497*H497</f>
        <v>0</v>
      </c>
      <c r="Q497" s="140">
        <v>0</v>
      </c>
      <c r="R497" s="140">
        <f>Q497*H497</f>
        <v>0</v>
      </c>
      <c r="S497" s="140">
        <v>0</v>
      </c>
      <c r="T497" s="141">
        <f>S497*H497</f>
        <v>0</v>
      </c>
      <c r="AR497" s="142" t="s">
        <v>3746</v>
      </c>
      <c r="AT497" s="142" t="s">
        <v>160</v>
      </c>
      <c r="AU497" s="142" t="s">
        <v>81</v>
      </c>
      <c r="AY497" s="17" t="s">
        <v>158</v>
      </c>
      <c r="BE497" s="143">
        <f>IF(N497="základní",J497,0)</f>
        <v>0</v>
      </c>
      <c r="BF497" s="143">
        <f>IF(N497="snížená",J497,0)</f>
        <v>0</v>
      </c>
      <c r="BG497" s="143">
        <f>IF(N497="zákl. přenesená",J497,0)</f>
        <v>0</v>
      </c>
      <c r="BH497" s="143">
        <f>IF(N497="sníž. přenesená",J497,0)</f>
        <v>0</v>
      </c>
      <c r="BI497" s="143">
        <f>IF(N497="nulová",J497,0)</f>
        <v>0</v>
      </c>
      <c r="BJ497" s="17" t="s">
        <v>81</v>
      </c>
      <c r="BK497" s="143">
        <f>ROUND(I497*H497,2)</f>
        <v>0</v>
      </c>
      <c r="BL497" s="17" t="s">
        <v>3746</v>
      </c>
      <c r="BM497" s="142" t="s">
        <v>3945</v>
      </c>
    </row>
    <row r="498" spans="2:65" s="1" customFormat="1" ht="11.25">
      <c r="B498" s="32"/>
      <c r="D498" s="144" t="s">
        <v>167</v>
      </c>
      <c r="F498" s="145" t="s">
        <v>3944</v>
      </c>
      <c r="I498" s="146"/>
      <c r="L498" s="32"/>
      <c r="M498" s="147"/>
      <c r="T498" s="53"/>
      <c r="AT498" s="17" t="s">
        <v>167</v>
      </c>
      <c r="AU498" s="17" t="s">
        <v>81</v>
      </c>
    </row>
    <row r="499" spans="2:65" s="1" customFormat="1" ht="21.75" customHeight="1">
      <c r="B499" s="32"/>
      <c r="C499" s="131" t="s">
        <v>1364</v>
      </c>
      <c r="D499" s="131" t="s">
        <v>160</v>
      </c>
      <c r="E499" s="132" t="s">
        <v>3946</v>
      </c>
      <c r="F499" s="133" t="s">
        <v>3947</v>
      </c>
      <c r="G499" s="134" t="s">
        <v>1311</v>
      </c>
      <c r="H499" s="135">
        <v>24</v>
      </c>
      <c r="I499" s="136"/>
      <c r="J499" s="137">
        <f>ROUND(I499*H499,2)</f>
        <v>0</v>
      </c>
      <c r="K499" s="133" t="s">
        <v>21</v>
      </c>
      <c r="L499" s="32"/>
      <c r="M499" s="138" t="s">
        <v>21</v>
      </c>
      <c r="N499" s="139" t="s">
        <v>44</v>
      </c>
      <c r="P499" s="140">
        <f>O499*H499</f>
        <v>0</v>
      </c>
      <c r="Q499" s="140">
        <v>0</v>
      </c>
      <c r="R499" s="140">
        <f>Q499*H499</f>
        <v>0</v>
      </c>
      <c r="S499" s="140">
        <v>0</v>
      </c>
      <c r="T499" s="141">
        <f>S499*H499</f>
        <v>0</v>
      </c>
      <c r="AR499" s="142" t="s">
        <v>3746</v>
      </c>
      <c r="AT499" s="142" t="s">
        <v>160</v>
      </c>
      <c r="AU499" s="142" t="s">
        <v>81</v>
      </c>
      <c r="AY499" s="17" t="s">
        <v>158</v>
      </c>
      <c r="BE499" s="143">
        <f>IF(N499="základní",J499,0)</f>
        <v>0</v>
      </c>
      <c r="BF499" s="143">
        <f>IF(N499="snížená",J499,0)</f>
        <v>0</v>
      </c>
      <c r="BG499" s="143">
        <f>IF(N499="zákl. přenesená",J499,0)</f>
        <v>0</v>
      </c>
      <c r="BH499" s="143">
        <f>IF(N499="sníž. přenesená",J499,0)</f>
        <v>0</v>
      </c>
      <c r="BI499" s="143">
        <f>IF(N499="nulová",J499,0)</f>
        <v>0</v>
      </c>
      <c r="BJ499" s="17" t="s">
        <v>81</v>
      </c>
      <c r="BK499" s="143">
        <f>ROUND(I499*H499,2)</f>
        <v>0</v>
      </c>
      <c r="BL499" s="17" t="s">
        <v>3746</v>
      </c>
      <c r="BM499" s="142" t="s">
        <v>3948</v>
      </c>
    </row>
    <row r="500" spans="2:65" s="1" customFormat="1" ht="11.25">
      <c r="B500" s="32"/>
      <c r="D500" s="144" t="s">
        <v>167</v>
      </c>
      <c r="F500" s="145" t="s">
        <v>3947</v>
      </c>
      <c r="I500" s="146"/>
      <c r="L500" s="32"/>
      <c r="M500" s="147"/>
      <c r="T500" s="53"/>
      <c r="AT500" s="17" t="s">
        <v>167</v>
      </c>
      <c r="AU500" s="17" t="s">
        <v>81</v>
      </c>
    </row>
    <row r="501" spans="2:65" s="1" customFormat="1" ht="16.5" customHeight="1">
      <c r="B501" s="32"/>
      <c r="C501" s="131" t="s">
        <v>1373</v>
      </c>
      <c r="D501" s="131" t="s">
        <v>160</v>
      </c>
      <c r="E501" s="132" t="s">
        <v>3949</v>
      </c>
      <c r="F501" s="133" t="s">
        <v>3950</v>
      </c>
      <c r="G501" s="134" t="s">
        <v>1311</v>
      </c>
      <c r="H501" s="135">
        <v>24</v>
      </c>
      <c r="I501" s="136"/>
      <c r="J501" s="137">
        <f>ROUND(I501*H501,2)</f>
        <v>0</v>
      </c>
      <c r="K501" s="133" t="s">
        <v>21</v>
      </c>
      <c r="L501" s="32"/>
      <c r="M501" s="138" t="s">
        <v>21</v>
      </c>
      <c r="N501" s="139" t="s">
        <v>44</v>
      </c>
      <c r="P501" s="140">
        <f>O501*H501</f>
        <v>0</v>
      </c>
      <c r="Q501" s="140">
        <v>0</v>
      </c>
      <c r="R501" s="140">
        <f>Q501*H501</f>
        <v>0</v>
      </c>
      <c r="S501" s="140">
        <v>0</v>
      </c>
      <c r="T501" s="141">
        <f>S501*H501</f>
        <v>0</v>
      </c>
      <c r="AR501" s="142" t="s">
        <v>3746</v>
      </c>
      <c r="AT501" s="142" t="s">
        <v>160</v>
      </c>
      <c r="AU501" s="142" t="s">
        <v>81</v>
      </c>
      <c r="AY501" s="17" t="s">
        <v>158</v>
      </c>
      <c r="BE501" s="143">
        <f>IF(N501="základní",J501,0)</f>
        <v>0</v>
      </c>
      <c r="BF501" s="143">
        <f>IF(N501="snížená",J501,0)</f>
        <v>0</v>
      </c>
      <c r="BG501" s="143">
        <f>IF(N501="zákl. přenesená",J501,0)</f>
        <v>0</v>
      </c>
      <c r="BH501" s="143">
        <f>IF(N501="sníž. přenesená",J501,0)</f>
        <v>0</v>
      </c>
      <c r="BI501" s="143">
        <f>IF(N501="nulová",J501,0)</f>
        <v>0</v>
      </c>
      <c r="BJ501" s="17" t="s">
        <v>81</v>
      </c>
      <c r="BK501" s="143">
        <f>ROUND(I501*H501,2)</f>
        <v>0</v>
      </c>
      <c r="BL501" s="17" t="s">
        <v>3746</v>
      </c>
      <c r="BM501" s="142" t="s">
        <v>3951</v>
      </c>
    </row>
    <row r="502" spans="2:65" s="1" customFormat="1" ht="11.25">
      <c r="B502" s="32"/>
      <c r="D502" s="144" t="s">
        <v>167</v>
      </c>
      <c r="F502" s="145" t="s">
        <v>3950</v>
      </c>
      <c r="I502" s="146"/>
      <c r="L502" s="32"/>
      <c r="M502" s="147"/>
      <c r="T502" s="53"/>
      <c r="AT502" s="17" t="s">
        <v>167</v>
      </c>
      <c r="AU502" s="17" t="s">
        <v>81</v>
      </c>
    </row>
    <row r="503" spans="2:65" s="1" customFormat="1" ht="16.5" customHeight="1">
      <c r="B503" s="32"/>
      <c r="C503" s="131" t="s">
        <v>1380</v>
      </c>
      <c r="D503" s="131" t="s">
        <v>160</v>
      </c>
      <c r="E503" s="132" t="s">
        <v>3952</v>
      </c>
      <c r="F503" s="133" t="s">
        <v>3953</v>
      </c>
      <c r="G503" s="134" t="s">
        <v>1311</v>
      </c>
      <c r="H503" s="135">
        <v>100</v>
      </c>
      <c r="I503" s="136"/>
      <c r="J503" s="137">
        <f>ROUND(I503*H503,2)</f>
        <v>0</v>
      </c>
      <c r="K503" s="133" t="s">
        <v>164</v>
      </c>
      <c r="L503" s="32"/>
      <c r="M503" s="138" t="s">
        <v>21</v>
      </c>
      <c r="N503" s="139" t="s">
        <v>44</v>
      </c>
      <c r="P503" s="140">
        <f>O503*H503</f>
        <v>0</v>
      </c>
      <c r="Q503" s="140">
        <v>0</v>
      </c>
      <c r="R503" s="140">
        <f>Q503*H503</f>
        <v>0</v>
      </c>
      <c r="S503" s="140">
        <v>0</v>
      </c>
      <c r="T503" s="141">
        <f>S503*H503</f>
        <v>0</v>
      </c>
      <c r="AR503" s="142" t="s">
        <v>3746</v>
      </c>
      <c r="AT503" s="142" t="s">
        <v>160</v>
      </c>
      <c r="AU503" s="142" t="s">
        <v>81</v>
      </c>
      <c r="AY503" s="17" t="s">
        <v>158</v>
      </c>
      <c r="BE503" s="143">
        <f>IF(N503="základní",J503,0)</f>
        <v>0</v>
      </c>
      <c r="BF503" s="143">
        <f>IF(N503="snížená",J503,0)</f>
        <v>0</v>
      </c>
      <c r="BG503" s="143">
        <f>IF(N503="zákl. přenesená",J503,0)</f>
        <v>0</v>
      </c>
      <c r="BH503" s="143">
        <f>IF(N503="sníž. přenesená",J503,0)</f>
        <v>0</v>
      </c>
      <c r="BI503" s="143">
        <f>IF(N503="nulová",J503,0)</f>
        <v>0</v>
      </c>
      <c r="BJ503" s="17" t="s">
        <v>81</v>
      </c>
      <c r="BK503" s="143">
        <f>ROUND(I503*H503,2)</f>
        <v>0</v>
      </c>
      <c r="BL503" s="17" t="s">
        <v>3746</v>
      </c>
      <c r="BM503" s="142" t="s">
        <v>3954</v>
      </c>
    </row>
    <row r="504" spans="2:65" s="1" customFormat="1" ht="11.25">
      <c r="B504" s="32"/>
      <c r="D504" s="144" t="s">
        <v>167</v>
      </c>
      <c r="F504" s="145" t="s">
        <v>3955</v>
      </c>
      <c r="I504" s="146"/>
      <c r="L504" s="32"/>
      <c r="M504" s="147"/>
      <c r="T504" s="53"/>
      <c r="AT504" s="17" t="s">
        <v>167</v>
      </c>
      <c r="AU504" s="17" t="s">
        <v>81</v>
      </c>
    </row>
    <row r="505" spans="2:65" s="1" customFormat="1" ht="11.25">
      <c r="B505" s="32"/>
      <c r="D505" s="148" t="s">
        <v>169</v>
      </c>
      <c r="F505" s="149" t="s">
        <v>3956</v>
      </c>
      <c r="I505" s="146"/>
      <c r="L505" s="32"/>
      <c r="M505" s="147"/>
      <c r="T505" s="53"/>
      <c r="AT505" s="17" t="s">
        <v>169</v>
      </c>
      <c r="AU505" s="17" t="s">
        <v>81</v>
      </c>
    </row>
    <row r="506" spans="2:65" s="1" customFormat="1" ht="97.5">
      <c r="B506" s="32"/>
      <c r="D506" s="144" t="s">
        <v>562</v>
      </c>
      <c r="F506" s="180" t="s">
        <v>3957</v>
      </c>
      <c r="I506" s="146"/>
      <c r="L506" s="32"/>
      <c r="M506" s="147"/>
      <c r="T506" s="53"/>
      <c r="AT506" s="17" t="s">
        <v>562</v>
      </c>
      <c r="AU506" s="17" t="s">
        <v>81</v>
      </c>
    </row>
    <row r="507" spans="2:65" s="11" customFormat="1" ht="25.9" customHeight="1">
      <c r="B507" s="119"/>
      <c r="D507" s="120" t="s">
        <v>72</v>
      </c>
      <c r="E507" s="121" t="s">
        <v>106</v>
      </c>
      <c r="F507" s="121" t="s">
        <v>107</v>
      </c>
      <c r="I507" s="122"/>
      <c r="J507" s="123">
        <f>BK507</f>
        <v>0</v>
      </c>
      <c r="L507" s="119"/>
      <c r="M507" s="124"/>
      <c r="P507" s="125">
        <f>P508+P511+P514+P517</f>
        <v>0</v>
      </c>
      <c r="R507" s="125">
        <f>R508+R511+R514+R517</f>
        <v>0</v>
      </c>
      <c r="T507" s="126">
        <f>T508+T511+T514+T517</f>
        <v>0</v>
      </c>
      <c r="AR507" s="120" t="s">
        <v>195</v>
      </c>
      <c r="AT507" s="127" t="s">
        <v>72</v>
      </c>
      <c r="AU507" s="127" t="s">
        <v>73</v>
      </c>
      <c r="AY507" s="120" t="s">
        <v>158</v>
      </c>
      <c r="BK507" s="128">
        <f>BK508+BK511+BK514+BK517</f>
        <v>0</v>
      </c>
    </row>
    <row r="508" spans="2:65" s="11" customFormat="1" ht="22.9" customHeight="1">
      <c r="B508" s="119"/>
      <c r="D508" s="120" t="s">
        <v>72</v>
      </c>
      <c r="E508" s="129" t="s">
        <v>3958</v>
      </c>
      <c r="F508" s="129" t="s">
        <v>3959</v>
      </c>
      <c r="I508" s="122"/>
      <c r="J508" s="130">
        <f>BK508</f>
        <v>0</v>
      </c>
      <c r="L508" s="119"/>
      <c r="M508" s="124"/>
      <c r="P508" s="125">
        <f>SUM(P509:P510)</f>
        <v>0</v>
      </c>
      <c r="R508" s="125">
        <f>SUM(R509:R510)</f>
        <v>0</v>
      </c>
      <c r="T508" s="126">
        <f>SUM(T509:T510)</f>
        <v>0</v>
      </c>
      <c r="AR508" s="120" t="s">
        <v>195</v>
      </c>
      <c r="AT508" s="127" t="s">
        <v>72</v>
      </c>
      <c r="AU508" s="127" t="s">
        <v>81</v>
      </c>
      <c r="AY508" s="120" t="s">
        <v>158</v>
      </c>
      <c r="BK508" s="128">
        <f>SUM(BK509:BK510)</f>
        <v>0</v>
      </c>
    </row>
    <row r="509" spans="2:65" s="1" customFormat="1" ht="16.5" customHeight="1">
      <c r="B509" s="32"/>
      <c r="C509" s="131" t="s">
        <v>1386</v>
      </c>
      <c r="D509" s="131" t="s">
        <v>160</v>
      </c>
      <c r="E509" s="132" t="s">
        <v>3960</v>
      </c>
      <c r="F509" s="133" t="s">
        <v>3961</v>
      </c>
      <c r="G509" s="134" t="s">
        <v>3962</v>
      </c>
      <c r="H509" s="135">
        <v>1</v>
      </c>
      <c r="I509" s="136"/>
      <c r="J509" s="137">
        <f>ROUND(I509*H509,2)</f>
        <v>0</v>
      </c>
      <c r="K509" s="133" t="s">
        <v>21</v>
      </c>
      <c r="L509" s="32"/>
      <c r="M509" s="138" t="s">
        <v>21</v>
      </c>
      <c r="N509" s="139" t="s">
        <v>44</v>
      </c>
      <c r="P509" s="140">
        <f>O509*H509</f>
        <v>0</v>
      </c>
      <c r="Q509" s="140">
        <v>0</v>
      </c>
      <c r="R509" s="140">
        <f>Q509*H509</f>
        <v>0</v>
      </c>
      <c r="S509" s="140">
        <v>0</v>
      </c>
      <c r="T509" s="141">
        <f>S509*H509</f>
        <v>0</v>
      </c>
      <c r="AR509" s="142" t="s">
        <v>3963</v>
      </c>
      <c r="AT509" s="142" t="s">
        <v>160</v>
      </c>
      <c r="AU509" s="142" t="s">
        <v>83</v>
      </c>
      <c r="AY509" s="17" t="s">
        <v>158</v>
      </c>
      <c r="BE509" s="143">
        <f>IF(N509="základní",J509,0)</f>
        <v>0</v>
      </c>
      <c r="BF509" s="143">
        <f>IF(N509="snížená",J509,0)</f>
        <v>0</v>
      </c>
      <c r="BG509" s="143">
        <f>IF(N509="zákl. přenesená",J509,0)</f>
        <v>0</v>
      </c>
      <c r="BH509" s="143">
        <f>IF(N509="sníž. přenesená",J509,0)</f>
        <v>0</v>
      </c>
      <c r="BI509" s="143">
        <f>IF(N509="nulová",J509,0)</f>
        <v>0</v>
      </c>
      <c r="BJ509" s="17" t="s">
        <v>81</v>
      </c>
      <c r="BK509" s="143">
        <f>ROUND(I509*H509,2)</f>
        <v>0</v>
      </c>
      <c r="BL509" s="17" t="s">
        <v>3963</v>
      </c>
      <c r="BM509" s="142" t="s">
        <v>3964</v>
      </c>
    </row>
    <row r="510" spans="2:65" s="1" customFormat="1" ht="11.25">
      <c r="B510" s="32"/>
      <c r="D510" s="144" t="s">
        <v>167</v>
      </c>
      <c r="F510" s="145" t="s">
        <v>3961</v>
      </c>
      <c r="I510" s="146"/>
      <c r="L510" s="32"/>
      <c r="M510" s="147"/>
      <c r="T510" s="53"/>
      <c r="AT510" s="17" t="s">
        <v>167</v>
      </c>
      <c r="AU510" s="17" t="s">
        <v>83</v>
      </c>
    </row>
    <row r="511" spans="2:65" s="11" customFormat="1" ht="22.9" customHeight="1">
      <c r="B511" s="119"/>
      <c r="D511" s="120" t="s">
        <v>72</v>
      </c>
      <c r="E511" s="129" t="s">
        <v>3965</v>
      </c>
      <c r="F511" s="129" t="s">
        <v>3966</v>
      </c>
      <c r="I511" s="122"/>
      <c r="J511" s="130">
        <f>BK511</f>
        <v>0</v>
      </c>
      <c r="L511" s="119"/>
      <c r="M511" s="124"/>
      <c r="P511" s="125">
        <f>SUM(P512:P513)</f>
        <v>0</v>
      </c>
      <c r="R511" s="125">
        <f>SUM(R512:R513)</f>
        <v>0</v>
      </c>
      <c r="T511" s="126">
        <f>SUM(T512:T513)</f>
        <v>0</v>
      </c>
      <c r="AR511" s="120" t="s">
        <v>195</v>
      </c>
      <c r="AT511" s="127" t="s">
        <v>72</v>
      </c>
      <c r="AU511" s="127" t="s">
        <v>81</v>
      </c>
      <c r="AY511" s="120" t="s">
        <v>158</v>
      </c>
      <c r="BK511" s="128">
        <f>SUM(BK512:BK513)</f>
        <v>0</v>
      </c>
    </row>
    <row r="512" spans="2:65" s="1" customFormat="1" ht="16.5" customHeight="1">
      <c r="B512" s="32"/>
      <c r="C512" s="131" t="s">
        <v>1425</v>
      </c>
      <c r="D512" s="131" t="s">
        <v>160</v>
      </c>
      <c r="E512" s="132" t="s">
        <v>3967</v>
      </c>
      <c r="F512" s="133" t="s">
        <v>3968</v>
      </c>
      <c r="G512" s="134" t="s">
        <v>3962</v>
      </c>
      <c r="H512" s="135">
        <v>1</v>
      </c>
      <c r="I512" s="136"/>
      <c r="J512" s="137">
        <f>ROUND(I512*H512,2)</f>
        <v>0</v>
      </c>
      <c r="K512" s="133" t="s">
        <v>21</v>
      </c>
      <c r="L512" s="32"/>
      <c r="M512" s="138" t="s">
        <v>21</v>
      </c>
      <c r="N512" s="139" t="s">
        <v>44</v>
      </c>
      <c r="P512" s="140">
        <f>O512*H512</f>
        <v>0</v>
      </c>
      <c r="Q512" s="140">
        <v>0</v>
      </c>
      <c r="R512" s="140">
        <f>Q512*H512</f>
        <v>0</v>
      </c>
      <c r="S512" s="140">
        <v>0</v>
      </c>
      <c r="T512" s="141">
        <f>S512*H512</f>
        <v>0</v>
      </c>
      <c r="AR512" s="142" t="s">
        <v>3963</v>
      </c>
      <c r="AT512" s="142" t="s">
        <v>160</v>
      </c>
      <c r="AU512" s="142" t="s">
        <v>83</v>
      </c>
      <c r="AY512" s="17" t="s">
        <v>158</v>
      </c>
      <c r="BE512" s="143">
        <f>IF(N512="základní",J512,0)</f>
        <v>0</v>
      </c>
      <c r="BF512" s="143">
        <f>IF(N512="snížená",J512,0)</f>
        <v>0</v>
      </c>
      <c r="BG512" s="143">
        <f>IF(N512="zákl. přenesená",J512,0)</f>
        <v>0</v>
      </c>
      <c r="BH512" s="143">
        <f>IF(N512="sníž. přenesená",J512,0)</f>
        <v>0</v>
      </c>
      <c r="BI512" s="143">
        <f>IF(N512="nulová",J512,0)</f>
        <v>0</v>
      </c>
      <c r="BJ512" s="17" t="s">
        <v>81</v>
      </c>
      <c r="BK512" s="143">
        <f>ROUND(I512*H512,2)</f>
        <v>0</v>
      </c>
      <c r="BL512" s="17" t="s">
        <v>3963</v>
      </c>
      <c r="BM512" s="142" t="s">
        <v>3969</v>
      </c>
    </row>
    <row r="513" spans="2:65" s="1" customFormat="1" ht="11.25">
      <c r="B513" s="32"/>
      <c r="D513" s="144" t="s">
        <v>167</v>
      </c>
      <c r="F513" s="145" t="s">
        <v>3968</v>
      </c>
      <c r="I513" s="146"/>
      <c r="L513" s="32"/>
      <c r="M513" s="147"/>
      <c r="T513" s="53"/>
      <c r="AT513" s="17" t="s">
        <v>167</v>
      </c>
      <c r="AU513" s="17" t="s">
        <v>83</v>
      </c>
    </row>
    <row r="514" spans="2:65" s="11" customFormat="1" ht="22.9" customHeight="1">
      <c r="B514" s="119"/>
      <c r="D514" s="120" t="s">
        <v>72</v>
      </c>
      <c r="E514" s="129" t="s">
        <v>3970</v>
      </c>
      <c r="F514" s="129" t="s">
        <v>3971</v>
      </c>
      <c r="I514" s="122"/>
      <c r="J514" s="130">
        <f>BK514</f>
        <v>0</v>
      </c>
      <c r="L514" s="119"/>
      <c r="M514" s="124"/>
      <c r="P514" s="125">
        <f>SUM(P515:P516)</f>
        <v>0</v>
      </c>
      <c r="R514" s="125">
        <f>SUM(R515:R516)</f>
        <v>0</v>
      </c>
      <c r="T514" s="126">
        <f>SUM(T515:T516)</f>
        <v>0</v>
      </c>
      <c r="AR514" s="120" t="s">
        <v>195</v>
      </c>
      <c r="AT514" s="127" t="s">
        <v>72</v>
      </c>
      <c r="AU514" s="127" t="s">
        <v>81</v>
      </c>
      <c r="AY514" s="120" t="s">
        <v>158</v>
      </c>
      <c r="BK514" s="128">
        <f>SUM(BK515:BK516)</f>
        <v>0</v>
      </c>
    </row>
    <row r="515" spans="2:65" s="1" customFormat="1" ht="16.5" customHeight="1">
      <c r="B515" s="32"/>
      <c r="C515" s="131" t="s">
        <v>1432</v>
      </c>
      <c r="D515" s="131" t="s">
        <v>160</v>
      </c>
      <c r="E515" s="132" t="s">
        <v>3972</v>
      </c>
      <c r="F515" s="133" t="s">
        <v>3973</v>
      </c>
      <c r="G515" s="134" t="s">
        <v>3974</v>
      </c>
      <c r="H515" s="135">
        <v>20</v>
      </c>
      <c r="I515" s="136"/>
      <c r="J515" s="137">
        <f>ROUND(I515*H515,2)</f>
        <v>0</v>
      </c>
      <c r="K515" s="133" t="s">
        <v>21</v>
      </c>
      <c r="L515" s="32"/>
      <c r="M515" s="138" t="s">
        <v>21</v>
      </c>
      <c r="N515" s="139" t="s">
        <v>44</v>
      </c>
      <c r="P515" s="140">
        <f>O515*H515</f>
        <v>0</v>
      </c>
      <c r="Q515" s="140">
        <v>0</v>
      </c>
      <c r="R515" s="140">
        <f>Q515*H515</f>
        <v>0</v>
      </c>
      <c r="S515" s="140">
        <v>0</v>
      </c>
      <c r="T515" s="141">
        <f>S515*H515</f>
        <v>0</v>
      </c>
      <c r="AR515" s="142" t="s">
        <v>3963</v>
      </c>
      <c r="AT515" s="142" t="s">
        <v>160</v>
      </c>
      <c r="AU515" s="142" t="s">
        <v>83</v>
      </c>
      <c r="AY515" s="17" t="s">
        <v>158</v>
      </c>
      <c r="BE515" s="143">
        <f>IF(N515="základní",J515,0)</f>
        <v>0</v>
      </c>
      <c r="BF515" s="143">
        <f>IF(N515="snížená",J515,0)</f>
        <v>0</v>
      </c>
      <c r="BG515" s="143">
        <f>IF(N515="zákl. přenesená",J515,0)</f>
        <v>0</v>
      </c>
      <c r="BH515" s="143">
        <f>IF(N515="sníž. přenesená",J515,0)</f>
        <v>0</v>
      </c>
      <c r="BI515" s="143">
        <f>IF(N515="nulová",J515,0)</f>
        <v>0</v>
      </c>
      <c r="BJ515" s="17" t="s">
        <v>81</v>
      </c>
      <c r="BK515" s="143">
        <f>ROUND(I515*H515,2)</f>
        <v>0</v>
      </c>
      <c r="BL515" s="17" t="s">
        <v>3963</v>
      </c>
      <c r="BM515" s="142" t="s">
        <v>3975</v>
      </c>
    </row>
    <row r="516" spans="2:65" s="1" customFormat="1" ht="11.25">
      <c r="B516" s="32"/>
      <c r="D516" s="144" t="s">
        <v>167</v>
      </c>
      <c r="F516" s="145" t="s">
        <v>3973</v>
      </c>
      <c r="I516" s="146"/>
      <c r="L516" s="32"/>
      <c r="M516" s="147"/>
      <c r="T516" s="53"/>
      <c r="AT516" s="17" t="s">
        <v>167</v>
      </c>
      <c r="AU516" s="17" t="s">
        <v>83</v>
      </c>
    </row>
    <row r="517" spans="2:65" s="11" customFormat="1" ht="22.9" customHeight="1">
      <c r="B517" s="119"/>
      <c r="D517" s="120" t="s">
        <v>72</v>
      </c>
      <c r="E517" s="129" t="s">
        <v>3976</v>
      </c>
      <c r="F517" s="129" t="s">
        <v>3977</v>
      </c>
      <c r="I517" s="122"/>
      <c r="J517" s="130">
        <f>BK517</f>
        <v>0</v>
      </c>
      <c r="L517" s="119"/>
      <c r="M517" s="124"/>
      <c r="P517" s="125">
        <f>SUM(P518:P527)</f>
        <v>0</v>
      </c>
      <c r="R517" s="125">
        <f>SUM(R518:R527)</f>
        <v>0</v>
      </c>
      <c r="T517" s="126">
        <f>SUM(T518:T527)</f>
        <v>0</v>
      </c>
      <c r="AR517" s="120" t="s">
        <v>195</v>
      </c>
      <c r="AT517" s="127" t="s">
        <v>72</v>
      </c>
      <c r="AU517" s="127" t="s">
        <v>81</v>
      </c>
      <c r="AY517" s="120" t="s">
        <v>158</v>
      </c>
      <c r="BK517" s="128">
        <f>SUM(BK518:BK527)</f>
        <v>0</v>
      </c>
    </row>
    <row r="518" spans="2:65" s="1" customFormat="1" ht="21.75" customHeight="1">
      <c r="B518" s="32"/>
      <c r="C518" s="131" t="s">
        <v>1438</v>
      </c>
      <c r="D518" s="131" t="s">
        <v>160</v>
      </c>
      <c r="E518" s="132" t="s">
        <v>3978</v>
      </c>
      <c r="F518" s="133" t="s">
        <v>3979</v>
      </c>
      <c r="G518" s="134" t="s">
        <v>3962</v>
      </c>
      <c r="H518" s="135">
        <v>1</v>
      </c>
      <c r="I518" s="136"/>
      <c r="J518" s="137">
        <f>ROUND(I518*H518,2)</f>
        <v>0</v>
      </c>
      <c r="K518" s="133" t="s">
        <v>21</v>
      </c>
      <c r="L518" s="32"/>
      <c r="M518" s="138" t="s">
        <v>21</v>
      </c>
      <c r="N518" s="139" t="s">
        <v>44</v>
      </c>
      <c r="P518" s="140">
        <f>O518*H518</f>
        <v>0</v>
      </c>
      <c r="Q518" s="140">
        <v>0</v>
      </c>
      <c r="R518" s="140">
        <f>Q518*H518</f>
        <v>0</v>
      </c>
      <c r="S518" s="140">
        <v>0</v>
      </c>
      <c r="T518" s="141">
        <f>S518*H518</f>
        <v>0</v>
      </c>
      <c r="AR518" s="142" t="s">
        <v>3963</v>
      </c>
      <c r="AT518" s="142" t="s">
        <v>160</v>
      </c>
      <c r="AU518" s="142" t="s">
        <v>83</v>
      </c>
      <c r="AY518" s="17" t="s">
        <v>158</v>
      </c>
      <c r="BE518" s="143">
        <f>IF(N518="základní",J518,0)</f>
        <v>0</v>
      </c>
      <c r="BF518" s="143">
        <f>IF(N518="snížená",J518,0)</f>
        <v>0</v>
      </c>
      <c r="BG518" s="143">
        <f>IF(N518="zákl. přenesená",J518,0)</f>
        <v>0</v>
      </c>
      <c r="BH518" s="143">
        <f>IF(N518="sníž. přenesená",J518,0)</f>
        <v>0</v>
      </c>
      <c r="BI518" s="143">
        <f>IF(N518="nulová",J518,0)</f>
        <v>0</v>
      </c>
      <c r="BJ518" s="17" t="s">
        <v>81</v>
      </c>
      <c r="BK518" s="143">
        <f>ROUND(I518*H518,2)</f>
        <v>0</v>
      </c>
      <c r="BL518" s="17" t="s">
        <v>3963</v>
      </c>
      <c r="BM518" s="142" t="s">
        <v>3980</v>
      </c>
    </row>
    <row r="519" spans="2:65" s="1" customFormat="1" ht="11.25">
      <c r="B519" s="32"/>
      <c r="D519" s="144" t="s">
        <v>167</v>
      </c>
      <c r="F519" s="145" t="s">
        <v>3979</v>
      </c>
      <c r="I519" s="146"/>
      <c r="L519" s="32"/>
      <c r="M519" s="147"/>
      <c r="T519" s="53"/>
      <c r="AT519" s="17" t="s">
        <v>167</v>
      </c>
      <c r="AU519" s="17" t="s">
        <v>83</v>
      </c>
    </row>
    <row r="520" spans="2:65" s="1" customFormat="1" ht="16.5" customHeight="1">
      <c r="B520" s="32"/>
      <c r="C520" s="131" t="s">
        <v>1444</v>
      </c>
      <c r="D520" s="131" t="s">
        <v>160</v>
      </c>
      <c r="E520" s="132" t="s">
        <v>3981</v>
      </c>
      <c r="F520" s="133" t="s">
        <v>3982</v>
      </c>
      <c r="G520" s="134" t="s">
        <v>3962</v>
      </c>
      <c r="H520" s="135">
        <v>1</v>
      </c>
      <c r="I520" s="136"/>
      <c r="J520" s="137">
        <f>ROUND(I520*H520,2)</f>
        <v>0</v>
      </c>
      <c r="K520" s="133" t="s">
        <v>21</v>
      </c>
      <c r="L520" s="32"/>
      <c r="M520" s="138" t="s">
        <v>21</v>
      </c>
      <c r="N520" s="139" t="s">
        <v>44</v>
      </c>
      <c r="P520" s="140">
        <f>O520*H520</f>
        <v>0</v>
      </c>
      <c r="Q520" s="140">
        <v>0</v>
      </c>
      <c r="R520" s="140">
        <f>Q520*H520</f>
        <v>0</v>
      </c>
      <c r="S520" s="140">
        <v>0</v>
      </c>
      <c r="T520" s="141">
        <f>S520*H520</f>
        <v>0</v>
      </c>
      <c r="AR520" s="142" t="s">
        <v>3963</v>
      </c>
      <c r="AT520" s="142" t="s">
        <v>160</v>
      </c>
      <c r="AU520" s="142" t="s">
        <v>83</v>
      </c>
      <c r="AY520" s="17" t="s">
        <v>158</v>
      </c>
      <c r="BE520" s="143">
        <f>IF(N520="základní",J520,0)</f>
        <v>0</v>
      </c>
      <c r="BF520" s="143">
        <f>IF(N520="snížená",J520,0)</f>
        <v>0</v>
      </c>
      <c r="BG520" s="143">
        <f>IF(N520="zákl. přenesená",J520,0)</f>
        <v>0</v>
      </c>
      <c r="BH520" s="143">
        <f>IF(N520="sníž. přenesená",J520,0)</f>
        <v>0</v>
      </c>
      <c r="BI520" s="143">
        <f>IF(N520="nulová",J520,0)</f>
        <v>0</v>
      </c>
      <c r="BJ520" s="17" t="s">
        <v>81</v>
      </c>
      <c r="BK520" s="143">
        <f>ROUND(I520*H520,2)</f>
        <v>0</v>
      </c>
      <c r="BL520" s="17" t="s">
        <v>3963</v>
      </c>
      <c r="BM520" s="142" t="s">
        <v>3983</v>
      </c>
    </row>
    <row r="521" spans="2:65" s="1" customFormat="1" ht="11.25">
      <c r="B521" s="32"/>
      <c r="D521" s="144" t="s">
        <v>167</v>
      </c>
      <c r="F521" s="145" t="s">
        <v>3982</v>
      </c>
      <c r="I521" s="146"/>
      <c r="L521" s="32"/>
      <c r="M521" s="147"/>
      <c r="T521" s="53"/>
      <c r="AT521" s="17" t="s">
        <v>167</v>
      </c>
      <c r="AU521" s="17" t="s">
        <v>83</v>
      </c>
    </row>
    <row r="522" spans="2:65" s="1" customFormat="1" ht="24.2" customHeight="1">
      <c r="B522" s="32"/>
      <c r="C522" s="131" t="s">
        <v>1450</v>
      </c>
      <c r="D522" s="131" t="s">
        <v>160</v>
      </c>
      <c r="E522" s="132" t="s">
        <v>3984</v>
      </c>
      <c r="F522" s="133" t="s">
        <v>3985</v>
      </c>
      <c r="G522" s="134" t="s">
        <v>3962</v>
      </c>
      <c r="H522" s="135">
        <v>1</v>
      </c>
      <c r="I522" s="136"/>
      <c r="J522" s="137">
        <f>ROUND(I522*H522,2)</f>
        <v>0</v>
      </c>
      <c r="K522" s="133" t="s">
        <v>21</v>
      </c>
      <c r="L522" s="32"/>
      <c r="M522" s="138" t="s">
        <v>21</v>
      </c>
      <c r="N522" s="139" t="s">
        <v>44</v>
      </c>
      <c r="P522" s="140">
        <f>O522*H522</f>
        <v>0</v>
      </c>
      <c r="Q522" s="140">
        <v>0</v>
      </c>
      <c r="R522" s="140">
        <f>Q522*H522</f>
        <v>0</v>
      </c>
      <c r="S522" s="140">
        <v>0</v>
      </c>
      <c r="T522" s="141">
        <f>S522*H522</f>
        <v>0</v>
      </c>
      <c r="AR522" s="142" t="s">
        <v>3963</v>
      </c>
      <c r="AT522" s="142" t="s">
        <v>160</v>
      </c>
      <c r="AU522" s="142" t="s">
        <v>83</v>
      </c>
      <c r="AY522" s="17" t="s">
        <v>158</v>
      </c>
      <c r="BE522" s="143">
        <f>IF(N522="základní",J522,0)</f>
        <v>0</v>
      </c>
      <c r="BF522" s="143">
        <f>IF(N522="snížená",J522,0)</f>
        <v>0</v>
      </c>
      <c r="BG522" s="143">
        <f>IF(N522="zákl. přenesená",J522,0)</f>
        <v>0</v>
      </c>
      <c r="BH522" s="143">
        <f>IF(N522="sníž. přenesená",J522,0)</f>
        <v>0</v>
      </c>
      <c r="BI522" s="143">
        <f>IF(N522="nulová",J522,0)</f>
        <v>0</v>
      </c>
      <c r="BJ522" s="17" t="s">
        <v>81</v>
      </c>
      <c r="BK522" s="143">
        <f>ROUND(I522*H522,2)</f>
        <v>0</v>
      </c>
      <c r="BL522" s="17" t="s">
        <v>3963</v>
      </c>
      <c r="BM522" s="142" t="s">
        <v>3986</v>
      </c>
    </row>
    <row r="523" spans="2:65" s="1" customFormat="1" ht="19.5">
      <c r="B523" s="32"/>
      <c r="D523" s="144" t="s">
        <v>167</v>
      </c>
      <c r="F523" s="145" t="s">
        <v>3985</v>
      </c>
      <c r="I523" s="146"/>
      <c r="L523" s="32"/>
      <c r="M523" s="147"/>
      <c r="T523" s="53"/>
      <c r="AT523" s="17" t="s">
        <v>167</v>
      </c>
      <c r="AU523" s="17" t="s">
        <v>83</v>
      </c>
    </row>
    <row r="524" spans="2:65" s="1" customFormat="1" ht="16.5" customHeight="1">
      <c r="B524" s="32"/>
      <c r="C524" s="131" t="s">
        <v>1456</v>
      </c>
      <c r="D524" s="131" t="s">
        <v>160</v>
      </c>
      <c r="E524" s="132" t="s">
        <v>3987</v>
      </c>
      <c r="F524" s="133" t="s">
        <v>3988</v>
      </c>
      <c r="G524" s="134" t="s">
        <v>3962</v>
      </c>
      <c r="H524" s="135">
        <v>1</v>
      </c>
      <c r="I524" s="136"/>
      <c r="J524" s="137">
        <f>ROUND(I524*H524,2)</f>
        <v>0</v>
      </c>
      <c r="K524" s="133" t="s">
        <v>21</v>
      </c>
      <c r="L524" s="32"/>
      <c r="M524" s="138" t="s">
        <v>21</v>
      </c>
      <c r="N524" s="139" t="s">
        <v>44</v>
      </c>
      <c r="P524" s="140">
        <f>O524*H524</f>
        <v>0</v>
      </c>
      <c r="Q524" s="140">
        <v>0</v>
      </c>
      <c r="R524" s="140">
        <f>Q524*H524</f>
        <v>0</v>
      </c>
      <c r="S524" s="140">
        <v>0</v>
      </c>
      <c r="T524" s="141">
        <f>S524*H524</f>
        <v>0</v>
      </c>
      <c r="AR524" s="142" t="s">
        <v>3963</v>
      </c>
      <c r="AT524" s="142" t="s">
        <v>160</v>
      </c>
      <c r="AU524" s="142" t="s">
        <v>83</v>
      </c>
      <c r="AY524" s="17" t="s">
        <v>158</v>
      </c>
      <c r="BE524" s="143">
        <f>IF(N524="základní",J524,0)</f>
        <v>0</v>
      </c>
      <c r="BF524" s="143">
        <f>IF(N524="snížená",J524,0)</f>
        <v>0</v>
      </c>
      <c r="BG524" s="143">
        <f>IF(N524="zákl. přenesená",J524,0)</f>
        <v>0</v>
      </c>
      <c r="BH524" s="143">
        <f>IF(N524="sníž. přenesená",J524,0)</f>
        <v>0</v>
      </c>
      <c r="BI524" s="143">
        <f>IF(N524="nulová",J524,0)</f>
        <v>0</v>
      </c>
      <c r="BJ524" s="17" t="s">
        <v>81</v>
      </c>
      <c r="BK524" s="143">
        <f>ROUND(I524*H524,2)</f>
        <v>0</v>
      </c>
      <c r="BL524" s="17" t="s">
        <v>3963</v>
      </c>
      <c r="BM524" s="142" t="s">
        <v>3989</v>
      </c>
    </row>
    <row r="525" spans="2:65" s="1" customFormat="1" ht="11.25">
      <c r="B525" s="32"/>
      <c r="D525" s="144" t="s">
        <v>167</v>
      </c>
      <c r="F525" s="145" t="s">
        <v>3988</v>
      </c>
      <c r="I525" s="146"/>
      <c r="L525" s="32"/>
      <c r="M525" s="147"/>
      <c r="T525" s="53"/>
      <c r="AT525" s="17" t="s">
        <v>167</v>
      </c>
      <c r="AU525" s="17" t="s">
        <v>83</v>
      </c>
    </row>
    <row r="526" spans="2:65" s="1" customFormat="1" ht="16.5" customHeight="1">
      <c r="B526" s="32"/>
      <c r="C526" s="131" t="s">
        <v>1462</v>
      </c>
      <c r="D526" s="131" t="s">
        <v>160</v>
      </c>
      <c r="E526" s="132" t="s">
        <v>3990</v>
      </c>
      <c r="F526" s="133" t="s">
        <v>3991</v>
      </c>
      <c r="G526" s="134" t="s">
        <v>3962</v>
      </c>
      <c r="H526" s="135">
        <v>1</v>
      </c>
      <c r="I526" s="136"/>
      <c r="J526" s="137">
        <f>ROUND(I526*H526,2)</f>
        <v>0</v>
      </c>
      <c r="K526" s="133" t="s">
        <v>21</v>
      </c>
      <c r="L526" s="32"/>
      <c r="M526" s="138" t="s">
        <v>21</v>
      </c>
      <c r="N526" s="139" t="s">
        <v>44</v>
      </c>
      <c r="P526" s="140">
        <f>O526*H526</f>
        <v>0</v>
      </c>
      <c r="Q526" s="140">
        <v>0</v>
      </c>
      <c r="R526" s="140">
        <f>Q526*H526</f>
        <v>0</v>
      </c>
      <c r="S526" s="140">
        <v>0</v>
      </c>
      <c r="T526" s="141">
        <f>S526*H526</f>
        <v>0</v>
      </c>
      <c r="AR526" s="142" t="s">
        <v>3963</v>
      </c>
      <c r="AT526" s="142" t="s">
        <v>160</v>
      </c>
      <c r="AU526" s="142" t="s">
        <v>83</v>
      </c>
      <c r="AY526" s="17" t="s">
        <v>158</v>
      </c>
      <c r="BE526" s="143">
        <f>IF(N526="základní",J526,0)</f>
        <v>0</v>
      </c>
      <c r="BF526" s="143">
        <f>IF(N526="snížená",J526,0)</f>
        <v>0</v>
      </c>
      <c r="BG526" s="143">
        <f>IF(N526="zákl. přenesená",J526,0)</f>
        <v>0</v>
      </c>
      <c r="BH526" s="143">
        <f>IF(N526="sníž. přenesená",J526,0)</f>
        <v>0</v>
      </c>
      <c r="BI526" s="143">
        <f>IF(N526="nulová",J526,0)</f>
        <v>0</v>
      </c>
      <c r="BJ526" s="17" t="s">
        <v>81</v>
      </c>
      <c r="BK526" s="143">
        <f>ROUND(I526*H526,2)</f>
        <v>0</v>
      </c>
      <c r="BL526" s="17" t="s">
        <v>3963</v>
      </c>
      <c r="BM526" s="142" t="s">
        <v>3992</v>
      </c>
    </row>
    <row r="527" spans="2:65" s="1" customFormat="1" ht="11.25">
      <c r="B527" s="32"/>
      <c r="D527" s="144" t="s">
        <v>167</v>
      </c>
      <c r="F527" s="145" t="s">
        <v>3991</v>
      </c>
      <c r="I527" s="146"/>
      <c r="L527" s="32"/>
      <c r="M527" s="185"/>
      <c r="N527" s="186"/>
      <c r="O527" s="186"/>
      <c r="P527" s="186"/>
      <c r="Q527" s="186"/>
      <c r="R527" s="186"/>
      <c r="S527" s="186"/>
      <c r="T527" s="187"/>
      <c r="AT527" s="17" t="s">
        <v>167</v>
      </c>
      <c r="AU527" s="17" t="s">
        <v>83</v>
      </c>
    </row>
    <row r="528" spans="2:65" s="1" customFormat="1" ht="6.95" customHeight="1">
      <c r="B528" s="41"/>
      <c r="C528" s="42"/>
      <c r="D528" s="42"/>
      <c r="E528" s="42"/>
      <c r="F528" s="42"/>
      <c r="G528" s="42"/>
      <c r="H528" s="42"/>
      <c r="I528" s="42"/>
      <c r="J528" s="42"/>
      <c r="K528" s="42"/>
      <c r="L528" s="32"/>
    </row>
    <row r="529" ht="11.25"/>
    <row r="530" ht="11.25"/>
    <row r="531" ht="11.25"/>
    <row r="532" ht="11.25"/>
    <row r="533" ht="11.25"/>
    <row r="534" ht="11.25"/>
    <row r="535" ht="11.25"/>
    <row r="536" ht="11.25"/>
  </sheetData>
  <sheetProtection algorithmName="SHA-512" hashValue="Yswd9S60z0ddePw2M7pWe47DZYSVBoDwOwoMAOvj6a5ZAF8mZmNZe7KdQvZLAiU8XvHvgLgkEiuod3P+Gkmk2A==" saltValue="VOuDLeLkZ0vQhNxyvlE3mA==" spinCount="100000" sheet="1" objects="1" scenarios="1" formatColumns="0" formatRows="0" autoFilter="0"/>
  <autoFilter ref="C98:K527" xr:uid="{00000000-0009-0000-0000-000005000000}"/>
  <mergeCells count="12">
    <mergeCell ref="E91:H91"/>
    <mergeCell ref="L2:V2"/>
    <mergeCell ref="E50:H50"/>
    <mergeCell ref="E52:H52"/>
    <mergeCell ref="E54:H54"/>
    <mergeCell ref="E87:H87"/>
    <mergeCell ref="E89:H89"/>
    <mergeCell ref="E7:H7"/>
    <mergeCell ref="E9:H9"/>
    <mergeCell ref="E11:H11"/>
    <mergeCell ref="E20:H20"/>
    <mergeCell ref="E29:H29"/>
  </mergeCells>
  <hyperlinks>
    <hyperlink ref="F104" r:id="rId1" xr:uid="{00000000-0004-0000-0500-000000000000}"/>
    <hyperlink ref="F109" r:id="rId2" xr:uid="{00000000-0004-0000-0500-000001000000}"/>
    <hyperlink ref="F116" r:id="rId3" xr:uid="{00000000-0004-0000-0500-000002000000}"/>
    <hyperlink ref="F127" r:id="rId4" xr:uid="{00000000-0004-0000-0500-000003000000}"/>
    <hyperlink ref="F134" r:id="rId5" xr:uid="{00000000-0004-0000-0500-000004000000}"/>
    <hyperlink ref="F141" r:id="rId6" xr:uid="{00000000-0004-0000-0500-000005000000}"/>
    <hyperlink ref="F146" r:id="rId7" xr:uid="{00000000-0004-0000-0500-000006000000}"/>
    <hyperlink ref="F151" r:id="rId8" xr:uid="{00000000-0004-0000-0500-000007000000}"/>
    <hyperlink ref="F158" r:id="rId9" xr:uid="{00000000-0004-0000-0500-000008000000}"/>
    <hyperlink ref="F163" r:id="rId10" xr:uid="{00000000-0004-0000-0500-000009000000}"/>
    <hyperlink ref="F168" r:id="rId11" xr:uid="{00000000-0004-0000-0500-00000A000000}"/>
    <hyperlink ref="F173" r:id="rId12" xr:uid="{00000000-0004-0000-0500-00000B000000}"/>
    <hyperlink ref="F179" r:id="rId13" xr:uid="{00000000-0004-0000-0500-00000C000000}"/>
    <hyperlink ref="F185" r:id="rId14" xr:uid="{00000000-0004-0000-0500-00000D000000}"/>
    <hyperlink ref="F189" r:id="rId15" xr:uid="{00000000-0004-0000-0500-00000E000000}"/>
    <hyperlink ref="F193" r:id="rId16" xr:uid="{00000000-0004-0000-0500-00000F000000}"/>
    <hyperlink ref="F197" r:id="rId17" xr:uid="{00000000-0004-0000-0500-000010000000}"/>
    <hyperlink ref="F201" r:id="rId18" xr:uid="{00000000-0004-0000-0500-000011000000}"/>
    <hyperlink ref="F206" r:id="rId19" xr:uid="{00000000-0004-0000-0500-000012000000}"/>
    <hyperlink ref="F211" r:id="rId20" xr:uid="{00000000-0004-0000-0500-000013000000}"/>
    <hyperlink ref="F218" r:id="rId21" xr:uid="{00000000-0004-0000-0500-000014000000}"/>
    <hyperlink ref="F223" r:id="rId22" xr:uid="{00000000-0004-0000-0500-000015000000}"/>
    <hyperlink ref="F228" r:id="rId23" xr:uid="{00000000-0004-0000-0500-000016000000}"/>
    <hyperlink ref="F233" r:id="rId24" xr:uid="{00000000-0004-0000-0500-000017000000}"/>
    <hyperlink ref="F238" r:id="rId25" xr:uid="{00000000-0004-0000-0500-000018000000}"/>
    <hyperlink ref="F245" r:id="rId26" xr:uid="{00000000-0004-0000-0500-000019000000}"/>
    <hyperlink ref="F250" r:id="rId27" xr:uid="{00000000-0004-0000-0500-00001A000000}"/>
    <hyperlink ref="F259" r:id="rId28" xr:uid="{00000000-0004-0000-0500-00001B000000}"/>
    <hyperlink ref="F266" r:id="rId29" xr:uid="{00000000-0004-0000-0500-00001C000000}"/>
    <hyperlink ref="F271" r:id="rId30" xr:uid="{00000000-0004-0000-0500-00001D000000}"/>
    <hyperlink ref="F277" r:id="rId31" xr:uid="{00000000-0004-0000-0500-00001E000000}"/>
    <hyperlink ref="F284" r:id="rId32" xr:uid="{00000000-0004-0000-0500-00001F000000}"/>
    <hyperlink ref="F290" r:id="rId33" xr:uid="{00000000-0004-0000-0500-000020000000}"/>
    <hyperlink ref="F299" r:id="rId34" xr:uid="{00000000-0004-0000-0500-000021000000}"/>
    <hyperlink ref="F313" r:id="rId35" xr:uid="{00000000-0004-0000-0500-000022000000}"/>
    <hyperlink ref="F327" r:id="rId36" xr:uid="{00000000-0004-0000-0500-000023000000}"/>
    <hyperlink ref="F333" r:id="rId37" xr:uid="{00000000-0004-0000-0500-000024000000}"/>
    <hyperlink ref="F342" r:id="rId38" xr:uid="{00000000-0004-0000-0500-000025000000}"/>
    <hyperlink ref="F352" r:id="rId39" xr:uid="{00000000-0004-0000-0500-000026000000}"/>
    <hyperlink ref="F357" r:id="rId40" xr:uid="{00000000-0004-0000-0500-000027000000}"/>
    <hyperlink ref="F361" r:id="rId41" xr:uid="{00000000-0004-0000-0500-000028000000}"/>
    <hyperlink ref="F367" r:id="rId42" xr:uid="{00000000-0004-0000-0500-000029000000}"/>
    <hyperlink ref="F371" r:id="rId43" xr:uid="{00000000-0004-0000-0500-00002A000000}"/>
    <hyperlink ref="F374" r:id="rId44" xr:uid="{00000000-0004-0000-0500-00002B000000}"/>
    <hyperlink ref="F392" r:id="rId45" xr:uid="{00000000-0004-0000-0500-00002C000000}"/>
    <hyperlink ref="F400" r:id="rId46" xr:uid="{00000000-0004-0000-0500-00002D000000}"/>
    <hyperlink ref="F409" r:id="rId47" xr:uid="{00000000-0004-0000-0500-00002E000000}"/>
    <hyperlink ref="F412" r:id="rId48" xr:uid="{00000000-0004-0000-0500-00002F000000}"/>
    <hyperlink ref="F415" r:id="rId49" xr:uid="{00000000-0004-0000-0500-000030000000}"/>
    <hyperlink ref="F418" r:id="rId50" xr:uid="{00000000-0004-0000-0500-000031000000}"/>
    <hyperlink ref="F421" r:id="rId51" xr:uid="{00000000-0004-0000-0500-000032000000}"/>
    <hyperlink ref="F424" r:id="rId52" xr:uid="{00000000-0004-0000-0500-000033000000}"/>
    <hyperlink ref="F427" r:id="rId53" xr:uid="{00000000-0004-0000-0500-000034000000}"/>
    <hyperlink ref="F430" r:id="rId54" xr:uid="{00000000-0004-0000-0500-000035000000}"/>
    <hyperlink ref="F433" r:id="rId55" xr:uid="{00000000-0004-0000-0500-000036000000}"/>
    <hyperlink ref="F505" r:id="rId56" xr:uid="{00000000-0004-0000-0500-000037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64"/>
  <sheetViews>
    <sheetView showGridLines="0" topLeftCell="A218" workbookViewId="0">
      <selection activeCell="F236" sqref="F236"/>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102</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ht="12" customHeight="1">
      <c r="B8" s="20"/>
      <c r="D8" s="27" t="s">
        <v>111</v>
      </c>
      <c r="L8" s="20"/>
    </row>
    <row r="9" spans="2:46" s="1" customFormat="1" ht="16.5" customHeight="1">
      <c r="B9" s="32"/>
      <c r="E9" s="317" t="s">
        <v>3342</v>
      </c>
      <c r="F9" s="319"/>
      <c r="G9" s="319"/>
      <c r="H9" s="319"/>
      <c r="L9" s="32"/>
    </row>
    <row r="10" spans="2:46" s="1" customFormat="1" ht="12" customHeight="1">
      <c r="B10" s="32"/>
      <c r="D10" s="27" t="s">
        <v>3343</v>
      </c>
      <c r="L10" s="32"/>
    </row>
    <row r="11" spans="2:46" s="1" customFormat="1" ht="16.5" customHeight="1">
      <c r="B11" s="32"/>
      <c r="E11" s="276" t="s">
        <v>3993</v>
      </c>
      <c r="F11" s="319"/>
      <c r="G11" s="319"/>
      <c r="H11" s="319"/>
      <c r="L11" s="32"/>
    </row>
    <row r="12" spans="2:46" s="1" customFormat="1" ht="11.25">
      <c r="B12" s="32"/>
      <c r="L12" s="32"/>
    </row>
    <row r="13" spans="2:46" s="1" customFormat="1" ht="12" customHeight="1">
      <c r="B13" s="32"/>
      <c r="D13" s="27" t="s">
        <v>18</v>
      </c>
      <c r="F13" s="25" t="s">
        <v>99</v>
      </c>
      <c r="I13" s="27" t="s">
        <v>20</v>
      </c>
      <c r="J13" s="25" t="s">
        <v>21</v>
      </c>
      <c r="L13" s="32"/>
    </row>
    <row r="14" spans="2:46" s="1" customFormat="1" ht="12" customHeight="1">
      <c r="B14" s="32"/>
      <c r="D14" s="27" t="s">
        <v>22</v>
      </c>
      <c r="F14" s="25" t="s">
        <v>3345</v>
      </c>
      <c r="I14" s="27" t="s">
        <v>24</v>
      </c>
      <c r="J14" s="49" t="str">
        <f>'Rekapitulace stavby'!AN8</f>
        <v>7. 9. 2022</v>
      </c>
      <c r="L14" s="32"/>
    </row>
    <row r="15" spans="2:46" s="1" customFormat="1" ht="10.9" customHeight="1">
      <c r="B15" s="32"/>
      <c r="L15" s="32"/>
    </row>
    <row r="16" spans="2:46" s="1" customFormat="1" ht="12" customHeight="1">
      <c r="B16" s="32"/>
      <c r="D16" s="27" t="s">
        <v>26</v>
      </c>
      <c r="I16" s="27" t="s">
        <v>27</v>
      </c>
      <c r="J16" s="25" t="s">
        <v>3346</v>
      </c>
      <c r="L16" s="32"/>
    </row>
    <row r="17" spans="2:12" s="1" customFormat="1" ht="18" customHeight="1">
      <c r="B17" s="32"/>
      <c r="E17" s="25" t="s">
        <v>3347</v>
      </c>
      <c r="I17" s="27" t="s">
        <v>29</v>
      </c>
      <c r="J17" s="25" t="s">
        <v>21</v>
      </c>
      <c r="L17" s="32"/>
    </row>
    <row r="18" spans="2:12" s="1" customFormat="1" ht="6.95" customHeight="1">
      <c r="B18" s="32"/>
      <c r="L18" s="32"/>
    </row>
    <row r="19" spans="2:12" s="1" customFormat="1" ht="12" customHeight="1">
      <c r="B19" s="32"/>
      <c r="D19" s="27" t="s">
        <v>30</v>
      </c>
      <c r="I19" s="27" t="s">
        <v>27</v>
      </c>
      <c r="J19" s="28" t="str">
        <f>'Rekapitulace stavby'!AN13</f>
        <v>Vyplň údaj</v>
      </c>
      <c r="L19" s="32"/>
    </row>
    <row r="20" spans="2:12" s="1" customFormat="1" ht="18" customHeight="1">
      <c r="B20" s="32"/>
      <c r="E20" s="320" t="str">
        <f>'Rekapitulace stavby'!E14</f>
        <v>Vyplň údaj</v>
      </c>
      <c r="F20" s="301"/>
      <c r="G20" s="301"/>
      <c r="H20" s="301"/>
      <c r="I20" s="27" t="s">
        <v>29</v>
      </c>
      <c r="J20" s="28" t="str">
        <f>'Rekapitulace stavby'!AN14</f>
        <v>Vyplň údaj</v>
      </c>
      <c r="L20" s="32"/>
    </row>
    <row r="21" spans="2:12" s="1" customFormat="1" ht="6.95" customHeight="1">
      <c r="B21" s="32"/>
      <c r="L21" s="32"/>
    </row>
    <row r="22" spans="2:12" s="1" customFormat="1" ht="12" customHeight="1">
      <c r="B22" s="32"/>
      <c r="D22" s="27" t="s">
        <v>32</v>
      </c>
      <c r="I22" s="27" t="s">
        <v>27</v>
      </c>
      <c r="J22" s="25" t="s">
        <v>3348</v>
      </c>
      <c r="L22" s="32"/>
    </row>
    <row r="23" spans="2:12" s="1" customFormat="1" ht="18" customHeight="1">
      <c r="B23" s="32"/>
      <c r="E23" s="25" t="s">
        <v>3349</v>
      </c>
      <c r="I23" s="27" t="s">
        <v>29</v>
      </c>
      <c r="J23" s="25" t="s">
        <v>21</v>
      </c>
      <c r="L23" s="32"/>
    </row>
    <row r="24" spans="2:12" s="1" customFormat="1" ht="6.95" customHeight="1">
      <c r="B24" s="32"/>
      <c r="L24" s="32"/>
    </row>
    <row r="25" spans="2:12" s="1" customFormat="1" ht="12" customHeight="1">
      <c r="B25" s="32"/>
      <c r="D25" s="27" t="s">
        <v>35</v>
      </c>
      <c r="I25" s="27" t="s">
        <v>27</v>
      </c>
      <c r="J25" s="25" t="s">
        <v>21</v>
      </c>
      <c r="L25" s="32"/>
    </row>
    <row r="26" spans="2:12" s="1" customFormat="1" ht="18" customHeight="1">
      <c r="B26" s="32"/>
      <c r="E26" s="25" t="s">
        <v>36</v>
      </c>
      <c r="I26" s="27" t="s">
        <v>29</v>
      </c>
      <c r="J26" s="25" t="s">
        <v>21</v>
      </c>
      <c r="L26" s="32"/>
    </row>
    <row r="27" spans="2:12" s="1" customFormat="1" ht="6.95" customHeight="1">
      <c r="B27" s="32"/>
      <c r="L27" s="32"/>
    </row>
    <row r="28" spans="2:12" s="1" customFormat="1" ht="12" customHeight="1">
      <c r="B28" s="32"/>
      <c r="D28" s="27" t="s">
        <v>37</v>
      </c>
      <c r="L28" s="32"/>
    </row>
    <row r="29" spans="2:12" s="7" customFormat="1" ht="16.5" customHeight="1">
      <c r="B29" s="91"/>
      <c r="E29" s="306" t="s">
        <v>21</v>
      </c>
      <c r="F29" s="306"/>
      <c r="G29" s="306"/>
      <c r="H29" s="306"/>
      <c r="L29" s="91"/>
    </row>
    <row r="30" spans="2:12" s="1" customFormat="1" ht="6.95" customHeight="1">
      <c r="B30" s="32"/>
      <c r="L30" s="32"/>
    </row>
    <row r="31" spans="2:12" s="1" customFormat="1" ht="6.95" customHeight="1">
      <c r="B31" s="32"/>
      <c r="D31" s="50"/>
      <c r="E31" s="50"/>
      <c r="F31" s="50"/>
      <c r="G31" s="50"/>
      <c r="H31" s="50"/>
      <c r="I31" s="50"/>
      <c r="J31" s="50"/>
      <c r="K31" s="50"/>
      <c r="L31" s="32"/>
    </row>
    <row r="32" spans="2:12" s="1" customFormat="1" ht="25.35" customHeight="1">
      <c r="B32" s="32"/>
      <c r="D32" s="92" t="s">
        <v>39</v>
      </c>
      <c r="J32" s="63">
        <f>ROUND(J98, 2)</f>
        <v>0</v>
      </c>
      <c r="L32" s="32"/>
    </row>
    <row r="33" spans="2:12" s="1" customFormat="1" ht="6.95" customHeight="1">
      <c r="B33" s="32"/>
      <c r="D33" s="50"/>
      <c r="E33" s="50"/>
      <c r="F33" s="50"/>
      <c r="G33" s="50"/>
      <c r="H33" s="50"/>
      <c r="I33" s="50"/>
      <c r="J33" s="50"/>
      <c r="K33" s="50"/>
      <c r="L33" s="32"/>
    </row>
    <row r="34" spans="2:12" s="1" customFormat="1" ht="14.45" customHeight="1">
      <c r="B34" s="32"/>
      <c r="F34" s="35" t="s">
        <v>41</v>
      </c>
      <c r="I34" s="35" t="s">
        <v>40</v>
      </c>
      <c r="J34" s="35" t="s">
        <v>42</v>
      </c>
      <c r="L34" s="32"/>
    </row>
    <row r="35" spans="2:12" s="1" customFormat="1" ht="14.45" customHeight="1">
      <c r="B35" s="32"/>
      <c r="D35" s="52" t="s">
        <v>43</v>
      </c>
      <c r="E35" s="27" t="s">
        <v>44</v>
      </c>
      <c r="F35" s="83">
        <f>ROUND((SUM(BE98:BE252)),  2)</f>
        <v>0</v>
      </c>
      <c r="I35" s="93">
        <v>0.21</v>
      </c>
      <c r="J35" s="83">
        <f>ROUND(((SUM(BE98:BE252))*I35),  2)</f>
        <v>0</v>
      </c>
      <c r="L35" s="32"/>
    </row>
    <row r="36" spans="2:12" s="1" customFormat="1" ht="14.45" customHeight="1">
      <c r="B36" s="32"/>
      <c r="E36" s="27" t="s">
        <v>45</v>
      </c>
      <c r="F36" s="83">
        <f>ROUND((SUM(BF98:BF252)),  2)</f>
        <v>0</v>
      </c>
      <c r="I36" s="93">
        <v>0.15</v>
      </c>
      <c r="J36" s="83">
        <f>ROUND(((SUM(BF98:BF252))*I36),  2)</f>
        <v>0</v>
      </c>
      <c r="L36" s="32"/>
    </row>
    <row r="37" spans="2:12" s="1" customFormat="1" ht="14.45" hidden="1" customHeight="1">
      <c r="B37" s="32"/>
      <c r="E37" s="27" t="s">
        <v>46</v>
      </c>
      <c r="F37" s="83">
        <f>ROUND((SUM(BG98:BG252)),  2)</f>
        <v>0</v>
      </c>
      <c r="I37" s="93">
        <v>0.21</v>
      </c>
      <c r="J37" s="83">
        <f>0</f>
        <v>0</v>
      </c>
      <c r="L37" s="32"/>
    </row>
    <row r="38" spans="2:12" s="1" customFormat="1" ht="14.45" hidden="1" customHeight="1">
      <c r="B38" s="32"/>
      <c r="E38" s="27" t="s">
        <v>47</v>
      </c>
      <c r="F38" s="83">
        <f>ROUND((SUM(BH98:BH252)),  2)</f>
        <v>0</v>
      </c>
      <c r="I38" s="93">
        <v>0.15</v>
      </c>
      <c r="J38" s="83">
        <f>0</f>
        <v>0</v>
      </c>
      <c r="L38" s="32"/>
    </row>
    <row r="39" spans="2:12" s="1" customFormat="1" ht="14.45" hidden="1" customHeight="1">
      <c r="B39" s="32"/>
      <c r="E39" s="27" t="s">
        <v>48</v>
      </c>
      <c r="F39" s="83">
        <f>ROUND((SUM(BI98:BI252)),  2)</f>
        <v>0</v>
      </c>
      <c r="I39" s="93">
        <v>0</v>
      </c>
      <c r="J39" s="83">
        <f>0</f>
        <v>0</v>
      </c>
      <c r="L39" s="32"/>
    </row>
    <row r="40" spans="2:12" s="1" customFormat="1" ht="6.95" customHeight="1">
      <c r="B40" s="32"/>
      <c r="L40" s="32"/>
    </row>
    <row r="41" spans="2:12" s="1" customFormat="1" ht="25.35" customHeight="1">
      <c r="B41" s="32"/>
      <c r="C41" s="94"/>
      <c r="D41" s="95" t="s">
        <v>49</v>
      </c>
      <c r="E41" s="54"/>
      <c r="F41" s="54"/>
      <c r="G41" s="96" t="s">
        <v>50</v>
      </c>
      <c r="H41" s="97" t="s">
        <v>51</v>
      </c>
      <c r="I41" s="54"/>
      <c r="J41" s="98">
        <f>SUM(J32:J39)</f>
        <v>0</v>
      </c>
      <c r="K41" s="99"/>
      <c r="L41" s="32"/>
    </row>
    <row r="42" spans="2:12" s="1" customFormat="1" ht="14.45" customHeight="1">
      <c r="B42" s="41"/>
      <c r="C42" s="42"/>
      <c r="D42" s="42"/>
      <c r="E42" s="42"/>
      <c r="F42" s="42"/>
      <c r="G42" s="42"/>
      <c r="H42" s="42"/>
      <c r="I42" s="42"/>
      <c r="J42" s="42"/>
      <c r="K42" s="42"/>
      <c r="L42" s="32"/>
    </row>
    <row r="46" spans="2:12" s="1" customFormat="1" ht="6.95" customHeight="1">
      <c r="B46" s="43"/>
      <c r="C46" s="44"/>
      <c r="D46" s="44"/>
      <c r="E46" s="44"/>
      <c r="F46" s="44"/>
      <c r="G46" s="44"/>
      <c r="H46" s="44"/>
      <c r="I46" s="44"/>
      <c r="J46" s="44"/>
      <c r="K46" s="44"/>
      <c r="L46" s="32"/>
    </row>
    <row r="47" spans="2:12" s="1" customFormat="1" ht="24.95" customHeight="1">
      <c r="B47" s="32"/>
      <c r="C47" s="21" t="s">
        <v>114</v>
      </c>
      <c r="L47" s="32"/>
    </row>
    <row r="48" spans="2:12" s="1" customFormat="1" ht="6.95" customHeight="1">
      <c r="B48" s="32"/>
      <c r="L48" s="32"/>
    </row>
    <row r="49" spans="2:47" s="1" customFormat="1" ht="12" customHeight="1">
      <c r="B49" s="32"/>
      <c r="C49" s="27" t="s">
        <v>16</v>
      </c>
      <c r="L49" s="32"/>
    </row>
    <row r="50" spans="2:47" s="1" customFormat="1" ht="16.5" customHeight="1">
      <c r="B50" s="32"/>
      <c r="E50" s="317" t="str">
        <f>E7</f>
        <v>Přístavba odborné učebny pro výuku přípravy pokrmů pro I. II. stupeň ZŠ Dub nad Moravou</v>
      </c>
      <c r="F50" s="318"/>
      <c r="G50" s="318"/>
      <c r="H50" s="318"/>
      <c r="L50" s="32"/>
    </row>
    <row r="51" spans="2:47" ht="12" customHeight="1">
      <c r="B51" s="20"/>
      <c r="C51" s="27" t="s">
        <v>111</v>
      </c>
      <c r="L51" s="20"/>
    </row>
    <row r="52" spans="2:47" s="1" customFormat="1" ht="16.5" customHeight="1">
      <c r="B52" s="32"/>
      <c r="E52" s="317" t="s">
        <v>3342</v>
      </c>
      <c r="F52" s="319"/>
      <c r="G52" s="319"/>
      <c r="H52" s="319"/>
      <c r="L52" s="32"/>
    </row>
    <row r="53" spans="2:47" s="1" customFormat="1" ht="12" customHeight="1">
      <c r="B53" s="32"/>
      <c r="C53" s="27" t="s">
        <v>3343</v>
      </c>
      <c r="L53" s="32"/>
    </row>
    <row r="54" spans="2:47" s="1" customFormat="1" ht="16.5" customHeight="1">
      <c r="B54" s="32"/>
      <c r="E54" s="276" t="str">
        <f>E11</f>
        <v>02 - Uzemnění a ochrana před bleskem</v>
      </c>
      <c r="F54" s="319"/>
      <c r="G54" s="319"/>
      <c r="H54" s="319"/>
      <c r="L54" s="32"/>
    </row>
    <row r="55" spans="2:47" s="1" customFormat="1" ht="6.95" customHeight="1">
      <c r="B55" s="32"/>
      <c r="L55" s="32"/>
    </row>
    <row r="56" spans="2:47" s="1" customFormat="1" ht="12" customHeight="1">
      <c r="B56" s="32"/>
      <c r="C56" s="27" t="s">
        <v>22</v>
      </c>
      <c r="F56" s="25" t="str">
        <f>F14</f>
        <v>Dub nad Moravou, k.ú. Dub nad Moravou, parc. č. 17</v>
      </c>
      <c r="I56" s="27" t="s">
        <v>24</v>
      </c>
      <c r="J56" s="49" t="str">
        <f>IF(J14="","",J14)</f>
        <v>7. 9. 2022</v>
      </c>
      <c r="L56" s="32"/>
    </row>
    <row r="57" spans="2:47" s="1" customFormat="1" ht="6.95" customHeight="1">
      <c r="B57" s="32"/>
      <c r="L57" s="32"/>
    </row>
    <row r="58" spans="2:47" s="1" customFormat="1" ht="15.2" customHeight="1">
      <c r="B58" s="32"/>
      <c r="C58" s="27" t="s">
        <v>26</v>
      </c>
      <c r="F58" s="25" t="str">
        <f>E17</f>
        <v>ZŠ a MŠ, p.o., Dub nad Moravou</v>
      </c>
      <c r="I58" s="27" t="s">
        <v>32</v>
      </c>
      <c r="J58" s="30" t="str">
        <f>E23</f>
        <v>Viktor Králík</v>
      </c>
      <c r="L58" s="32"/>
    </row>
    <row r="59" spans="2:47" s="1" customFormat="1" ht="15.2" customHeight="1">
      <c r="B59" s="32"/>
      <c r="C59" s="27" t="s">
        <v>30</v>
      </c>
      <c r="F59" s="25" t="str">
        <f>IF(E20="","",E20)</f>
        <v>Vyplň údaj</v>
      </c>
      <c r="I59" s="27" t="s">
        <v>35</v>
      </c>
      <c r="J59" s="30" t="str">
        <f>E26</f>
        <v xml:space="preserve"> </v>
      </c>
      <c r="L59" s="32"/>
    </row>
    <row r="60" spans="2:47" s="1" customFormat="1" ht="10.35" customHeight="1">
      <c r="B60" s="32"/>
      <c r="L60" s="32"/>
    </row>
    <row r="61" spans="2:47" s="1" customFormat="1" ht="29.25" customHeight="1">
      <c r="B61" s="32"/>
      <c r="C61" s="100" t="s">
        <v>115</v>
      </c>
      <c r="D61" s="94"/>
      <c r="E61" s="94"/>
      <c r="F61" s="94"/>
      <c r="G61" s="94"/>
      <c r="H61" s="94"/>
      <c r="I61" s="94"/>
      <c r="J61" s="101" t="s">
        <v>116</v>
      </c>
      <c r="K61" s="94"/>
      <c r="L61" s="32"/>
    </row>
    <row r="62" spans="2:47" s="1" customFormat="1" ht="10.35" customHeight="1">
      <c r="B62" s="32"/>
      <c r="L62" s="32"/>
    </row>
    <row r="63" spans="2:47" s="1" customFormat="1" ht="22.9" customHeight="1">
      <c r="B63" s="32"/>
      <c r="C63" s="102" t="s">
        <v>71</v>
      </c>
      <c r="J63" s="63">
        <f>J98</f>
        <v>0</v>
      </c>
      <c r="L63" s="32"/>
      <c r="AU63" s="17" t="s">
        <v>117</v>
      </c>
    </row>
    <row r="64" spans="2:47" s="8" customFormat="1" ht="24.95" customHeight="1">
      <c r="B64" s="103"/>
      <c r="D64" s="104" t="s">
        <v>118</v>
      </c>
      <c r="E64" s="105"/>
      <c r="F64" s="105"/>
      <c r="G64" s="105"/>
      <c r="H64" s="105"/>
      <c r="I64" s="105"/>
      <c r="J64" s="106">
        <f>J99</f>
        <v>0</v>
      </c>
      <c r="L64" s="103"/>
    </row>
    <row r="65" spans="2:12" s="9" customFormat="1" ht="19.899999999999999" customHeight="1">
      <c r="B65" s="107"/>
      <c r="D65" s="108" t="s">
        <v>125</v>
      </c>
      <c r="E65" s="109"/>
      <c r="F65" s="109"/>
      <c r="G65" s="109"/>
      <c r="H65" s="109"/>
      <c r="I65" s="109"/>
      <c r="J65" s="110">
        <f>J100</f>
        <v>0</v>
      </c>
      <c r="L65" s="107"/>
    </row>
    <row r="66" spans="2:12" s="8" customFormat="1" ht="24.95" customHeight="1">
      <c r="B66" s="103"/>
      <c r="D66" s="104" t="s">
        <v>128</v>
      </c>
      <c r="E66" s="105"/>
      <c r="F66" s="105"/>
      <c r="G66" s="105"/>
      <c r="H66" s="105"/>
      <c r="I66" s="105"/>
      <c r="J66" s="106">
        <f>J104</f>
        <v>0</v>
      </c>
      <c r="L66" s="103"/>
    </row>
    <row r="67" spans="2:12" s="9" customFormat="1" ht="19.899999999999999" customHeight="1">
      <c r="B67" s="107"/>
      <c r="D67" s="108" t="s">
        <v>3350</v>
      </c>
      <c r="E67" s="109"/>
      <c r="F67" s="109"/>
      <c r="G67" s="109"/>
      <c r="H67" s="109"/>
      <c r="I67" s="109"/>
      <c r="J67" s="110">
        <f>J105</f>
        <v>0</v>
      </c>
      <c r="L67" s="107"/>
    </row>
    <row r="68" spans="2:12" s="9" customFormat="1" ht="19.899999999999999" customHeight="1">
      <c r="B68" s="107"/>
      <c r="D68" s="108" t="s">
        <v>3351</v>
      </c>
      <c r="E68" s="109"/>
      <c r="F68" s="109"/>
      <c r="G68" s="109"/>
      <c r="H68" s="109"/>
      <c r="I68" s="109"/>
      <c r="J68" s="110">
        <f>J110</f>
        <v>0</v>
      </c>
      <c r="L68" s="107"/>
    </row>
    <row r="69" spans="2:12" s="8" customFormat="1" ht="24.95" customHeight="1">
      <c r="B69" s="103"/>
      <c r="D69" s="104" t="s">
        <v>3994</v>
      </c>
      <c r="E69" s="105"/>
      <c r="F69" s="105"/>
      <c r="G69" s="105"/>
      <c r="H69" s="105"/>
      <c r="I69" s="105"/>
      <c r="J69" s="106">
        <f>J198</f>
        <v>0</v>
      </c>
      <c r="L69" s="103"/>
    </row>
    <row r="70" spans="2:12" s="9" customFormat="1" ht="19.899999999999999" customHeight="1">
      <c r="B70" s="107"/>
      <c r="D70" s="108" t="s">
        <v>3995</v>
      </c>
      <c r="E70" s="109"/>
      <c r="F70" s="109"/>
      <c r="G70" s="109"/>
      <c r="H70" s="109"/>
      <c r="I70" s="109"/>
      <c r="J70" s="110">
        <f>J199</f>
        <v>0</v>
      </c>
      <c r="L70" s="107"/>
    </row>
    <row r="71" spans="2:12" s="8" customFormat="1" ht="24.95" customHeight="1">
      <c r="B71" s="103"/>
      <c r="D71" s="104" t="s">
        <v>3357</v>
      </c>
      <c r="E71" s="105"/>
      <c r="F71" s="105"/>
      <c r="G71" s="105"/>
      <c r="H71" s="105"/>
      <c r="I71" s="105"/>
      <c r="J71" s="106">
        <f>J222</f>
        <v>0</v>
      </c>
      <c r="L71" s="103"/>
    </row>
    <row r="72" spans="2:12" s="8" customFormat="1" ht="24.95" customHeight="1">
      <c r="B72" s="103"/>
      <c r="D72" s="104" t="s">
        <v>3358</v>
      </c>
      <c r="E72" s="105"/>
      <c r="F72" s="105"/>
      <c r="G72" s="105"/>
      <c r="H72" s="105"/>
      <c r="I72" s="105"/>
      <c r="J72" s="106">
        <f>J239</f>
        <v>0</v>
      </c>
      <c r="L72" s="103"/>
    </row>
    <row r="73" spans="2:12" s="9" customFormat="1" ht="19.899999999999999" customHeight="1">
      <c r="B73" s="107"/>
      <c r="D73" s="108" t="s">
        <v>3359</v>
      </c>
      <c r="E73" s="109"/>
      <c r="F73" s="109"/>
      <c r="G73" s="109"/>
      <c r="H73" s="109"/>
      <c r="I73" s="109"/>
      <c r="J73" s="110">
        <f>J240</f>
        <v>0</v>
      </c>
      <c r="L73" s="107"/>
    </row>
    <row r="74" spans="2:12" s="9" customFormat="1" ht="19.899999999999999" customHeight="1">
      <c r="B74" s="107"/>
      <c r="D74" s="108" t="s">
        <v>3360</v>
      </c>
      <c r="E74" s="109"/>
      <c r="F74" s="109"/>
      <c r="G74" s="109"/>
      <c r="H74" s="109"/>
      <c r="I74" s="109"/>
      <c r="J74" s="110">
        <f>J242</f>
        <v>0</v>
      </c>
      <c r="L74" s="107"/>
    </row>
    <row r="75" spans="2:12" s="9" customFormat="1" ht="19.899999999999999" customHeight="1">
      <c r="B75" s="107"/>
      <c r="D75" s="108" t="s">
        <v>3361</v>
      </c>
      <c r="E75" s="109"/>
      <c r="F75" s="109"/>
      <c r="G75" s="109"/>
      <c r="H75" s="109"/>
      <c r="I75" s="109"/>
      <c r="J75" s="110">
        <f>J246</f>
        <v>0</v>
      </c>
      <c r="L75" s="107"/>
    </row>
    <row r="76" spans="2:12" s="9" customFormat="1" ht="19.899999999999999" customHeight="1">
      <c r="B76" s="107"/>
      <c r="D76" s="108" t="s">
        <v>3362</v>
      </c>
      <c r="E76" s="109"/>
      <c r="F76" s="109"/>
      <c r="G76" s="109"/>
      <c r="H76" s="109"/>
      <c r="I76" s="109"/>
      <c r="J76" s="110">
        <f>J250</f>
        <v>0</v>
      </c>
      <c r="L76" s="107"/>
    </row>
    <row r="77" spans="2:12" s="1" customFormat="1" ht="21.75" customHeight="1">
      <c r="B77" s="32"/>
      <c r="L77" s="32"/>
    </row>
    <row r="78" spans="2:12" s="1" customFormat="1" ht="6.95" customHeight="1">
      <c r="B78" s="41"/>
      <c r="C78" s="42"/>
      <c r="D78" s="42"/>
      <c r="E78" s="42"/>
      <c r="F78" s="42"/>
      <c r="G78" s="42"/>
      <c r="H78" s="42"/>
      <c r="I78" s="42"/>
      <c r="J78" s="42"/>
      <c r="K78" s="42"/>
      <c r="L78" s="32"/>
    </row>
    <row r="82" spans="2:12" s="1" customFormat="1" ht="6.95" customHeight="1">
      <c r="B82" s="43"/>
      <c r="C82" s="44"/>
      <c r="D82" s="44"/>
      <c r="E82" s="44"/>
      <c r="F82" s="44"/>
      <c r="G82" s="44"/>
      <c r="H82" s="44"/>
      <c r="I82" s="44"/>
      <c r="J82" s="44"/>
      <c r="K82" s="44"/>
      <c r="L82" s="32"/>
    </row>
    <row r="83" spans="2:12" s="1" customFormat="1" ht="24.95" customHeight="1">
      <c r="B83" s="32"/>
      <c r="C83" s="21" t="s">
        <v>143</v>
      </c>
      <c r="L83" s="32"/>
    </row>
    <row r="84" spans="2:12" s="1" customFormat="1" ht="6.95" customHeight="1">
      <c r="B84" s="32"/>
      <c r="L84" s="32"/>
    </row>
    <row r="85" spans="2:12" s="1" customFormat="1" ht="12" customHeight="1">
      <c r="B85" s="32"/>
      <c r="C85" s="27" t="s">
        <v>16</v>
      </c>
      <c r="L85" s="32"/>
    </row>
    <row r="86" spans="2:12" s="1" customFormat="1" ht="16.5" customHeight="1">
      <c r="B86" s="32"/>
      <c r="E86" s="317" t="str">
        <f>E7</f>
        <v>Přístavba odborné učebny pro výuku přípravy pokrmů pro I. II. stupeň ZŠ Dub nad Moravou</v>
      </c>
      <c r="F86" s="318"/>
      <c r="G86" s="318"/>
      <c r="H86" s="318"/>
      <c r="L86" s="32"/>
    </row>
    <row r="87" spans="2:12" ht="12" customHeight="1">
      <c r="B87" s="20"/>
      <c r="C87" s="27" t="s">
        <v>111</v>
      </c>
      <c r="L87" s="20"/>
    </row>
    <row r="88" spans="2:12" s="1" customFormat="1" ht="16.5" customHeight="1">
      <c r="B88" s="32"/>
      <c r="E88" s="317" t="s">
        <v>3342</v>
      </c>
      <c r="F88" s="319"/>
      <c r="G88" s="319"/>
      <c r="H88" s="319"/>
      <c r="L88" s="32"/>
    </row>
    <row r="89" spans="2:12" s="1" customFormat="1" ht="12" customHeight="1">
      <c r="B89" s="32"/>
      <c r="C89" s="27" t="s">
        <v>3343</v>
      </c>
      <c r="L89" s="32"/>
    </row>
    <row r="90" spans="2:12" s="1" customFormat="1" ht="16.5" customHeight="1">
      <c r="B90" s="32"/>
      <c r="E90" s="276" t="str">
        <f>E11</f>
        <v>02 - Uzemnění a ochrana před bleskem</v>
      </c>
      <c r="F90" s="319"/>
      <c r="G90" s="319"/>
      <c r="H90" s="319"/>
      <c r="L90" s="32"/>
    </row>
    <row r="91" spans="2:12" s="1" customFormat="1" ht="6.95" customHeight="1">
      <c r="B91" s="32"/>
      <c r="L91" s="32"/>
    </row>
    <row r="92" spans="2:12" s="1" customFormat="1" ht="12" customHeight="1">
      <c r="B92" s="32"/>
      <c r="C92" s="27" t="s">
        <v>22</v>
      </c>
      <c r="F92" s="25" t="str">
        <f>F14</f>
        <v>Dub nad Moravou, k.ú. Dub nad Moravou, parc. č. 17</v>
      </c>
      <c r="I92" s="27" t="s">
        <v>24</v>
      </c>
      <c r="J92" s="49" t="str">
        <f>IF(J14="","",J14)</f>
        <v>7. 9. 2022</v>
      </c>
      <c r="L92" s="32"/>
    </row>
    <row r="93" spans="2:12" s="1" customFormat="1" ht="6.95" customHeight="1">
      <c r="B93" s="32"/>
      <c r="L93" s="32"/>
    </row>
    <row r="94" spans="2:12" s="1" customFormat="1" ht="15.2" customHeight="1">
      <c r="B94" s="32"/>
      <c r="C94" s="27" t="s">
        <v>26</v>
      </c>
      <c r="F94" s="25" t="str">
        <f>E17</f>
        <v>ZŠ a MŠ, p.o., Dub nad Moravou</v>
      </c>
      <c r="I94" s="27" t="s">
        <v>32</v>
      </c>
      <c r="J94" s="30" t="str">
        <f>E23</f>
        <v>Viktor Králík</v>
      </c>
      <c r="L94" s="32"/>
    </row>
    <row r="95" spans="2:12" s="1" customFormat="1" ht="15.2" customHeight="1">
      <c r="B95" s="32"/>
      <c r="C95" s="27" t="s">
        <v>30</v>
      </c>
      <c r="F95" s="25" t="str">
        <f>IF(E20="","",E20)</f>
        <v>Vyplň údaj</v>
      </c>
      <c r="I95" s="27" t="s">
        <v>35</v>
      </c>
      <c r="J95" s="30" t="str">
        <f>E26</f>
        <v xml:space="preserve"> </v>
      </c>
      <c r="L95" s="32"/>
    </row>
    <row r="96" spans="2:12" s="1" customFormat="1" ht="10.35" customHeight="1">
      <c r="B96" s="32"/>
      <c r="L96" s="32"/>
    </row>
    <row r="97" spans="2:65" s="10" customFormat="1" ht="29.25" customHeight="1">
      <c r="B97" s="111"/>
      <c r="C97" s="112" t="s">
        <v>144</v>
      </c>
      <c r="D97" s="113" t="s">
        <v>58</v>
      </c>
      <c r="E97" s="113" t="s">
        <v>54</v>
      </c>
      <c r="F97" s="113" t="s">
        <v>55</v>
      </c>
      <c r="G97" s="113" t="s">
        <v>145</v>
      </c>
      <c r="H97" s="113" t="s">
        <v>146</v>
      </c>
      <c r="I97" s="113" t="s">
        <v>147</v>
      </c>
      <c r="J97" s="113" t="s">
        <v>116</v>
      </c>
      <c r="K97" s="114" t="s">
        <v>148</v>
      </c>
      <c r="L97" s="111"/>
      <c r="M97" s="56" t="s">
        <v>21</v>
      </c>
      <c r="N97" s="57" t="s">
        <v>43</v>
      </c>
      <c r="O97" s="57" t="s">
        <v>149</v>
      </c>
      <c r="P97" s="57" t="s">
        <v>150</v>
      </c>
      <c r="Q97" s="57" t="s">
        <v>151</v>
      </c>
      <c r="R97" s="57" t="s">
        <v>152</v>
      </c>
      <c r="S97" s="57" t="s">
        <v>153</v>
      </c>
      <c r="T97" s="58" t="s">
        <v>154</v>
      </c>
    </row>
    <row r="98" spans="2:65" s="1" customFormat="1" ht="22.9" customHeight="1">
      <c r="B98" s="32"/>
      <c r="C98" s="61" t="s">
        <v>155</v>
      </c>
      <c r="J98" s="115">
        <f>BK98</f>
        <v>0</v>
      </c>
      <c r="L98" s="32"/>
      <c r="M98" s="59"/>
      <c r="N98" s="50"/>
      <c r="O98" s="50"/>
      <c r="P98" s="116">
        <f>P99+P104+P198+P222+P239</f>
        <v>0</v>
      </c>
      <c r="Q98" s="50"/>
      <c r="R98" s="116">
        <f>R99+R104+R198+R222+R239</f>
        <v>0</v>
      </c>
      <c r="S98" s="50"/>
      <c r="T98" s="117">
        <f>T99+T104+T198+T222+T239</f>
        <v>0</v>
      </c>
      <c r="AT98" s="17" t="s">
        <v>72</v>
      </c>
      <c r="AU98" s="17" t="s">
        <v>117</v>
      </c>
      <c r="BK98" s="118">
        <f>BK99+BK104+BK198+BK222+BK239</f>
        <v>0</v>
      </c>
    </row>
    <row r="99" spans="2:65" s="11" customFormat="1" ht="25.9" customHeight="1">
      <c r="B99" s="119"/>
      <c r="D99" s="120" t="s">
        <v>72</v>
      </c>
      <c r="E99" s="121" t="s">
        <v>156</v>
      </c>
      <c r="F99" s="121" t="s">
        <v>157</v>
      </c>
      <c r="I99" s="122"/>
      <c r="J99" s="123">
        <f>BK99</f>
        <v>0</v>
      </c>
      <c r="L99" s="119"/>
      <c r="M99" s="124"/>
      <c r="P99" s="125">
        <f>P100</f>
        <v>0</v>
      </c>
      <c r="R99" s="125">
        <f>R100</f>
        <v>0</v>
      </c>
      <c r="T99" s="126">
        <f>T100</f>
        <v>0</v>
      </c>
      <c r="AR99" s="120" t="s">
        <v>81</v>
      </c>
      <c r="AT99" s="127" t="s">
        <v>72</v>
      </c>
      <c r="AU99" s="127" t="s">
        <v>73</v>
      </c>
      <c r="AY99" s="120" t="s">
        <v>158</v>
      </c>
      <c r="BK99" s="128">
        <f>BK100</f>
        <v>0</v>
      </c>
    </row>
    <row r="100" spans="2:65" s="11" customFormat="1" ht="22.9" customHeight="1">
      <c r="B100" s="119"/>
      <c r="D100" s="120" t="s">
        <v>72</v>
      </c>
      <c r="E100" s="129" t="s">
        <v>231</v>
      </c>
      <c r="F100" s="129" t="s">
        <v>1245</v>
      </c>
      <c r="I100" s="122"/>
      <c r="J100" s="130">
        <f>BK100</f>
        <v>0</v>
      </c>
      <c r="L100" s="119"/>
      <c r="M100" s="124"/>
      <c r="P100" s="125">
        <f>SUM(P101:P103)</f>
        <v>0</v>
      </c>
      <c r="R100" s="125">
        <f>SUM(R101:R103)</f>
        <v>0</v>
      </c>
      <c r="T100" s="126">
        <f>SUM(T101:T103)</f>
        <v>0</v>
      </c>
      <c r="AR100" s="120" t="s">
        <v>81</v>
      </c>
      <c r="AT100" s="127" t="s">
        <v>72</v>
      </c>
      <c r="AU100" s="127" t="s">
        <v>81</v>
      </c>
      <c r="AY100" s="120" t="s">
        <v>158</v>
      </c>
      <c r="BK100" s="128">
        <f>SUM(BK101:BK103)</f>
        <v>0</v>
      </c>
    </row>
    <row r="101" spans="2:65" s="1" customFormat="1" ht="16.5" customHeight="1">
      <c r="B101" s="32"/>
      <c r="C101" s="131" t="s">
        <v>81</v>
      </c>
      <c r="D101" s="131" t="s">
        <v>160</v>
      </c>
      <c r="E101" s="132" t="s">
        <v>3996</v>
      </c>
      <c r="F101" s="133" t="s">
        <v>3997</v>
      </c>
      <c r="G101" s="134" t="s">
        <v>1311</v>
      </c>
      <c r="H101" s="135">
        <v>10</v>
      </c>
      <c r="I101" s="136"/>
      <c r="J101" s="137">
        <f>ROUND(I101*H101,2)</f>
        <v>0</v>
      </c>
      <c r="K101" s="133" t="s">
        <v>164</v>
      </c>
      <c r="L101" s="32"/>
      <c r="M101" s="138" t="s">
        <v>21</v>
      </c>
      <c r="N101" s="139" t="s">
        <v>44</v>
      </c>
      <c r="P101" s="140">
        <f>O101*H101</f>
        <v>0</v>
      </c>
      <c r="Q101" s="140">
        <v>0</v>
      </c>
      <c r="R101" s="140">
        <f>Q101*H101</f>
        <v>0</v>
      </c>
      <c r="S101" s="140">
        <v>0</v>
      </c>
      <c r="T101" s="141">
        <f>S101*H101</f>
        <v>0</v>
      </c>
      <c r="AR101" s="142" t="s">
        <v>165</v>
      </c>
      <c r="AT101" s="142" t="s">
        <v>160</v>
      </c>
      <c r="AU101" s="142" t="s">
        <v>83</v>
      </c>
      <c r="AY101" s="17" t="s">
        <v>158</v>
      </c>
      <c r="BE101" s="143">
        <f>IF(N101="základní",J101,0)</f>
        <v>0</v>
      </c>
      <c r="BF101" s="143">
        <f>IF(N101="snížená",J101,0)</f>
        <v>0</v>
      </c>
      <c r="BG101" s="143">
        <f>IF(N101="zákl. přenesená",J101,0)</f>
        <v>0</v>
      </c>
      <c r="BH101" s="143">
        <f>IF(N101="sníž. přenesená",J101,0)</f>
        <v>0</v>
      </c>
      <c r="BI101" s="143">
        <f>IF(N101="nulová",J101,0)</f>
        <v>0</v>
      </c>
      <c r="BJ101" s="17" t="s">
        <v>81</v>
      </c>
      <c r="BK101" s="143">
        <f>ROUND(I101*H101,2)</f>
        <v>0</v>
      </c>
      <c r="BL101" s="17" t="s">
        <v>165</v>
      </c>
      <c r="BM101" s="142" t="s">
        <v>3998</v>
      </c>
    </row>
    <row r="102" spans="2:65" s="1" customFormat="1" ht="11.25">
      <c r="B102" s="32"/>
      <c r="D102" s="144" t="s">
        <v>167</v>
      </c>
      <c r="F102" s="145" t="s">
        <v>3999</v>
      </c>
      <c r="I102" s="146"/>
      <c r="L102" s="32"/>
      <c r="M102" s="147"/>
      <c r="T102" s="53"/>
      <c r="AT102" s="17" t="s">
        <v>167</v>
      </c>
      <c r="AU102" s="17" t="s">
        <v>83</v>
      </c>
    </row>
    <row r="103" spans="2:65" s="1" customFormat="1" ht="11.25">
      <c r="B103" s="32"/>
      <c r="D103" s="148" t="s">
        <v>169</v>
      </c>
      <c r="F103" s="149" t="s">
        <v>4000</v>
      </c>
      <c r="I103" s="146"/>
      <c r="L103" s="32"/>
      <c r="M103" s="147"/>
      <c r="T103" s="53"/>
      <c r="AT103" s="17" t="s">
        <v>169</v>
      </c>
      <c r="AU103" s="17" t="s">
        <v>83</v>
      </c>
    </row>
    <row r="104" spans="2:65" s="11" customFormat="1" ht="25.9" customHeight="1">
      <c r="B104" s="119"/>
      <c r="D104" s="120" t="s">
        <v>72</v>
      </c>
      <c r="E104" s="121" t="s">
        <v>1541</v>
      </c>
      <c r="F104" s="121" t="s">
        <v>1542</v>
      </c>
      <c r="I104" s="122"/>
      <c r="J104" s="123">
        <f>BK104</f>
        <v>0</v>
      </c>
      <c r="L104" s="119"/>
      <c r="M104" s="124"/>
      <c r="P104" s="125">
        <f>P105+P110</f>
        <v>0</v>
      </c>
      <c r="R104" s="125">
        <f>R105+R110</f>
        <v>0</v>
      </c>
      <c r="T104" s="126">
        <f>T105+T110</f>
        <v>0</v>
      </c>
      <c r="AR104" s="120" t="s">
        <v>83</v>
      </c>
      <c r="AT104" s="127" t="s">
        <v>72</v>
      </c>
      <c r="AU104" s="127" t="s">
        <v>73</v>
      </c>
      <c r="AY104" s="120" t="s">
        <v>158</v>
      </c>
      <c r="BK104" s="128">
        <f>BK105+BK110</f>
        <v>0</v>
      </c>
    </row>
    <row r="105" spans="2:65" s="11" customFormat="1" ht="22.9" customHeight="1">
      <c r="B105" s="119"/>
      <c r="D105" s="120" t="s">
        <v>72</v>
      </c>
      <c r="E105" s="129" t="s">
        <v>3363</v>
      </c>
      <c r="F105" s="129" t="s">
        <v>3364</v>
      </c>
      <c r="I105" s="122"/>
      <c r="J105" s="130">
        <f>BK105</f>
        <v>0</v>
      </c>
      <c r="L105" s="119"/>
      <c r="M105" s="124"/>
      <c r="P105" s="125">
        <f>SUM(P106:P109)</f>
        <v>0</v>
      </c>
      <c r="R105" s="125">
        <f>SUM(R106:R109)</f>
        <v>0</v>
      </c>
      <c r="T105" s="126">
        <f>SUM(T106:T109)</f>
        <v>0</v>
      </c>
      <c r="AR105" s="120" t="s">
        <v>83</v>
      </c>
      <c r="AT105" s="127" t="s">
        <v>72</v>
      </c>
      <c r="AU105" s="127" t="s">
        <v>81</v>
      </c>
      <c r="AY105" s="120" t="s">
        <v>158</v>
      </c>
      <c r="BK105" s="128">
        <f>SUM(BK106:BK109)</f>
        <v>0</v>
      </c>
    </row>
    <row r="106" spans="2:65" s="1" customFormat="1" ht="16.5" customHeight="1">
      <c r="B106" s="32"/>
      <c r="C106" s="131" t="s">
        <v>83</v>
      </c>
      <c r="D106" s="131" t="s">
        <v>160</v>
      </c>
      <c r="E106" s="132" t="s">
        <v>4001</v>
      </c>
      <c r="F106" s="133" t="s">
        <v>4002</v>
      </c>
      <c r="G106" s="134" t="s">
        <v>344</v>
      </c>
      <c r="H106" s="135">
        <v>1</v>
      </c>
      <c r="I106" s="136"/>
      <c r="J106" s="137">
        <f>ROUND(I106*H106,2)</f>
        <v>0</v>
      </c>
      <c r="K106" s="133" t="s">
        <v>164</v>
      </c>
      <c r="L106" s="32"/>
      <c r="M106" s="138" t="s">
        <v>21</v>
      </c>
      <c r="N106" s="139" t="s">
        <v>44</v>
      </c>
      <c r="P106" s="140">
        <f>O106*H106</f>
        <v>0</v>
      </c>
      <c r="Q106" s="140">
        <v>0</v>
      </c>
      <c r="R106" s="140">
        <f>Q106*H106</f>
        <v>0</v>
      </c>
      <c r="S106" s="140">
        <v>0</v>
      </c>
      <c r="T106" s="141">
        <f>S106*H106</f>
        <v>0</v>
      </c>
      <c r="AR106" s="142" t="s">
        <v>281</v>
      </c>
      <c r="AT106" s="142" t="s">
        <v>160</v>
      </c>
      <c r="AU106" s="142" t="s">
        <v>83</v>
      </c>
      <c r="AY106" s="17" t="s">
        <v>158</v>
      </c>
      <c r="BE106" s="143">
        <f>IF(N106="základní",J106,0)</f>
        <v>0</v>
      </c>
      <c r="BF106" s="143">
        <f>IF(N106="snížená",J106,0)</f>
        <v>0</v>
      </c>
      <c r="BG106" s="143">
        <f>IF(N106="zákl. přenesená",J106,0)</f>
        <v>0</v>
      </c>
      <c r="BH106" s="143">
        <f>IF(N106="sníž. přenesená",J106,0)</f>
        <v>0</v>
      </c>
      <c r="BI106" s="143">
        <f>IF(N106="nulová",J106,0)</f>
        <v>0</v>
      </c>
      <c r="BJ106" s="17" t="s">
        <v>81</v>
      </c>
      <c r="BK106" s="143">
        <f>ROUND(I106*H106,2)</f>
        <v>0</v>
      </c>
      <c r="BL106" s="17" t="s">
        <v>281</v>
      </c>
      <c r="BM106" s="142" t="s">
        <v>4003</v>
      </c>
    </row>
    <row r="107" spans="2:65" s="1" customFormat="1" ht="19.5">
      <c r="B107" s="32"/>
      <c r="D107" s="144" t="s">
        <v>167</v>
      </c>
      <c r="F107" s="145" t="s">
        <v>4004</v>
      </c>
      <c r="I107" s="146"/>
      <c r="L107" s="32"/>
      <c r="M107" s="147"/>
      <c r="T107" s="53"/>
      <c r="AT107" s="17" t="s">
        <v>167</v>
      </c>
      <c r="AU107" s="17" t="s">
        <v>83</v>
      </c>
    </row>
    <row r="108" spans="2:65" s="1" customFormat="1" ht="11.25">
      <c r="B108" s="32"/>
      <c r="D108" s="148" t="s">
        <v>169</v>
      </c>
      <c r="F108" s="149" t="s">
        <v>4005</v>
      </c>
      <c r="I108" s="146"/>
      <c r="L108" s="32"/>
      <c r="M108" s="147"/>
      <c r="T108" s="53"/>
      <c r="AT108" s="17" t="s">
        <v>169</v>
      </c>
      <c r="AU108" s="17" t="s">
        <v>83</v>
      </c>
    </row>
    <row r="109" spans="2:65" s="1" customFormat="1" ht="19.5">
      <c r="B109" s="32"/>
      <c r="D109" s="144" t="s">
        <v>562</v>
      </c>
      <c r="F109" s="180" t="s">
        <v>4006</v>
      </c>
      <c r="I109" s="146"/>
      <c r="L109" s="32"/>
      <c r="M109" s="147"/>
      <c r="T109" s="53"/>
      <c r="AT109" s="17" t="s">
        <v>562</v>
      </c>
      <c r="AU109" s="17" t="s">
        <v>83</v>
      </c>
    </row>
    <row r="110" spans="2:65" s="11" customFormat="1" ht="22.9" customHeight="1">
      <c r="B110" s="119"/>
      <c r="D110" s="120" t="s">
        <v>72</v>
      </c>
      <c r="E110" s="129" t="s">
        <v>3371</v>
      </c>
      <c r="F110" s="129" t="s">
        <v>3372</v>
      </c>
      <c r="I110" s="122"/>
      <c r="J110" s="130">
        <f>BK110</f>
        <v>0</v>
      </c>
      <c r="L110" s="119"/>
      <c r="M110" s="124"/>
      <c r="P110" s="125">
        <f>SUM(P111:P197)</f>
        <v>0</v>
      </c>
      <c r="R110" s="125">
        <f>SUM(R111:R197)</f>
        <v>0</v>
      </c>
      <c r="T110" s="126">
        <f>SUM(T111:T197)</f>
        <v>0</v>
      </c>
      <c r="AR110" s="120" t="s">
        <v>83</v>
      </c>
      <c r="AT110" s="127" t="s">
        <v>72</v>
      </c>
      <c r="AU110" s="127" t="s">
        <v>81</v>
      </c>
      <c r="AY110" s="120" t="s">
        <v>158</v>
      </c>
      <c r="BK110" s="128">
        <f>SUM(BK111:BK197)</f>
        <v>0</v>
      </c>
    </row>
    <row r="111" spans="2:65" s="1" customFormat="1" ht="16.5" customHeight="1">
      <c r="B111" s="32"/>
      <c r="C111" s="131" t="s">
        <v>181</v>
      </c>
      <c r="D111" s="131" t="s">
        <v>160</v>
      </c>
      <c r="E111" s="132" t="s">
        <v>4007</v>
      </c>
      <c r="F111" s="133" t="s">
        <v>4008</v>
      </c>
      <c r="G111" s="134" t="s">
        <v>184</v>
      </c>
      <c r="H111" s="135">
        <v>60</v>
      </c>
      <c r="I111" s="136"/>
      <c r="J111" s="137">
        <f>ROUND(I111*H111,2)</f>
        <v>0</v>
      </c>
      <c r="K111" s="133" t="s">
        <v>164</v>
      </c>
      <c r="L111" s="32"/>
      <c r="M111" s="138" t="s">
        <v>21</v>
      </c>
      <c r="N111" s="139" t="s">
        <v>44</v>
      </c>
      <c r="P111" s="140">
        <f>O111*H111</f>
        <v>0</v>
      </c>
      <c r="Q111" s="140">
        <v>0</v>
      </c>
      <c r="R111" s="140">
        <f>Q111*H111</f>
        <v>0</v>
      </c>
      <c r="S111" s="140">
        <v>0</v>
      </c>
      <c r="T111" s="141">
        <f>S111*H111</f>
        <v>0</v>
      </c>
      <c r="AR111" s="142" t="s">
        <v>281</v>
      </c>
      <c r="AT111" s="142" t="s">
        <v>160</v>
      </c>
      <c r="AU111" s="142" t="s">
        <v>83</v>
      </c>
      <c r="AY111" s="17" t="s">
        <v>158</v>
      </c>
      <c r="BE111" s="143">
        <f>IF(N111="základní",J111,0)</f>
        <v>0</v>
      </c>
      <c r="BF111" s="143">
        <f>IF(N111="snížená",J111,0)</f>
        <v>0</v>
      </c>
      <c r="BG111" s="143">
        <f>IF(N111="zákl. přenesená",J111,0)</f>
        <v>0</v>
      </c>
      <c r="BH111" s="143">
        <f>IF(N111="sníž. přenesená",J111,0)</f>
        <v>0</v>
      </c>
      <c r="BI111" s="143">
        <f>IF(N111="nulová",J111,0)</f>
        <v>0</v>
      </c>
      <c r="BJ111" s="17" t="s">
        <v>81</v>
      </c>
      <c r="BK111" s="143">
        <f>ROUND(I111*H111,2)</f>
        <v>0</v>
      </c>
      <c r="BL111" s="17" t="s">
        <v>281</v>
      </c>
      <c r="BM111" s="142" t="s">
        <v>4009</v>
      </c>
    </row>
    <row r="112" spans="2:65" s="1" customFormat="1" ht="19.5">
      <c r="B112" s="32"/>
      <c r="D112" s="144" t="s">
        <v>167</v>
      </c>
      <c r="F112" s="145" t="s">
        <v>4010</v>
      </c>
      <c r="I112" s="146"/>
      <c r="L112" s="32"/>
      <c r="M112" s="147"/>
      <c r="T112" s="53"/>
      <c r="AT112" s="17" t="s">
        <v>167</v>
      </c>
      <c r="AU112" s="17" t="s">
        <v>83</v>
      </c>
    </row>
    <row r="113" spans="2:65" s="1" customFormat="1" ht="11.25">
      <c r="B113" s="32"/>
      <c r="D113" s="148" t="s">
        <v>169</v>
      </c>
      <c r="F113" s="149" t="s">
        <v>4011</v>
      </c>
      <c r="I113" s="146"/>
      <c r="L113" s="32"/>
      <c r="M113" s="147"/>
      <c r="T113" s="53"/>
      <c r="AT113" s="17" t="s">
        <v>169</v>
      </c>
      <c r="AU113" s="17" t="s">
        <v>83</v>
      </c>
    </row>
    <row r="114" spans="2:65" s="1" customFormat="1" ht="16.5" customHeight="1">
      <c r="B114" s="32"/>
      <c r="C114" s="170" t="s">
        <v>165</v>
      </c>
      <c r="D114" s="170" t="s">
        <v>264</v>
      </c>
      <c r="E114" s="171" t="s">
        <v>4012</v>
      </c>
      <c r="F114" s="172" t="s">
        <v>4013</v>
      </c>
      <c r="G114" s="173" t="s">
        <v>267</v>
      </c>
      <c r="H114" s="174">
        <v>57</v>
      </c>
      <c r="I114" s="175"/>
      <c r="J114" s="176">
        <f>ROUND(I114*H114,2)</f>
        <v>0</v>
      </c>
      <c r="K114" s="172" t="s">
        <v>21</v>
      </c>
      <c r="L114" s="177"/>
      <c r="M114" s="178" t="s">
        <v>21</v>
      </c>
      <c r="N114" s="179" t="s">
        <v>44</v>
      </c>
      <c r="P114" s="140">
        <f>O114*H114</f>
        <v>0</v>
      </c>
      <c r="Q114" s="140">
        <v>0</v>
      </c>
      <c r="R114" s="140">
        <f>Q114*H114</f>
        <v>0</v>
      </c>
      <c r="S114" s="140">
        <v>0</v>
      </c>
      <c r="T114" s="141">
        <f>S114*H114</f>
        <v>0</v>
      </c>
      <c r="AR114" s="142" t="s">
        <v>424</v>
      </c>
      <c r="AT114" s="142" t="s">
        <v>264</v>
      </c>
      <c r="AU114" s="142" t="s">
        <v>83</v>
      </c>
      <c r="AY114" s="17" t="s">
        <v>158</v>
      </c>
      <c r="BE114" s="143">
        <f>IF(N114="základní",J114,0)</f>
        <v>0</v>
      </c>
      <c r="BF114" s="143">
        <f>IF(N114="snížená",J114,0)</f>
        <v>0</v>
      </c>
      <c r="BG114" s="143">
        <f>IF(N114="zákl. přenesená",J114,0)</f>
        <v>0</v>
      </c>
      <c r="BH114" s="143">
        <f>IF(N114="sníž. přenesená",J114,0)</f>
        <v>0</v>
      </c>
      <c r="BI114" s="143">
        <f>IF(N114="nulová",J114,0)</f>
        <v>0</v>
      </c>
      <c r="BJ114" s="17" t="s">
        <v>81</v>
      </c>
      <c r="BK114" s="143">
        <f>ROUND(I114*H114,2)</f>
        <v>0</v>
      </c>
      <c r="BL114" s="17" t="s">
        <v>281</v>
      </c>
      <c r="BM114" s="142" t="s">
        <v>4014</v>
      </c>
    </row>
    <row r="115" spans="2:65" s="1" customFormat="1" ht="11.25">
      <c r="B115" s="32"/>
      <c r="D115" s="144" t="s">
        <v>167</v>
      </c>
      <c r="F115" s="145" t="s">
        <v>4013</v>
      </c>
      <c r="I115" s="146"/>
      <c r="L115" s="32"/>
      <c r="M115" s="147"/>
      <c r="T115" s="53"/>
      <c r="AT115" s="17" t="s">
        <v>167</v>
      </c>
      <c r="AU115" s="17" t="s">
        <v>83</v>
      </c>
    </row>
    <row r="116" spans="2:65" s="13" customFormat="1" ht="11.25">
      <c r="B116" s="156"/>
      <c r="D116" s="144" t="s">
        <v>171</v>
      </c>
      <c r="E116" s="157" t="s">
        <v>21</v>
      </c>
      <c r="F116" s="158" t="s">
        <v>4015</v>
      </c>
      <c r="H116" s="159">
        <v>57</v>
      </c>
      <c r="I116" s="160"/>
      <c r="L116" s="156"/>
      <c r="M116" s="161"/>
      <c r="T116" s="162"/>
      <c r="AT116" s="157" t="s">
        <v>171</v>
      </c>
      <c r="AU116" s="157" t="s">
        <v>83</v>
      </c>
      <c r="AV116" s="13" t="s">
        <v>83</v>
      </c>
      <c r="AW116" s="13" t="s">
        <v>34</v>
      </c>
      <c r="AX116" s="13" t="s">
        <v>81</v>
      </c>
      <c r="AY116" s="157" t="s">
        <v>158</v>
      </c>
    </row>
    <row r="117" spans="2:65" s="1" customFormat="1" ht="16.5" customHeight="1">
      <c r="B117" s="32"/>
      <c r="C117" s="131" t="s">
        <v>195</v>
      </c>
      <c r="D117" s="131" t="s">
        <v>160</v>
      </c>
      <c r="E117" s="132" t="s">
        <v>4016</v>
      </c>
      <c r="F117" s="133" t="s">
        <v>4017</v>
      </c>
      <c r="G117" s="134" t="s">
        <v>184</v>
      </c>
      <c r="H117" s="135">
        <v>20</v>
      </c>
      <c r="I117" s="136"/>
      <c r="J117" s="137">
        <f>ROUND(I117*H117,2)</f>
        <v>0</v>
      </c>
      <c r="K117" s="133" t="s">
        <v>164</v>
      </c>
      <c r="L117" s="32"/>
      <c r="M117" s="138" t="s">
        <v>21</v>
      </c>
      <c r="N117" s="139" t="s">
        <v>44</v>
      </c>
      <c r="P117" s="140">
        <f>O117*H117</f>
        <v>0</v>
      </c>
      <c r="Q117" s="140">
        <v>0</v>
      </c>
      <c r="R117" s="140">
        <f>Q117*H117</f>
        <v>0</v>
      </c>
      <c r="S117" s="140">
        <v>0</v>
      </c>
      <c r="T117" s="141">
        <f>S117*H117</f>
        <v>0</v>
      </c>
      <c r="AR117" s="142" t="s">
        <v>281</v>
      </c>
      <c r="AT117" s="142" t="s">
        <v>160</v>
      </c>
      <c r="AU117" s="142" t="s">
        <v>83</v>
      </c>
      <c r="AY117" s="17" t="s">
        <v>158</v>
      </c>
      <c r="BE117" s="143">
        <f>IF(N117="základní",J117,0)</f>
        <v>0</v>
      </c>
      <c r="BF117" s="143">
        <f>IF(N117="snížená",J117,0)</f>
        <v>0</v>
      </c>
      <c r="BG117" s="143">
        <f>IF(N117="zákl. přenesená",J117,0)</f>
        <v>0</v>
      </c>
      <c r="BH117" s="143">
        <f>IF(N117="sníž. přenesená",J117,0)</f>
        <v>0</v>
      </c>
      <c r="BI117" s="143">
        <f>IF(N117="nulová",J117,0)</f>
        <v>0</v>
      </c>
      <c r="BJ117" s="17" t="s">
        <v>81</v>
      </c>
      <c r="BK117" s="143">
        <f>ROUND(I117*H117,2)</f>
        <v>0</v>
      </c>
      <c r="BL117" s="17" t="s">
        <v>281</v>
      </c>
      <c r="BM117" s="142" t="s">
        <v>4018</v>
      </c>
    </row>
    <row r="118" spans="2:65" s="1" customFormat="1" ht="19.5">
      <c r="B118" s="32"/>
      <c r="D118" s="144" t="s">
        <v>167</v>
      </c>
      <c r="F118" s="145" t="s">
        <v>4019</v>
      </c>
      <c r="I118" s="146"/>
      <c r="L118" s="32"/>
      <c r="M118" s="147"/>
      <c r="T118" s="53"/>
      <c r="AT118" s="17" t="s">
        <v>167</v>
      </c>
      <c r="AU118" s="17" t="s">
        <v>83</v>
      </c>
    </row>
    <row r="119" spans="2:65" s="1" customFormat="1" ht="11.25">
      <c r="B119" s="32"/>
      <c r="D119" s="148" t="s">
        <v>169</v>
      </c>
      <c r="F119" s="149" t="s">
        <v>4020</v>
      </c>
      <c r="I119" s="146"/>
      <c r="L119" s="32"/>
      <c r="M119" s="147"/>
      <c r="T119" s="53"/>
      <c r="AT119" s="17" t="s">
        <v>169</v>
      </c>
      <c r="AU119" s="17" t="s">
        <v>83</v>
      </c>
    </row>
    <row r="120" spans="2:65" s="1" customFormat="1" ht="16.5" customHeight="1">
      <c r="B120" s="32"/>
      <c r="C120" s="170" t="s">
        <v>204</v>
      </c>
      <c r="D120" s="170" t="s">
        <v>264</v>
      </c>
      <c r="E120" s="171" t="s">
        <v>4021</v>
      </c>
      <c r="F120" s="172" t="s">
        <v>4022</v>
      </c>
      <c r="G120" s="173" t="s">
        <v>184</v>
      </c>
      <c r="H120" s="174">
        <v>20</v>
      </c>
      <c r="I120" s="175"/>
      <c r="J120" s="176">
        <f>ROUND(I120*H120,2)</f>
        <v>0</v>
      </c>
      <c r="K120" s="172" t="s">
        <v>21</v>
      </c>
      <c r="L120" s="177"/>
      <c r="M120" s="178" t="s">
        <v>21</v>
      </c>
      <c r="N120" s="179" t="s">
        <v>44</v>
      </c>
      <c r="P120" s="140">
        <f>O120*H120</f>
        <v>0</v>
      </c>
      <c r="Q120" s="140">
        <v>0</v>
      </c>
      <c r="R120" s="140">
        <f>Q120*H120</f>
        <v>0</v>
      </c>
      <c r="S120" s="140">
        <v>0</v>
      </c>
      <c r="T120" s="141">
        <f>S120*H120</f>
        <v>0</v>
      </c>
      <c r="AR120" s="142" t="s">
        <v>424</v>
      </c>
      <c r="AT120" s="142" t="s">
        <v>264</v>
      </c>
      <c r="AU120" s="142" t="s">
        <v>83</v>
      </c>
      <c r="AY120" s="17" t="s">
        <v>158</v>
      </c>
      <c r="BE120" s="143">
        <f>IF(N120="základní",J120,0)</f>
        <v>0</v>
      </c>
      <c r="BF120" s="143">
        <f>IF(N120="snížená",J120,0)</f>
        <v>0</v>
      </c>
      <c r="BG120" s="143">
        <f>IF(N120="zákl. přenesená",J120,0)</f>
        <v>0</v>
      </c>
      <c r="BH120" s="143">
        <f>IF(N120="sníž. přenesená",J120,0)</f>
        <v>0</v>
      </c>
      <c r="BI120" s="143">
        <f>IF(N120="nulová",J120,0)</f>
        <v>0</v>
      </c>
      <c r="BJ120" s="17" t="s">
        <v>81</v>
      </c>
      <c r="BK120" s="143">
        <f>ROUND(I120*H120,2)</f>
        <v>0</v>
      </c>
      <c r="BL120" s="17" t="s">
        <v>281</v>
      </c>
      <c r="BM120" s="142" t="s">
        <v>4023</v>
      </c>
    </row>
    <row r="121" spans="2:65" s="1" customFormat="1" ht="11.25">
      <c r="B121" s="32"/>
      <c r="D121" s="144" t="s">
        <v>167</v>
      </c>
      <c r="F121" s="145" t="s">
        <v>4022</v>
      </c>
      <c r="I121" s="146"/>
      <c r="L121" s="32"/>
      <c r="M121" s="147"/>
      <c r="T121" s="53"/>
      <c r="AT121" s="17" t="s">
        <v>167</v>
      </c>
      <c r="AU121" s="17" t="s">
        <v>83</v>
      </c>
    </row>
    <row r="122" spans="2:65" s="1" customFormat="1" ht="16.5" customHeight="1">
      <c r="B122" s="32"/>
      <c r="C122" s="131" t="s">
        <v>216</v>
      </c>
      <c r="D122" s="131" t="s">
        <v>160</v>
      </c>
      <c r="E122" s="132" t="s">
        <v>4024</v>
      </c>
      <c r="F122" s="133" t="s">
        <v>4025</v>
      </c>
      <c r="G122" s="134" t="s">
        <v>184</v>
      </c>
      <c r="H122" s="135">
        <v>95</v>
      </c>
      <c r="I122" s="136"/>
      <c r="J122" s="137">
        <f>ROUND(I122*H122,2)</f>
        <v>0</v>
      </c>
      <c r="K122" s="133" t="s">
        <v>164</v>
      </c>
      <c r="L122" s="32"/>
      <c r="M122" s="138" t="s">
        <v>21</v>
      </c>
      <c r="N122" s="139" t="s">
        <v>44</v>
      </c>
      <c r="P122" s="140">
        <f>O122*H122</f>
        <v>0</v>
      </c>
      <c r="Q122" s="140">
        <v>0</v>
      </c>
      <c r="R122" s="140">
        <f>Q122*H122</f>
        <v>0</v>
      </c>
      <c r="S122" s="140">
        <v>0</v>
      </c>
      <c r="T122" s="141">
        <f>S122*H122</f>
        <v>0</v>
      </c>
      <c r="AR122" s="142" t="s">
        <v>281</v>
      </c>
      <c r="AT122" s="142" t="s">
        <v>160</v>
      </c>
      <c r="AU122" s="142" t="s">
        <v>83</v>
      </c>
      <c r="AY122" s="17" t="s">
        <v>158</v>
      </c>
      <c r="BE122" s="143">
        <f>IF(N122="základní",J122,0)</f>
        <v>0</v>
      </c>
      <c r="BF122" s="143">
        <f>IF(N122="snížená",J122,0)</f>
        <v>0</v>
      </c>
      <c r="BG122" s="143">
        <f>IF(N122="zákl. přenesená",J122,0)</f>
        <v>0</v>
      </c>
      <c r="BH122" s="143">
        <f>IF(N122="sníž. přenesená",J122,0)</f>
        <v>0</v>
      </c>
      <c r="BI122" s="143">
        <f>IF(N122="nulová",J122,0)</f>
        <v>0</v>
      </c>
      <c r="BJ122" s="17" t="s">
        <v>81</v>
      </c>
      <c r="BK122" s="143">
        <f>ROUND(I122*H122,2)</f>
        <v>0</v>
      </c>
      <c r="BL122" s="17" t="s">
        <v>281</v>
      </c>
      <c r="BM122" s="142" t="s">
        <v>4026</v>
      </c>
    </row>
    <row r="123" spans="2:65" s="1" customFormat="1" ht="11.25">
      <c r="B123" s="32"/>
      <c r="D123" s="144" t="s">
        <v>167</v>
      </c>
      <c r="F123" s="145" t="s">
        <v>4027</v>
      </c>
      <c r="I123" s="146"/>
      <c r="L123" s="32"/>
      <c r="M123" s="147"/>
      <c r="T123" s="53"/>
      <c r="AT123" s="17" t="s">
        <v>167</v>
      </c>
      <c r="AU123" s="17" t="s">
        <v>83</v>
      </c>
    </row>
    <row r="124" spans="2:65" s="1" customFormat="1" ht="11.25">
      <c r="B124" s="32"/>
      <c r="D124" s="148" t="s">
        <v>169</v>
      </c>
      <c r="F124" s="149" t="s">
        <v>4028</v>
      </c>
      <c r="I124" s="146"/>
      <c r="L124" s="32"/>
      <c r="M124" s="147"/>
      <c r="T124" s="53"/>
      <c r="AT124" s="17" t="s">
        <v>169</v>
      </c>
      <c r="AU124" s="17" t="s">
        <v>83</v>
      </c>
    </row>
    <row r="125" spans="2:65" s="1" customFormat="1" ht="16.5" customHeight="1">
      <c r="B125" s="32"/>
      <c r="C125" s="170" t="s">
        <v>223</v>
      </c>
      <c r="D125" s="170" t="s">
        <v>264</v>
      </c>
      <c r="E125" s="171" t="s">
        <v>4029</v>
      </c>
      <c r="F125" s="172" t="s">
        <v>4030</v>
      </c>
      <c r="G125" s="173" t="s">
        <v>267</v>
      </c>
      <c r="H125" s="174">
        <v>12.824999999999999</v>
      </c>
      <c r="I125" s="175"/>
      <c r="J125" s="176">
        <f>ROUND(I125*H125,2)</f>
        <v>0</v>
      </c>
      <c r="K125" s="172" t="s">
        <v>21</v>
      </c>
      <c r="L125" s="177"/>
      <c r="M125" s="178" t="s">
        <v>21</v>
      </c>
      <c r="N125" s="179" t="s">
        <v>44</v>
      </c>
      <c r="P125" s="140">
        <f>O125*H125</f>
        <v>0</v>
      </c>
      <c r="Q125" s="140">
        <v>0</v>
      </c>
      <c r="R125" s="140">
        <f>Q125*H125</f>
        <v>0</v>
      </c>
      <c r="S125" s="140">
        <v>0</v>
      </c>
      <c r="T125" s="141">
        <f>S125*H125</f>
        <v>0</v>
      </c>
      <c r="AR125" s="142" t="s">
        <v>424</v>
      </c>
      <c r="AT125" s="142" t="s">
        <v>264</v>
      </c>
      <c r="AU125" s="142" t="s">
        <v>83</v>
      </c>
      <c r="AY125" s="17" t="s">
        <v>158</v>
      </c>
      <c r="BE125" s="143">
        <f>IF(N125="základní",J125,0)</f>
        <v>0</v>
      </c>
      <c r="BF125" s="143">
        <f>IF(N125="snížená",J125,0)</f>
        <v>0</v>
      </c>
      <c r="BG125" s="143">
        <f>IF(N125="zákl. přenesená",J125,0)</f>
        <v>0</v>
      </c>
      <c r="BH125" s="143">
        <f>IF(N125="sníž. přenesená",J125,0)</f>
        <v>0</v>
      </c>
      <c r="BI125" s="143">
        <f>IF(N125="nulová",J125,0)</f>
        <v>0</v>
      </c>
      <c r="BJ125" s="17" t="s">
        <v>81</v>
      </c>
      <c r="BK125" s="143">
        <f>ROUND(I125*H125,2)</f>
        <v>0</v>
      </c>
      <c r="BL125" s="17" t="s">
        <v>281</v>
      </c>
      <c r="BM125" s="142" t="s">
        <v>4031</v>
      </c>
    </row>
    <row r="126" spans="2:65" s="1" customFormat="1" ht="11.25">
      <c r="B126" s="32"/>
      <c r="D126" s="144" t="s">
        <v>167</v>
      </c>
      <c r="F126" s="145" t="s">
        <v>4030</v>
      </c>
      <c r="I126" s="146"/>
      <c r="L126" s="32"/>
      <c r="M126" s="147"/>
      <c r="T126" s="53"/>
      <c r="AT126" s="17" t="s">
        <v>167</v>
      </c>
      <c r="AU126" s="17" t="s">
        <v>83</v>
      </c>
    </row>
    <row r="127" spans="2:65" s="13" customFormat="1" ht="11.25">
      <c r="B127" s="156"/>
      <c r="D127" s="144" t="s">
        <v>171</v>
      </c>
      <c r="E127" s="157" t="s">
        <v>21</v>
      </c>
      <c r="F127" s="158" t="s">
        <v>4032</v>
      </c>
      <c r="H127" s="159">
        <v>12.824999999999999</v>
      </c>
      <c r="I127" s="160"/>
      <c r="L127" s="156"/>
      <c r="M127" s="161"/>
      <c r="T127" s="162"/>
      <c r="AT127" s="157" t="s">
        <v>171</v>
      </c>
      <c r="AU127" s="157" t="s">
        <v>83</v>
      </c>
      <c r="AV127" s="13" t="s">
        <v>83</v>
      </c>
      <c r="AW127" s="13" t="s">
        <v>34</v>
      </c>
      <c r="AX127" s="13" t="s">
        <v>81</v>
      </c>
      <c r="AY127" s="157" t="s">
        <v>158</v>
      </c>
    </row>
    <row r="128" spans="2:65" s="1" customFormat="1" ht="16.5" customHeight="1">
      <c r="B128" s="32"/>
      <c r="C128" s="170" t="s">
        <v>231</v>
      </c>
      <c r="D128" s="170" t="s">
        <v>264</v>
      </c>
      <c r="E128" s="171" t="s">
        <v>4033</v>
      </c>
      <c r="F128" s="172" t="s">
        <v>4034</v>
      </c>
      <c r="G128" s="173" t="s">
        <v>2746</v>
      </c>
      <c r="H128" s="174">
        <v>30</v>
      </c>
      <c r="I128" s="175"/>
      <c r="J128" s="176">
        <f>ROUND(I128*H128,2)</f>
        <v>0</v>
      </c>
      <c r="K128" s="172" t="s">
        <v>21</v>
      </c>
      <c r="L128" s="177"/>
      <c r="M128" s="178" t="s">
        <v>21</v>
      </c>
      <c r="N128" s="179" t="s">
        <v>44</v>
      </c>
      <c r="P128" s="140">
        <f>O128*H128</f>
        <v>0</v>
      </c>
      <c r="Q128" s="140">
        <v>0</v>
      </c>
      <c r="R128" s="140">
        <f>Q128*H128</f>
        <v>0</v>
      </c>
      <c r="S128" s="140">
        <v>0</v>
      </c>
      <c r="T128" s="141">
        <f>S128*H128</f>
        <v>0</v>
      </c>
      <c r="AR128" s="142" t="s">
        <v>424</v>
      </c>
      <c r="AT128" s="142" t="s">
        <v>264</v>
      </c>
      <c r="AU128" s="142" t="s">
        <v>83</v>
      </c>
      <c r="AY128" s="17" t="s">
        <v>158</v>
      </c>
      <c r="BE128" s="143">
        <f>IF(N128="základní",J128,0)</f>
        <v>0</v>
      </c>
      <c r="BF128" s="143">
        <f>IF(N128="snížená",J128,0)</f>
        <v>0</v>
      </c>
      <c r="BG128" s="143">
        <f>IF(N128="zákl. přenesená",J128,0)</f>
        <v>0</v>
      </c>
      <c r="BH128" s="143">
        <f>IF(N128="sníž. přenesená",J128,0)</f>
        <v>0</v>
      </c>
      <c r="BI128" s="143">
        <f>IF(N128="nulová",J128,0)</f>
        <v>0</v>
      </c>
      <c r="BJ128" s="17" t="s">
        <v>81</v>
      </c>
      <c r="BK128" s="143">
        <f>ROUND(I128*H128,2)</f>
        <v>0</v>
      </c>
      <c r="BL128" s="17" t="s">
        <v>281</v>
      </c>
      <c r="BM128" s="142" t="s">
        <v>4035</v>
      </c>
    </row>
    <row r="129" spans="2:65" s="1" customFormat="1" ht="11.25">
      <c r="B129" s="32"/>
      <c r="D129" s="144" t="s">
        <v>167</v>
      </c>
      <c r="F129" s="145" t="s">
        <v>4034</v>
      </c>
      <c r="I129" s="146"/>
      <c r="L129" s="32"/>
      <c r="M129" s="147"/>
      <c r="T129" s="53"/>
      <c r="AT129" s="17" t="s">
        <v>167</v>
      </c>
      <c r="AU129" s="17" t="s">
        <v>83</v>
      </c>
    </row>
    <row r="130" spans="2:65" s="1" customFormat="1" ht="16.5" customHeight="1">
      <c r="B130" s="32"/>
      <c r="C130" s="170" t="s">
        <v>241</v>
      </c>
      <c r="D130" s="170" t="s">
        <v>264</v>
      </c>
      <c r="E130" s="171" t="s">
        <v>4036</v>
      </c>
      <c r="F130" s="172" t="s">
        <v>4037</v>
      </c>
      <c r="G130" s="173" t="s">
        <v>2746</v>
      </c>
      <c r="H130" s="174">
        <v>22</v>
      </c>
      <c r="I130" s="175"/>
      <c r="J130" s="176">
        <f>ROUND(I130*H130,2)</f>
        <v>0</v>
      </c>
      <c r="K130" s="172" t="s">
        <v>21</v>
      </c>
      <c r="L130" s="177"/>
      <c r="M130" s="178" t="s">
        <v>21</v>
      </c>
      <c r="N130" s="179" t="s">
        <v>44</v>
      </c>
      <c r="P130" s="140">
        <f>O130*H130</f>
        <v>0</v>
      </c>
      <c r="Q130" s="140">
        <v>0</v>
      </c>
      <c r="R130" s="140">
        <f>Q130*H130</f>
        <v>0</v>
      </c>
      <c r="S130" s="140">
        <v>0</v>
      </c>
      <c r="T130" s="141">
        <f>S130*H130</f>
        <v>0</v>
      </c>
      <c r="AR130" s="142" t="s">
        <v>424</v>
      </c>
      <c r="AT130" s="142" t="s">
        <v>264</v>
      </c>
      <c r="AU130" s="142" t="s">
        <v>83</v>
      </c>
      <c r="AY130" s="17" t="s">
        <v>158</v>
      </c>
      <c r="BE130" s="143">
        <f>IF(N130="základní",J130,0)</f>
        <v>0</v>
      </c>
      <c r="BF130" s="143">
        <f>IF(N130="snížená",J130,0)</f>
        <v>0</v>
      </c>
      <c r="BG130" s="143">
        <f>IF(N130="zákl. přenesená",J130,0)</f>
        <v>0</v>
      </c>
      <c r="BH130" s="143">
        <f>IF(N130="sníž. přenesená",J130,0)</f>
        <v>0</v>
      </c>
      <c r="BI130" s="143">
        <f>IF(N130="nulová",J130,0)</f>
        <v>0</v>
      </c>
      <c r="BJ130" s="17" t="s">
        <v>81</v>
      </c>
      <c r="BK130" s="143">
        <f>ROUND(I130*H130,2)</f>
        <v>0</v>
      </c>
      <c r="BL130" s="17" t="s">
        <v>281</v>
      </c>
      <c r="BM130" s="142" t="s">
        <v>4038</v>
      </c>
    </row>
    <row r="131" spans="2:65" s="1" customFormat="1" ht="11.25">
      <c r="B131" s="32"/>
      <c r="D131" s="144" t="s">
        <v>167</v>
      </c>
      <c r="F131" s="145" t="s">
        <v>4037</v>
      </c>
      <c r="I131" s="146"/>
      <c r="L131" s="32"/>
      <c r="M131" s="147"/>
      <c r="T131" s="53"/>
      <c r="AT131" s="17" t="s">
        <v>167</v>
      </c>
      <c r="AU131" s="17" t="s">
        <v>83</v>
      </c>
    </row>
    <row r="132" spans="2:65" s="1" customFormat="1" ht="16.5" customHeight="1">
      <c r="B132" s="32"/>
      <c r="C132" s="170" t="s">
        <v>249</v>
      </c>
      <c r="D132" s="170" t="s">
        <v>264</v>
      </c>
      <c r="E132" s="171" t="s">
        <v>4039</v>
      </c>
      <c r="F132" s="172" t="s">
        <v>4040</v>
      </c>
      <c r="G132" s="173" t="s">
        <v>2746</v>
      </c>
      <c r="H132" s="174">
        <v>20</v>
      </c>
      <c r="I132" s="175"/>
      <c r="J132" s="176">
        <f>ROUND(I132*H132,2)</f>
        <v>0</v>
      </c>
      <c r="K132" s="172" t="s">
        <v>21</v>
      </c>
      <c r="L132" s="177"/>
      <c r="M132" s="178" t="s">
        <v>21</v>
      </c>
      <c r="N132" s="179" t="s">
        <v>44</v>
      </c>
      <c r="P132" s="140">
        <f>O132*H132</f>
        <v>0</v>
      </c>
      <c r="Q132" s="140">
        <v>0</v>
      </c>
      <c r="R132" s="140">
        <f>Q132*H132</f>
        <v>0</v>
      </c>
      <c r="S132" s="140">
        <v>0</v>
      </c>
      <c r="T132" s="141">
        <f>S132*H132</f>
        <v>0</v>
      </c>
      <c r="AR132" s="142" t="s">
        <v>424</v>
      </c>
      <c r="AT132" s="142" t="s">
        <v>264</v>
      </c>
      <c r="AU132" s="142" t="s">
        <v>83</v>
      </c>
      <c r="AY132" s="17" t="s">
        <v>158</v>
      </c>
      <c r="BE132" s="143">
        <f>IF(N132="základní",J132,0)</f>
        <v>0</v>
      </c>
      <c r="BF132" s="143">
        <f>IF(N132="snížená",J132,0)</f>
        <v>0</v>
      </c>
      <c r="BG132" s="143">
        <f>IF(N132="zákl. přenesená",J132,0)</f>
        <v>0</v>
      </c>
      <c r="BH132" s="143">
        <f>IF(N132="sníž. přenesená",J132,0)</f>
        <v>0</v>
      </c>
      <c r="BI132" s="143">
        <f>IF(N132="nulová",J132,0)</f>
        <v>0</v>
      </c>
      <c r="BJ132" s="17" t="s">
        <v>81</v>
      </c>
      <c r="BK132" s="143">
        <f>ROUND(I132*H132,2)</f>
        <v>0</v>
      </c>
      <c r="BL132" s="17" t="s">
        <v>281</v>
      </c>
      <c r="BM132" s="142" t="s">
        <v>4041</v>
      </c>
    </row>
    <row r="133" spans="2:65" s="1" customFormat="1" ht="11.25">
      <c r="B133" s="32"/>
      <c r="D133" s="144" t="s">
        <v>167</v>
      </c>
      <c r="F133" s="145" t="s">
        <v>4040</v>
      </c>
      <c r="I133" s="146"/>
      <c r="L133" s="32"/>
      <c r="M133" s="147"/>
      <c r="T133" s="53"/>
      <c r="AT133" s="17" t="s">
        <v>167</v>
      </c>
      <c r="AU133" s="17" t="s">
        <v>83</v>
      </c>
    </row>
    <row r="134" spans="2:65" s="1" customFormat="1" ht="16.5" customHeight="1">
      <c r="B134" s="32"/>
      <c r="C134" s="131" t="s">
        <v>257</v>
      </c>
      <c r="D134" s="131" t="s">
        <v>160</v>
      </c>
      <c r="E134" s="132" t="s">
        <v>4042</v>
      </c>
      <c r="F134" s="133" t="s">
        <v>4043</v>
      </c>
      <c r="G134" s="134" t="s">
        <v>184</v>
      </c>
      <c r="H134" s="135">
        <v>19</v>
      </c>
      <c r="I134" s="136"/>
      <c r="J134" s="137">
        <f>ROUND(I134*H134,2)</f>
        <v>0</v>
      </c>
      <c r="K134" s="133" t="s">
        <v>164</v>
      </c>
      <c r="L134" s="32"/>
      <c r="M134" s="138" t="s">
        <v>21</v>
      </c>
      <c r="N134" s="139" t="s">
        <v>44</v>
      </c>
      <c r="P134" s="140">
        <f>O134*H134</f>
        <v>0</v>
      </c>
      <c r="Q134" s="140">
        <v>0</v>
      </c>
      <c r="R134" s="140">
        <f>Q134*H134</f>
        <v>0</v>
      </c>
      <c r="S134" s="140">
        <v>0</v>
      </c>
      <c r="T134" s="141">
        <f>S134*H134</f>
        <v>0</v>
      </c>
      <c r="AR134" s="142" t="s">
        <v>281</v>
      </c>
      <c r="AT134" s="142" t="s">
        <v>160</v>
      </c>
      <c r="AU134" s="142" t="s">
        <v>83</v>
      </c>
      <c r="AY134" s="17" t="s">
        <v>158</v>
      </c>
      <c r="BE134" s="143">
        <f>IF(N134="základní",J134,0)</f>
        <v>0</v>
      </c>
      <c r="BF134" s="143">
        <f>IF(N134="snížená",J134,0)</f>
        <v>0</v>
      </c>
      <c r="BG134" s="143">
        <f>IF(N134="zákl. přenesená",J134,0)</f>
        <v>0</v>
      </c>
      <c r="BH134" s="143">
        <f>IF(N134="sníž. přenesená",J134,0)</f>
        <v>0</v>
      </c>
      <c r="BI134" s="143">
        <f>IF(N134="nulová",J134,0)</f>
        <v>0</v>
      </c>
      <c r="BJ134" s="17" t="s">
        <v>81</v>
      </c>
      <c r="BK134" s="143">
        <f>ROUND(I134*H134,2)</f>
        <v>0</v>
      </c>
      <c r="BL134" s="17" t="s">
        <v>281</v>
      </c>
      <c r="BM134" s="142" t="s">
        <v>4044</v>
      </c>
    </row>
    <row r="135" spans="2:65" s="1" customFormat="1" ht="11.25">
      <c r="B135" s="32"/>
      <c r="D135" s="144" t="s">
        <v>167</v>
      </c>
      <c r="F135" s="145" t="s">
        <v>4045</v>
      </c>
      <c r="I135" s="146"/>
      <c r="L135" s="32"/>
      <c r="M135" s="147"/>
      <c r="T135" s="53"/>
      <c r="AT135" s="17" t="s">
        <v>167</v>
      </c>
      <c r="AU135" s="17" t="s">
        <v>83</v>
      </c>
    </row>
    <row r="136" spans="2:65" s="1" customFormat="1" ht="11.25">
      <c r="B136" s="32"/>
      <c r="D136" s="148" t="s">
        <v>169</v>
      </c>
      <c r="F136" s="149" t="s">
        <v>4046</v>
      </c>
      <c r="I136" s="146"/>
      <c r="L136" s="32"/>
      <c r="M136" s="147"/>
      <c r="T136" s="53"/>
      <c r="AT136" s="17" t="s">
        <v>169</v>
      </c>
      <c r="AU136" s="17" t="s">
        <v>83</v>
      </c>
    </row>
    <row r="137" spans="2:65" s="13" customFormat="1" ht="11.25">
      <c r="B137" s="156"/>
      <c r="D137" s="144" t="s">
        <v>171</v>
      </c>
      <c r="E137" s="157" t="s">
        <v>21</v>
      </c>
      <c r="F137" s="158" t="s">
        <v>4047</v>
      </c>
      <c r="H137" s="159">
        <v>19</v>
      </c>
      <c r="I137" s="160"/>
      <c r="L137" s="156"/>
      <c r="M137" s="161"/>
      <c r="T137" s="162"/>
      <c r="AT137" s="157" t="s">
        <v>171</v>
      </c>
      <c r="AU137" s="157" t="s">
        <v>83</v>
      </c>
      <c r="AV137" s="13" t="s">
        <v>83</v>
      </c>
      <c r="AW137" s="13" t="s">
        <v>34</v>
      </c>
      <c r="AX137" s="13" t="s">
        <v>81</v>
      </c>
      <c r="AY137" s="157" t="s">
        <v>158</v>
      </c>
    </row>
    <row r="138" spans="2:65" s="1" customFormat="1" ht="16.5" customHeight="1">
      <c r="B138" s="32"/>
      <c r="C138" s="170" t="s">
        <v>263</v>
      </c>
      <c r="D138" s="170" t="s">
        <v>264</v>
      </c>
      <c r="E138" s="171" t="s">
        <v>4048</v>
      </c>
      <c r="F138" s="172" t="s">
        <v>4049</v>
      </c>
      <c r="G138" s="173" t="s">
        <v>2746</v>
      </c>
      <c r="H138" s="174">
        <v>4</v>
      </c>
      <c r="I138" s="175"/>
      <c r="J138" s="176">
        <f>ROUND(I138*H138,2)</f>
        <v>0</v>
      </c>
      <c r="K138" s="172" t="s">
        <v>21</v>
      </c>
      <c r="L138" s="177"/>
      <c r="M138" s="178" t="s">
        <v>21</v>
      </c>
      <c r="N138" s="179" t="s">
        <v>44</v>
      </c>
      <c r="P138" s="140">
        <f>O138*H138</f>
        <v>0</v>
      </c>
      <c r="Q138" s="140">
        <v>0</v>
      </c>
      <c r="R138" s="140">
        <f>Q138*H138</f>
        <v>0</v>
      </c>
      <c r="S138" s="140">
        <v>0</v>
      </c>
      <c r="T138" s="141">
        <f>S138*H138</f>
        <v>0</v>
      </c>
      <c r="AR138" s="142" t="s">
        <v>424</v>
      </c>
      <c r="AT138" s="142" t="s">
        <v>264</v>
      </c>
      <c r="AU138" s="142" t="s">
        <v>83</v>
      </c>
      <c r="AY138" s="17" t="s">
        <v>158</v>
      </c>
      <c r="BE138" s="143">
        <f>IF(N138="základní",J138,0)</f>
        <v>0</v>
      </c>
      <c r="BF138" s="143">
        <f>IF(N138="snížená",J138,0)</f>
        <v>0</v>
      </c>
      <c r="BG138" s="143">
        <f>IF(N138="zákl. přenesená",J138,0)</f>
        <v>0</v>
      </c>
      <c r="BH138" s="143">
        <f>IF(N138="sníž. přenesená",J138,0)</f>
        <v>0</v>
      </c>
      <c r="BI138" s="143">
        <f>IF(N138="nulová",J138,0)</f>
        <v>0</v>
      </c>
      <c r="BJ138" s="17" t="s">
        <v>81</v>
      </c>
      <c r="BK138" s="143">
        <f>ROUND(I138*H138,2)</f>
        <v>0</v>
      </c>
      <c r="BL138" s="17" t="s">
        <v>281</v>
      </c>
      <c r="BM138" s="142" t="s">
        <v>4050</v>
      </c>
    </row>
    <row r="139" spans="2:65" s="1" customFormat="1" ht="11.25">
      <c r="B139" s="32"/>
      <c r="D139" s="144" t="s">
        <v>167</v>
      </c>
      <c r="F139" s="145" t="s">
        <v>4049</v>
      </c>
      <c r="I139" s="146"/>
      <c r="L139" s="32"/>
      <c r="M139" s="147"/>
      <c r="T139" s="53"/>
      <c r="AT139" s="17" t="s">
        <v>167</v>
      </c>
      <c r="AU139" s="17" t="s">
        <v>83</v>
      </c>
    </row>
    <row r="140" spans="2:65" s="1" customFormat="1" ht="16.5" customHeight="1">
      <c r="B140" s="32"/>
      <c r="C140" s="170" t="s">
        <v>270</v>
      </c>
      <c r="D140" s="170" t="s">
        <v>264</v>
      </c>
      <c r="E140" s="171" t="s">
        <v>4051</v>
      </c>
      <c r="F140" s="172" t="s">
        <v>4052</v>
      </c>
      <c r="G140" s="173" t="s">
        <v>2746</v>
      </c>
      <c r="H140" s="174">
        <v>1</v>
      </c>
      <c r="I140" s="175"/>
      <c r="J140" s="176">
        <f>ROUND(I140*H140,2)</f>
        <v>0</v>
      </c>
      <c r="K140" s="172" t="s">
        <v>21</v>
      </c>
      <c r="L140" s="177"/>
      <c r="M140" s="178" t="s">
        <v>21</v>
      </c>
      <c r="N140" s="179" t="s">
        <v>44</v>
      </c>
      <c r="P140" s="140">
        <f>O140*H140</f>
        <v>0</v>
      </c>
      <c r="Q140" s="140">
        <v>0</v>
      </c>
      <c r="R140" s="140">
        <f>Q140*H140</f>
        <v>0</v>
      </c>
      <c r="S140" s="140">
        <v>0</v>
      </c>
      <c r="T140" s="141">
        <f>S140*H140</f>
        <v>0</v>
      </c>
      <c r="AR140" s="142" t="s">
        <v>424</v>
      </c>
      <c r="AT140" s="142" t="s">
        <v>264</v>
      </c>
      <c r="AU140" s="142" t="s">
        <v>83</v>
      </c>
      <c r="AY140" s="17" t="s">
        <v>158</v>
      </c>
      <c r="BE140" s="143">
        <f>IF(N140="základní",J140,0)</f>
        <v>0</v>
      </c>
      <c r="BF140" s="143">
        <f>IF(N140="snížená",J140,0)</f>
        <v>0</v>
      </c>
      <c r="BG140" s="143">
        <f>IF(N140="zákl. přenesená",J140,0)</f>
        <v>0</v>
      </c>
      <c r="BH140" s="143">
        <f>IF(N140="sníž. přenesená",J140,0)</f>
        <v>0</v>
      </c>
      <c r="BI140" s="143">
        <f>IF(N140="nulová",J140,0)</f>
        <v>0</v>
      </c>
      <c r="BJ140" s="17" t="s">
        <v>81</v>
      </c>
      <c r="BK140" s="143">
        <f>ROUND(I140*H140,2)</f>
        <v>0</v>
      </c>
      <c r="BL140" s="17" t="s">
        <v>281</v>
      </c>
      <c r="BM140" s="142" t="s">
        <v>4053</v>
      </c>
    </row>
    <row r="141" spans="2:65" s="1" customFormat="1" ht="11.25">
      <c r="B141" s="32"/>
      <c r="D141" s="144" t="s">
        <v>167</v>
      </c>
      <c r="F141" s="145" t="s">
        <v>4052</v>
      </c>
      <c r="I141" s="146"/>
      <c r="L141" s="32"/>
      <c r="M141" s="147"/>
      <c r="T141" s="53"/>
      <c r="AT141" s="17" t="s">
        <v>167</v>
      </c>
      <c r="AU141" s="17" t="s">
        <v>83</v>
      </c>
    </row>
    <row r="142" spans="2:65" s="1" customFormat="1" ht="16.5" customHeight="1">
      <c r="B142" s="32"/>
      <c r="C142" s="170" t="s">
        <v>8</v>
      </c>
      <c r="D142" s="170" t="s">
        <v>264</v>
      </c>
      <c r="E142" s="171" t="s">
        <v>4054</v>
      </c>
      <c r="F142" s="172" t="s">
        <v>4055</v>
      </c>
      <c r="G142" s="173" t="s">
        <v>2746</v>
      </c>
      <c r="H142" s="174">
        <v>22</v>
      </c>
      <c r="I142" s="175"/>
      <c r="J142" s="176">
        <f>ROUND(I142*H142,2)</f>
        <v>0</v>
      </c>
      <c r="K142" s="172" t="s">
        <v>21</v>
      </c>
      <c r="L142" s="177"/>
      <c r="M142" s="178" t="s">
        <v>21</v>
      </c>
      <c r="N142" s="179" t="s">
        <v>44</v>
      </c>
      <c r="P142" s="140">
        <f>O142*H142</f>
        <v>0</v>
      </c>
      <c r="Q142" s="140">
        <v>0</v>
      </c>
      <c r="R142" s="140">
        <f>Q142*H142</f>
        <v>0</v>
      </c>
      <c r="S142" s="140">
        <v>0</v>
      </c>
      <c r="T142" s="141">
        <f>S142*H142</f>
        <v>0</v>
      </c>
      <c r="AR142" s="142" t="s">
        <v>424</v>
      </c>
      <c r="AT142" s="142" t="s">
        <v>264</v>
      </c>
      <c r="AU142" s="142" t="s">
        <v>83</v>
      </c>
      <c r="AY142" s="17" t="s">
        <v>158</v>
      </c>
      <c r="BE142" s="143">
        <f>IF(N142="základní",J142,0)</f>
        <v>0</v>
      </c>
      <c r="BF142" s="143">
        <f>IF(N142="snížená",J142,0)</f>
        <v>0</v>
      </c>
      <c r="BG142" s="143">
        <f>IF(N142="zákl. přenesená",J142,0)</f>
        <v>0</v>
      </c>
      <c r="BH142" s="143">
        <f>IF(N142="sníž. přenesená",J142,0)</f>
        <v>0</v>
      </c>
      <c r="BI142" s="143">
        <f>IF(N142="nulová",J142,0)</f>
        <v>0</v>
      </c>
      <c r="BJ142" s="17" t="s">
        <v>81</v>
      </c>
      <c r="BK142" s="143">
        <f>ROUND(I142*H142,2)</f>
        <v>0</v>
      </c>
      <c r="BL142" s="17" t="s">
        <v>281</v>
      </c>
      <c r="BM142" s="142" t="s">
        <v>4056</v>
      </c>
    </row>
    <row r="143" spans="2:65" s="1" customFormat="1" ht="11.25">
      <c r="B143" s="32"/>
      <c r="D143" s="144" t="s">
        <v>167</v>
      </c>
      <c r="F143" s="145" t="s">
        <v>4055</v>
      </c>
      <c r="I143" s="146"/>
      <c r="L143" s="32"/>
      <c r="M143" s="147"/>
      <c r="T143" s="53"/>
      <c r="AT143" s="17" t="s">
        <v>167</v>
      </c>
      <c r="AU143" s="17" t="s">
        <v>83</v>
      </c>
    </row>
    <row r="144" spans="2:65" s="1" customFormat="1" ht="16.5" customHeight="1">
      <c r="B144" s="32"/>
      <c r="C144" s="131" t="s">
        <v>281</v>
      </c>
      <c r="D144" s="131" t="s">
        <v>160</v>
      </c>
      <c r="E144" s="132" t="s">
        <v>3700</v>
      </c>
      <c r="F144" s="133" t="s">
        <v>3701</v>
      </c>
      <c r="G144" s="134" t="s">
        <v>344</v>
      </c>
      <c r="H144" s="135">
        <v>21</v>
      </c>
      <c r="I144" s="136"/>
      <c r="J144" s="137">
        <f>ROUND(I144*H144,2)</f>
        <v>0</v>
      </c>
      <c r="K144" s="133" t="s">
        <v>164</v>
      </c>
      <c r="L144" s="32"/>
      <c r="M144" s="138" t="s">
        <v>21</v>
      </c>
      <c r="N144" s="139" t="s">
        <v>44</v>
      </c>
      <c r="P144" s="140">
        <f>O144*H144</f>
        <v>0</v>
      </c>
      <c r="Q144" s="140">
        <v>0</v>
      </c>
      <c r="R144" s="140">
        <f>Q144*H144</f>
        <v>0</v>
      </c>
      <c r="S144" s="140">
        <v>0</v>
      </c>
      <c r="T144" s="141">
        <f>S144*H144</f>
        <v>0</v>
      </c>
      <c r="AR144" s="142" t="s">
        <v>281</v>
      </c>
      <c r="AT144" s="142" t="s">
        <v>160</v>
      </c>
      <c r="AU144" s="142" t="s">
        <v>83</v>
      </c>
      <c r="AY144" s="17" t="s">
        <v>158</v>
      </c>
      <c r="BE144" s="143">
        <f>IF(N144="základní",J144,0)</f>
        <v>0</v>
      </c>
      <c r="BF144" s="143">
        <f>IF(N144="snížená",J144,0)</f>
        <v>0</v>
      </c>
      <c r="BG144" s="143">
        <f>IF(N144="zákl. přenesená",J144,0)</f>
        <v>0</v>
      </c>
      <c r="BH144" s="143">
        <f>IF(N144="sníž. přenesená",J144,0)</f>
        <v>0</v>
      </c>
      <c r="BI144" s="143">
        <f>IF(N144="nulová",J144,0)</f>
        <v>0</v>
      </c>
      <c r="BJ144" s="17" t="s">
        <v>81</v>
      </c>
      <c r="BK144" s="143">
        <f>ROUND(I144*H144,2)</f>
        <v>0</v>
      </c>
      <c r="BL144" s="17" t="s">
        <v>281</v>
      </c>
      <c r="BM144" s="142" t="s">
        <v>4057</v>
      </c>
    </row>
    <row r="145" spans="2:65" s="1" customFormat="1" ht="11.25">
      <c r="B145" s="32"/>
      <c r="D145" s="144" t="s">
        <v>167</v>
      </c>
      <c r="F145" s="145" t="s">
        <v>3703</v>
      </c>
      <c r="I145" s="146"/>
      <c r="L145" s="32"/>
      <c r="M145" s="147"/>
      <c r="T145" s="53"/>
      <c r="AT145" s="17" t="s">
        <v>167</v>
      </c>
      <c r="AU145" s="17" t="s">
        <v>83</v>
      </c>
    </row>
    <row r="146" spans="2:65" s="1" customFormat="1" ht="11.25">
      <c r="B146" s="32"/>
      <c r="D146" s="148" t="s">
        <v>169</v>
      </c>
      <c r="F146" s="149" t="s">
        <v>3704</v>
      </c>
      <c r="I146" s="146"/>
      <c r="L146" s="32"/>
      <c r="M146" s="147"/>
      <c r="T146" s="53"/>
      <c r="AT146" s="17" t="s">
        <v>169</v>
      </c>
      <c r="AU146" s="17" t="s">
        <v>83</v>
      </c>
    </row>
    <row r="147" spans="2:65" s="13" customFormat="1" ht="11.25">
      <c r="B147" s="156"/>
      <c r="D147" s="144" t="s">
        <v>171</v>
      </c>
      <c r="E147" s="157" t="s">
        <v>21</v>
      </c>
      <c r="F147" s="158" t="s">
        <v>4058</v>
      </c>
      <c r="H147" s="159">
        <v>21</v>
      </c>
      <c r="I147" s="160"/>
      <c r="L147" s="156"/>
      <c r="M147" s="161"/>
      <c r="T147" s="162"/>
      <c r="AT147" s="157" t="s">
        <v>171</v>
      </c>
      <c r="AU147" s="157" t="s">
        <v>83</v>
      </c>
      <c r="AV147" s="13" t="s">
        <v>83</v>
      </c>
      <c r="AW147" s="13" t="s">
        <v>34</v>
      </c>
      <c r="AX147" s="13" t="s">
        <v>81</v>
      </c>
      <c r="AY147" s="157" t="s">
        <v>158</v>
      </c>
    </row>
    <row r="148" spans="2:65" s="1" customFormat="1" ht="16.5" customHeight="1">
      <c r="B148" s="32"/>
      <c r="C148" s="170" t="s">
        <v>294</v>
      </c>
      <c r="D148" s="170" t="s">
        <v>264</v>
      </c>
      <c r="E148" s="171" t="s">
        <v>4059</v>
      </c>
      <c r="F148" s="172" t="s">
        <v>4060</v>
      </c>
      <c r="G148" s="173" t="s">
        <v>2746</v>
      </c>
      <c r="H148" s="174">
        <v>5</v>
      </c>
      <c r="I148" s="175"/>
      <c r="J148" s="176">
        <f>ROUND(I148*H148,2)</f>
        <v>0</v>
      </c>
      <c r="K148" s="172" t="s">
        <v>21</v>
      </c>
      <c r="L148" s="177"/>
      <c r="M148" s="178" t="s">
        <v>21</v>
      </c>
      <c r="N148" s="179" t="s">
        <v>44</v>
      </c>
      <c r="P148" s="140">
        <f>O148*H148</f>
        <v>0</v>
      </c>
      <c r="Q148" s="140">
        <v>0</v>
      </c>
      <c r="R148" s="140">
        <f>Q148*H148</f>
        <v>0</v>
      </c>
      <c r="S148" s="140">
        <v>0</v>
      </c>
      <c r="T148" s="141">
        <f>S148*H148</f>
        <v>0</v>
      </c>
      <c r="AR148" s="142" t="s">
        <v>424</v>
      </c>
      <c r="AT148" s="142" t="s">
        <v>264</v>
      </c>
      <c r="AU148" s="142" t="s">
        <v>83</v>
      </c>
      <c r="AY148" s="17" t="s">
        <v>158</v>
      </c>
      <c r="BE148" s="143">
        <f>IF(N148="základní",J148,0)</f>
        <v>0</v>
      </c>
      <c r="BF148" s="143">
        <f>IF(N148="snížená",J148,0)</f>
        <v>0</v>
      </c>
      <c r="BG148" s="143">
        <f>IF(N148="zákl. přenesená",J148,0)</f>
        <v>0</v>
      </c>
      <c r="BH148" s="143">
        <f>IF(N148="sníž. přenesená",J148,0)</f>
        <v>0</v>
      </c>
      <c r="BI148" s="143">
        <f>IF(N148="nulová",J148,0)</f>
        <v>0</v>
      </c>
      <c r="BJ148" s="17" t="s">
        <v>81</v>
      </c>
      <c r="BK148" s="143">
        <f>ROUND(I148*H148,2)</f>
        <v>0</v>
      </c>
      <c r="BL148" s="17" t="s">
        <v>281</v>
      </c>
      <c r="BM148" s="142" t="s">
        <v>4061</v>
      </c>
    </row>
    <row r="149" spans="2:65" s="1" customFormat="1" ht="11.25">
      <c r="B149" s="32"/>
      <c r="D149" s="144" t="s">
        <v>167</v>
      </c>
      <c r="F149" s="145" t="s">
        <v>4060</v>
      </c>
      <c r="I149" s="146"/>
      <c r="L149" s="32"/>
      <c r="M149" s="147"/>
      <c r="T149" s="53"/>
      <c r="AT149" s="17" t="s">
        <v>167</v>
      </c>
      <c r="AU149" s="17" t="s">
        <v>83</v>
      </c>
    </row>
    <row r="150" spans="2:65" s="1" customFormat="1" ht="16.5" customHeight="1">
      <c r="B150" s="32"/>
      <c r="C150" s="170" t="s">
        <v>306</v>
      </c>
      <c r="D150" s="170" t="s">
        <v>264</v>
      </c>
      <c r="E150" s="171" t="s">
        <v>4062</v>
      </c>
      <c r="F150" s="172" t="s">
        <v>4063</v>
      </c>
      <c r="G150" s="173" t="s">
        <v>2746</v>
      </c>
      <c r="H150" s="174">
        <v>10</v>
      </c>
      <c r="I150" s="175"/>
      <c r="J150" s="176">
        <f>ROUND(I150*H150,2)</f>
        <v>0</v>
      </c>
      <c r="K150" s="172" t="s">
        <v>21</v>
      </c>
      <c r="L150" s="177"/>
      <c r="M150" s="178" t="s">
        <v>21</v>
      </c>
      <c r="N150" s="179" t="s">
        <v>44</v>
      </c>
      <c r="P150" s="140">
        <f>O150*H150</f>
        <v>0</v>
      </c>
      <c r="Q150" s="140">
        <v>0</v>
      </c>
      <c r="R150" s="140">
        <f>Q150*H150</f>
        <v>0</v>
      </c>
      <c r="S150" s="140">
        <v>0</v>
      </c>
      <c r="T150" s="141">
        <f>S150*H150</f>
        <v>0</v>
      </c>
      <c r="AR150" s="142" t="s">
        <v>424</v>
      </c>
      <c r="AT150" s="142" t="s">
        <v>264</v>
      </c>
      <c r="AU150" s="142" t="s">
        <v>83</v>
      </c>
      <c r="AY150" s="17" t="s">
        <v>158</v>
      </c>
      <c r="BE150" s="143">
        <f>IF(N150="základní",J150,0)</f>
        <v>0</v>
      </c>
      <c r="BF150" s="143">
        <f>IF(N150="snížená",J150,0)</f>
        <v>0</v>
      </c>
      <c r="BG150" s="143">
        <f>IF(N150="zákl. přenesená",J150,0)</f>
        <v>0</v>
      </c>
      <c r="BH150" s="143">
        <f>IF(N150="sníž. přenesená",J150,0)</f>
        <v>0</v>
      </c>
      <c r="BI150" s="143">
        <f>IF(N150="nulová",J150,0)</f>
        <v>0</v>
      </c>
      <c r="BJ150" s="17" t="s">
        <v>81</v>
      </c>
      <c r="BK150" s="143">
        <f>ROUND(I150*H150,2)</f>
        <v>0</v>
      </c>
      <c r="BL150" s="17" t="s">
        <v>281</v>
      </c>
      <c r="BM150" s="142" t="s">
        <v>4064</v>
      </c>
    </row>
    <row r="151" spans="2:65" s="1" customFormat="1" ht="11.25">
      <c r="B151" s="32"/>
      <c r="D151" s="144" t="s">
        <v>167</v>
      </c>
      <c r="F151" s="145" t="s">
        <v>4063</v>
      </c>
      <c r="I151" s="146"/>
      <c r="L151" s="32"/>
      <c r="M151" s="147"/>
      <c r="T151" s="53"/>
      <c r="AT151" s="17" t="s">
        <v>167</v>
      </c>
      <c r="AU151" s="17" t="s">
        <v>83</v>
      </c>
    </row>
    <row r="152" spans="2:65" s="1" customFormat="1" ht="16.5" customHeight="1">
      <c r="B152" s="32"/>
      <c r="C152" s="170" t="s">
        <v>312</v>
      </c>
      <c r="D152" s="170" t="s">
        <v>264</v>
      </c>
      <c r="E152" s="171" t="s">
        <v>4065</v>
      </c>
      <c r="F152" s="172" t="s">
        <v>4066</v>
      </c>
      <c r="G152" s="173" t="s">
        <v>2746</v>
      </c>
      <c r="H152" s="174">
        <v>6</v>
      </c>
      <c r="I152" s="175"/>
      <c r="J152" s="176">
        <f>ROUND(I152*H152,2)</f>
        <v>0</v>
      </c>
      <c r="K152" s="172" t="s">
        <v>21</v>
      </c>
      <c r="L152" s="177"/>
      <c r="M152" s="178" t="s">
        <v>21</v>
      </c>
      <c r="N152" s="179" t="s">
        <v>44</v>
      </c>
      <c r="P152" s="140">
        <f>O152*H152</f>
        <v>0</v>
      </c>
      <c r="Q152" s="140">
        <v>0</v>
      </c>
      <c r="R152" s="140">
        <f>Q152*H152</f>
        <v>0</v>
      </c>
      <c r="S152" s="140">
        <v>0</v>
      </c>
      <c r="T152" s="141">
        <f>S152*H152</f>
        <v>0</v>
      </c>
      <c r="AR152" s="142" t="s">
        <v>424</v>
      </c>
      <c r="AT152" s="142" t="s">
        <v>264</v>
      </c>
      <c r="AU152" s="142" t="s">
        <v>83</v>
      </c>
      <c r="AY152" s="17" t="s">
        <v>158</v>
      </c>
      <c r="BE152" s="143">
        <f>IF(N152="základní",J152,0)</f>
        <v>0</v>
      </c>
      <c r="BF152" s="143">
        <f>IF(N152="snížená",J152,0)</f>
        <v>0</v>
      </c>
      <c r="BG152" s="143">
        <f>IF(N152="zákl. přenesená",J152,0)</f>
        <v>0</v>
      </c>
      <c r="BH152" s="143">
        <f>IF(N152="sníž. přenesená",J152,0)</f>
        <v>0</v>
      </c>
      <c r="BI152" s="143">
        <f>IF(N152="nulová",J152,0)</f>
        <v>0</v>
      </c>
      <c r="BJ152" s="17" t="s">
        <v>81</v>
      </c>
      <c r="BK152" s="143">
        <f>ROUND(I152*H152,2)</f>
        <v>0</v>
      </c>
      <c r="BL152" s="17" t="s">
        <v>281</v>
      </c>
      <c r="BM152" s="142" t="s">
        <v>4067</v>
      </c>
    </row>
    <row r="153" spans="2:65" s="1" customFormat="1" ht="11.25">
      <c r="B153" s="32"/>
      <c r="D153" s="144" t="s">
        <v>167</v>
      </c>
      <c r="F153" s="145" t="s">
        <v>4066</v>
      </c>
      <c r="I153" s="146"/>
      <c r="L153" s="32"/>
      <c r="M153" s="147"/>
      <c r="T153" s="53"/>
      <c r="AT153" s="17" t="s">
        <v>167</v>
      </c>
      <c r="AU153" s="17" t="s">
        <v>83</v>
      </c>
    </row>
    <row r="154" spans="2:65" s="1" customFormat="1" ht="16.5" customHeight="1">
      <c r="B154" s="32"/>
      <c r="C154" s="131" t="s">
        <v>319</v>
      </c>
      <c r="D154" s="131" t="s">
        <v>160</v>
      </c>
      <c r="E154" s="132" t="s">
        <v>4068</v>
      </c>
      <c r="F154" s="133" t="s">
        <v>4069</v>
      </c>
      <c r="G154" s="134" t="s">
        <v>344</v>
      </c>
      <c r="H154" s="135">
        <v>15</v>
      </c>
      <c r="I154" s="136"/>
      <c r="J154" s="137">
        <f>ROUND(I154*H154,2)</f>
        <v>0</v>
      </c>
      <c r="K154" s="133" t="s">
        <v>164</v>
      </c>
      <c r="L154" s="32"/>
      <c r="M154" s="138" t="s">
        <v>21</v>
      </c>
      <c r="N154" s="139" t="s">
        <v>44</v>
      </c>
      <c r="P154" s="140">
        <f>O154*H154</f>
        <v>0</v>
      </c>
      <c r="Q154" s="140">
        <v>0</v>
      </c>
      <c r="R154" s="140">
        <f>Q154*H154</f>
        <v>0</v>
      </c>
      <c r="S154" s="140">
        <v>0</v>
      </c>
      <c r="T154" s="141">
        <f>S154*H154</f>
        <v>0</v>
      </c>
      <c r="AR154" s="142" t="s">
        <v>281</v>
      </c>
      <c r="AT154" s="142" t="s">
        <v>160</v>
      </c>
      <c r="AU154" s="142" t="s">
        <v>83</v>
      </c>
      <c r="AY154" s="17" t="s">
        <v>158</v>
      </c>
      <c r="BE154" s="143">
        <f>IF(N154="základní",J154,0)</f>
        <v>0</v>
      </c>
      <c r="BF154" s="143">
        <f>IF(N154="snížená",J154,0)</f>
        <v>0</v>
      </c>
      <c r="BG154" s="143">
        <f>IF(N154="zákl. přenesená",J154,0)</f>
        <v>0</v>
      </c>
      <c r="BH154" s="143">
        <f>IF(N154="sníž. přenesená",J154,0)</f>
        <v>0</v>
      </c>
      <c r="BI154" s="143">
        <f>IF(N154="nulová",J154,0)</f>
        <v>0</v>
      </c>
      <c r="BJ154" s="17" t="s">
        <v>81</v>
      </c>
      <c r="BK154" s="143">
        <f>ROUND(I154*H154,2)</f>
        <v>0</v>
      </c>
      <c r="BL154" s="17" t="s">
        <v>281</v>
      </c>
      <c r="BM154" s="142" t="s">
        <v>4070</v>
      </c>
    </row>
    <row r="155" spans="2:65" s="1" customFormat="1" ht="11.25">
      <c r="B155" s="32"/>
      <c r="D155" s="144" t="s">
        <v>167</v>
      </c>
      <c r="F155" s="145" t="s">
        <v>4071</v>
      </c>
      <c r="I155" s="146"/>
      <c r="L155" s="32"/>
      <c r="M155" s="147"/>
      <c r="T155" s="53"/>
      <c r="AT155" s="17" t="s">
        <v>167</v>
      </c>
      <c r="AU155" s="17" t="s">
        <v>83</v>
      </c>
    </row>
    <row r="156" spans="2:65" s="1" customFormat="1" ht="11.25">
      <c r="B156" s="32"/>
      <c r="D156" s="148" t="s">
        <v>169</v>
      </c>
      <c r="F156" s="149" t="s">
        <v>4072</v>
      </c>
      <c r="I156" s="146"/>
      <c r="L156" s="32"/>
      <c r="M156" s="147"/>
      <c r="T156" s="53"/>
      <c r="AT156" s="17" t="s">
        <v>169</v>
      </c>
      <c r="AU156" s="17" t="s">
        <v>83</v>
      </c>
    </row>
    <row r="157" spans="2:65" s="1" customFormat="1" ht="16.5" customHeight="1">
      <c r="B157" s="32"/>
      <c r="C157" s="170" t="s">
        <v>7</v>
      </c>
      <c r="D157" s="170" t="s">
        <v>264</v>
      </c>
      <c r="E157" s="171" t="s">
        <v>4073</v>
      </c>
      <c r="F157" s="172" t="s">
        <v>4074</v>
      </c>
      <c r="G157" s="173" t="s">
        <v>2746</v>
      </c>
      <c r="H157" s="174">
        <v>15</v>
      </c>
      <c r="I157" s="175"/>
      <c r="J157" s="176">
        <f>ROUND(I157*H157,2)</f>
        <v>0</v>
      </c>
      <c r="K157" s="172" t="s">
        <v>21</v>
      </c>
      <c r="L157" s="177"/>
      <c r="M157" s="178" t="s">
        <v>21</v>
      </c>
      <c r="N157" s="179" t="s">
        <v>44</v>
      </c>
      <c r="P157" s="140">
        <f>O157*H157</f>
        <v>0</v>
      </c>
      <c r="Q157" s="140">
        <v>0</v>
      </c>
      <c r="R157" s="140">
        <f>Q157*H157</f>
        <v>0</v>
      </c>
      <c r="S157" s="140">
        <v>0</v>
      </c>
      <c r="T157" s="141">
        <f>S157*H157</f>
        <v>0</v>
      </c>
      <c r="AR157" s="142" t="s">
        <v>424</v>
      </c>
      <c r="AT157" s="142" t="s">
        <v>264</v>
      </c>
      <c r="AU157" s="142" t="s">
        <v>83</v>
      </c>
      <c r="AY157" s="17" t="s">
        <v>158</v>
      </c>
      <c r="BE157" s="143">
        <f>IF(N157="základní",J157,0)</f>
        <v>0</v>
      </c>
      <c r="BF157" s="143">
        <f>IF(N157="snížená",J157,0)</f>
        <v>0</v>
      </c>
      <c r="BG157" s="143">
        <f>IF(N157="zákl. přenesená",J157,0)</f>
        <v>0</v>
      </c>
      <c r="BH157" s="143">
        <f>IF(N157="sníž. přenesená",J157,0)</f>
        <v>0</v>
      </c>
      <c r="BI157" s="143">
        <f>IF(N157="nulová",J157,0)</f>
        <v>0</v>
      </c>
      <c r="BJ157" s="17" t="s">
        <v>81</v>
      </c>
      <c r="BK157" s="143">
        <f>ROUND(I157*H157,2)</f>
        <v>0</v>
      </c>
      <c r="BL157" s="17" t="s">
        <v>281</v>
      </c>
      <c r="BM157" s="142" t="s">
        <v>4075</v>
      </c>
    </row>
    <row r="158" spans="2:65" s="1" customFormat="1" ht="11.25">
      <c r="B158" s="32"/>
      <c r="D158" s="144" t="s">
        <v>167</v>
      </c>
      <c r="F158" s="145" t="s">
        <v>4074</v>
      </c>
      <c r="I158" s="146"/>
      <c r="L158" s="32"/>
      <c r="M158" s="147"/>
      <c r="T158" s="53"/>
      <c r="AT158" s="17" t="s">
        <v>167</v>
      </c>
      <c r="AU158" s="17" t="s">
        <v>83</v>
      </c>
    </row>
    <row r="159" spans="2:65" s="1" customFormat="1" ht="16.5" customHeight="1">
      <c r="B159" s="32"/>
      <c r="C159" s="131" t="s">
        <v>333</v>
      </c>
      <c r="D159" s="131" t="s">
        <v>160</v>
      </c>
      <c r="E159" s="132" t="s">
        <v>4076</v>
      </c>
      <c r="F159" s="133" t="s">
        <v>4077</v>
      </c>
      <c r="G159" s="134" t="s">
        <v>344</v>
      </c>
      <c r="H159" s="135">
        <v>20</v>
      </c>
      <c r="I159" s="136"/>
      <c r="J159" s="137">
        <f>ROUND(I159*H159,2)</f>
        <v>0</v>
      </c>
      <c r="K159" s="133" t="s">
        <v>164</v>
      </c>
      <c r="L159" s="32"/>
      <c r="M159" s="138" t="s">
        <v>21</v>
      </c>
      <c r="N159" s="139" t="s">
        <v>44</v>
      </c>
      <c r="P159" s="140">
        <f>O159*H159</f>
        <v>0</v>
      </c>
      <c r="Q159" s="140">
        <v>0</v>
      </c>
      <c r="R159" s="140">
        <f>Q159*H159</f>
        <v>0</v>
      </c>
      <c r="S159" s="140">
        <v>0</v>
      </c>
      <c r="T159" s="141">
        <f>S159*H159</f>
        <v>0</v>
      </c>
      <c r="AR159" s="142" t="s">
        <v>281</v>
      </c>
      <c r="AT159" s="142" t="s">
        <v>160</v>
      </c>
      <c r="AU159" s="142" t="s">
        <v>83</v>
      </c>
      <c r="AY159" s="17" t="s">
        <v>158</v>
      </c>
      <c r="BE159" s="143">
        <f>IF(N159="základní",J159,0)</f>
        <v>0</v>
      </c>
      <c r="BF159" s="143">
        <f>IF(N159="snížená",J159,0)</f>
        <v>0</v>
      </c>
      <c r="BG159" s="143">
        <f>IF(N159="zákl. přenesená",J159,0)</f>
        <v>0</v>
      </c>
      <c r="BH159" s="143">
        <f>IF(N159="sníž. přenesená",J159,0)</f>
        <v>0</v>
      </c>
      <c r="BI159" s="143">
        <f>IF(N159="nulová",J159,0)</f>
        <v>0</v>
      </c>
      <c r="BJ159" s="17" t="s">
        <v>81</v>
      </c>
      <c r="BK159" s="143">
        <f>ROUND(I159*H159,2)</f>
        <v>0</v>
      </c>
      <c r="BL159" s="17" t="s">
        <v>281</v>
      </c>
      <c r="BM159" s="142" t="s">
        <v>4078</v>
      </c>
    </row>
    <row r="160" spans="2:65" s="1" customFormat="1" ht="11.25">
      <c r="B160" s="32"/>
      <c r="D160" s="144" t="s">
        <v>167</v>
      </c>
      <c r="F160" s="145" t="s">
        <v>4079</v>
      </c>
      <c r="I160" s="146"/>
      <c r="L160" s="32"/>
      <c r="M160" s="147"/>
      <c r="T160" s="53"/>
      <c r="AT160" s="17" t="s">
        <v>167</v>
      </c>
      <c r="AU160" s="17" t="s">
        <v>83</v>
      </c>
    </row>
    <row r="161" spans="2:65" s="1" customFormat="1" ht="11.25">
      <c r="B161" s="32"/>
      <c r="D161" s="148" t="s">
        <v>169</v>
      </c>
      <c r="F161" s="149" t="s">
        <v>4080</v>
      </c>
      <c r="I161" s="146"/>
      <c r="L161" s="32"/>
      <c r="M161" s="147"/>
      <c r="T161" s="53"/>
      <c r="AT161" s="17" t="s">
        <v>169</v>
      </c>
      <c r="AU161" s="17" t="s">
        <v>83</v>
      </c>
    </row>
    <row r="162" spans="2:65" s="1" customFormat="1" ht="16.5" customHeight="1">
      <c r="B162" s="32"/>
      <c r="C162" s="131" t="s">
        <v>341</v>
      </c>
      <c r="D162" s="131" t="s">
        <v>160</v>
      </c>
      <c r="E162" s="132" t="s">
        <v>4081</v>
      </c>
      <c r="F162" s="133" t="s">
        <v>4082</v>
      </c>
      <c r="G162" s="134" t="s">
        <v>344</v>
      </c>
      <c r="H162" s="135">
        <v>8</v>
      </c>
      <c r="I162" s="136"/>
      <c r="J162" s="137">
        <f>ROUND(I162*H162,2)</f>
        <v>0</v>
      </c>
      <c r="K162" s="133" t="s">
        <v>164</v>
      </c>
      <c r="L162" s="32"/>
      <c r="M162" s="138" t="s">
        <v>21</v>
      </c>
      <c r="N162" s="139" t="s">
        <v>44</v>
      </c>
      <c r="P162" s="140">
        <f>O162*H162</f>
        <v>0</v>
      </c>
      <c r="Q162" s="140">
        <v>0</v>
      </c>
      <c r="R162" s="140">
        <f>Q162*H162</f>
        <v>0</v>
      </c>
      <c r="S162" s="140">
        <v>0</v>
      </c>
      <c r="T162" s="141">
        <f>S162*H162</f>
        <v>0</v>
      </c>
      <c r="AR162" s="142" t="s">
        <v>281</v>
      </c>
      <c r="AT162" s="142" t="s">
        <v>160</v>
      </c>
      <c r="AU162" s="142" t="s">
        <v>83</v>
      </c>
      <c r="AY162" s="17" t="s">
        <v>158</v>
      </c>
      <c r="BE162" s="143">
        <f>IF(N162="základní",J162,0)</f>
        <v>0</v>
      </c>
      <c r="BF162" s="143">
        <f>IF(N162="snížená",J162,0)</f>
        <v>0</v>
      </c>
      <c r="BG162" s="143">
        <f>IF(N162="zákl. přenesená",J162,0)</f>
        <v>0</v>
      </c>
      <c r="BH162" s="143">
        <f>IF(N162="sníž. přenesená",J162,0)</f>
        <v>0</v>
      </c>
      <c r="BI162" s="143">
        <f>IF(N162="nulová",J162,0)</f>
        <v>0</v>
      </c>
      <c r="BJ162" s="17" t="s">
        <v>81</v>
      </c>
      <c r="BK162" s="143">
        <f>ROUND(I162*H162,2)</f>
        <v>0</v>
      </c>
      <c r="BL162" s="17" t="s">
        <v>281</v>
      </c>
      <c r="BM162" s="142" t="s">
        <v>4083</v>
      </c>
    </row>
    <row r="163" spans="2:65" s="1" customFormat="1" ht="11.25">
      <c r="B163" s="32"/>
      <c r="D163" s="144" t="s">
        <v>167</v>
      </c>
      <c r="F163" s="145" t="s">
        <v>4084</v>
      </c>
      <c r="I163" s="146"/>
      <c r="L163" s="32"/>
      <c r="M163" s="147"/>
      <c r="T163" s="53"/>
      <c r="AT163" s="17" t="s">
        <v>167</v>
      </c>
      <c r="AU163" s="17" t="s">
        <v>83</v>
      </c>
    </row>
    <row r="164" spans="2:65" s="1" customFormat="1" ht="11.25">
      <c r="B164" s="32"/>
      <c r="D164" s="148" t="s">
        <v>169</v>
      </c>
      <c r="F164" s="149" t="s">
        <v>4085</v>
      </c>
      <c r="I164" s="146"/>
      <c r="L164" s="32"/>
      <c r="M164" s="147"/>
      <c r="T164" s="53"/>
      <c r="AT164" s="17" t="s">
        <v>169</v>
      </c>
      <c r="AU164" s="17" t="s">
        <v>83</v>
      </c>
    </row>
    <row r="165" spans="2:65" s="1" customFormat="1" ht="16.5" customHeight="1">
      <c r="B165" s="32"/>
      <c r="C165" s="170" t="s">
        <v>349</v>
      </c>
      <c r="D165" s="170" t="s">
        <v>264</v>
      </c>
      <c r="E165" s="171" t="s">
        <v>4086</v>
      </c>
      <c r="F165" s="172" t="s">
        <v>4087</v>
      </c>
      <c r="G165" s="173" t="s">
        <v>2746</v>
      </c>
      <c r="H165" s="174">
        <v>8</v>
      </c>
      <c r="I165" s="175"/>
      <c r="J165" s="176">
        <f>ROUND(I165*H165,2)</f>
        <v>0</v>
      </c>
      <c r="K165" s="172" t="s">
        <v>21</v>
      </c>
      <c r="L165" s="177"/>
      <c r="M165" s="178" t="s">
        <v>21</v>
      </c>
      <c r="N165" s="179" t="s">
        <v>44</v>
      </c>
      <c r="P165" s="140">
        <f>O165*H165</f>
        <v>0</v>
      </c>
      <c r="Q165" s="140">
        <v>0</v>
      </c>
      <c r="R165" s="140">
        <f>Q165*H165</f>
        <v>0</v>
      </c>
      <c r="S165" s="140">
        <v>0</v>
      </c>
      <c r="T165" s="141">
        <f>S165*H165</f>
        <v>0</v>
      </c>
      <c r="AR165" s="142" t="s">
        <v>424</v>
      </c>
      <c r="AT165" s="142" t="s">
        <v>264</v>
      </c>
      <c r="AU165" s="142" t="s">
        <v>83</v>
      </c>
      <c r="AY165" s="17" t="s">
        <v>158</v>
      </c>
      <c r="BE165" s="143">
        <f>IF(N165="základní",J165,0)</f>
        <v>0</v>
      </c>
      <c r="BF165" s="143">
        <f>IF(N165="snížená",J165,0)</f>
        <v>0</v>
      </c>
      <c r="BG165" s="143">
        <f>IF(N165="zákl. přenesená",J165,0)</f>
        <v>0</v>
      </c>
      <c r="BH165" s="143">
        <f>IF(N165="sníž. přenesená",J165,0)</f>
        <v>0</v>
      </c>
      <c r="BI165" s="143">
        <f>IF(N165="nulová",J165,0)</f>
        <v>0</v>
      </c>
      <c r="BJ165" s="17" t="s">
        <v>81</v>
      </c>
      <c r="BK165" s="143">
        <f>ROUND(I165*H165,2)</f>
        <v>0</v>
      </c>
      <c r="BL165" s="17" t="s">
        <v>281</v>
      </c>
      <c r="BM165" s="142" t="s">
        <v>4088</v>
      </c>
    </row>
    <row r="166" spans="2:65" s="1" customFormat="1" ht="11.25">
      <c r="B166" s="32"/>
      <c r="D166" s="144" t="s">
        <v>167</v>
      </c>
      <c r="F166" s="145" t="s">
        <v>4087</v>
      </c>
      <c r="I166" s="146"/>
      <c r="L166" s="32"/>
      <c r="M166" s="147"/>
      <c r="T166" s="53"/>
      <c r="AT166" s="17" t="s">
        <v>167</v>
      </c>
      <c r="AU166" s="17" t="s">
        <v>83</v>
      </c>
    </row>
    <row r="167" spans="2:65" s="1" customFormat="1" ht="16.5" customHeight="1">
      <c r="B167" s="32"/>
      <c r="C167" s="131" t="s">
        <v>357</v>
      </c>
      <c r="D167" s="131" t="s">
        <v>160</v>
      </c>
      <c r="E167" s="132" t="s">
        <v>4089</v>
      </c>
      <c r="F167" s="133" t="s">
        <v>4090</v>
      </c>
      <c r="G167" s="134" t="s">
        <v>344</v>
      </c>
      <c r="H167" s="135">
        <v>15</v>
      </c>
      <c r="I167" s="136"/>
      <c r="J167" s="137">
        <f>ROUND(I167*H167,2)</f>
        <v>0</v>
      </c>
      <c r="K167" s="133" t="s">
        <v>21</v>
      </c>
      <c r="L167" s="32"/>
      <c r="M167" s="138" t="s">
        <v>21</v>
      </c>
      <c r="N167" s="139" t="s">
        <v>44</v>
      </c>
      <c r="P167" s="140">
        <f>O167*H167</f>
        <v>0</v>
      </c>
      <c r="Q167" s="140">
        <v>0</v>
      </c>
      <c r="R167" s="140">
        <f>Q167*H167</f>
        <v>0</v>
      </c>
      <c r="S167" s="140">
        <v>0</v>
      </c>
      <c r="T167" s="141">
        <f>S167*H167</f>
        <v>0</v>
      </c>
      <c r="AR167" s="142" t="s">
        <v>281</v>
      </c>
      <c r="AT167" s="142" t="s">
        <v>160</v>
      </c>
      <c r="AU167" s="142" t="s">
        <v>83</v>
      </c>
      <c r="AY167" s="17" t="s">
        <v>158</v>
      </c>
      <c r="BE167" s="143">
        <f>IF(N167="základní",J167,0)</f>
        <v>0</v>
      </c>
      <c r="BF167" s="143">
        <f>IF(N167="snížená",J167,0)</f>
        <v>0</v>
      </c>
      <c r="BG167" s="143">
        <f>IF(N167="zákl. přenesená",J167,0)</f>
        <v>0</v>
      </c>
      <c r="BH167" s="143">
        <f>IF(N167="sníž. přenesená",J167,0)</f>
        <v>0</v>
      </c>
      <c r="BI167" s="143">
        <f>IF(N167="nulová",J167,0)</f>
        <v>0</v>
      </c>
      <c r="BJ167" s="17" t="s">
        <v>81</v>
      </c>
      <c r="BK167" s="143">
        <f>ROUND(I167*H167,2)</f>
        <v>0</v>
      </c>
      <c r="BL167" s="17" t="s">
        <v>281</v>
      </c>
      <c r="BM167" s="142" t="s">
        <v>4091</v>
      </c>
    </row>
    <row r="168" spans="2:65" s="1" customFormat="1" ht="11.25">
      <c r="B168" s="32"/>
      <c r="D168" s="144" t="s">
        <v>167</v>
      </c>
      <c r="F168" s="145" t="s">
        <v>4090</v>
      </c>
      <c r="I168" s="146"/>
      <c r="L168" s="32"/>
      <c r="M168" s="147"/>
      <c r="T168" s="53"/>
      <c r="AT168" s="17" t="s">
        <v>167</v>
      </c>
      <c r="AU168" s="17" t="s">
        <v>83</v>
      </c>
    </row>
    <row r="169" spans="2:65" s="1" customFormat="1" ht="24.95" customHeight="1">
      <c r="B169" s="32"/>
      <c r="C169" s="170" t="s">
        <v>365</v>
      </c>
      <c r="D169" s="170" t="s">
        <v>264</v>
      </c>
      <c r="E169" s="171" t="s">
        <v>4092</v>
      </c>
      <c r="F169" s="172" t="s">
        <v>4093</v>
      </c>
      <c r="G169" s="173" t="s">
        <v>344</v>
      </c>
      <c r="H169" s="174">
        <v>1.5</v>
      </c>
      <c r="I169" s="175"/>
      <c r="J169" s="176">
        <f>ROUND(I169*H169,2)</f>
        <v>0</v>
      </c>
      <c r="K169" s="172" t="s">
        <v>21</v>
      </c>
      <c r="L169" s="177"/>
      <c r="M169" s="178" t="s">
        <v>21</v>
      </c>
      <c r="N169" s="179" t="s">
        <v>44</v>
      </c>
      <c r="P169" s="140">
        <f>O169*H169</f>
        <v>0</v>
      </c>
      <c r="Q169" s="140">
        <v>0</v>
      </c>
      <c r="R169" s="140">
        <f>Q169*H169</f>
        <v>0</v>
      </c>
      <c r="S169" s="140">
        <v>0</v>
      </c>
      <c r="T169" s="141">
        <f>S169*H169</f>
        <v>0</v>
      </c>
      <c r="AR169" s="142" t="s">
        <v>424</v>
      </c>
      <c r="AT169" s="142" t="s">
        <v>264</v>
      </c>
      <c r="AU169" s="142" t="s">
        <v>83</v>
      </c>
      <c r="AY169" s="17" t="s">
        <v>158</v>
      </c>
      <c r="BE169" s="143">
        <f>IF(N169="základní",J169,0)</f>
        <v>0</v>
      </c>
      <c r="BF169" s="143">
        <f>IF(N169="snížená",J169,0)</f>
        <v>0</v>
      </c>
      <c r="BG169" s="143">
        <f>IF(N169="zákl. přenesená",J169,0)</f>
        <v>0</v>
      </c>
      <c r="BH169" s="143">
        <f>IF(N169="sníž. přenesená",J169,0)</f>
        <v>0</v>
      </c>
      <c r="BI169" s="143">
        <f>IF(N169="nulová",J169,0)</f>
        <v>0</v>
      </c>
      <c r="BJ169" s="17" t="s">
        <v>81</v>
      </c>
      <c r="BK169" s="143">
        <f>ROUND(I169*H169,2)</f>
        <v>0</v>
      </c>
      <c r="BL169" s="17" t="s">
        <v>281</v>
      </c>
      <c r="BM169" s="142" t="s">
        <v>4094</v>
      </c>
    </row>
    <row r="170" spans="2:65" s="1" customFormat="1" ht="19.5">
      <c r="B170" s="32"/>
      <c r="D170" s="144" t="s">
        <v>167</v>
      </c>
      <c r="F170" s="145" t="s">
        <v>4095</v>
      </c>
      <c r="I170" s="146"/>
      <c r="L170" s="32"/>
      <c r="M170" s="147"/>
      <c r="T170" s="53"/>
      <c r="AT170" s="17" t="s">
        <v>167</v>
      </c>
      <c r="AU170" s="17" t="s">
        <v>83</v>
      </c>
    </row>
    <row r="171" spans="2:65" s="1" customFormat="1" ht="16.5" customHeight="1">
      <c r="B171" s="32"/>
      <c r="C171" s="131" t="s">
        <v>372</v>
      </c>
      <c r="D171" s="131" t="s">
        <v>160</v>
      </c>
      <c r="E171" s="132" t="s">
        <v>4096</v>
      </c>
      <c r="F171" s="133" t="s">
        <v>4097</v>
      </c>
      <c r="G171" s="134" t="s">
        <v>344</v>
      </c>
      <c r="H171" s="135">
        <v>8</v>
      </c>
      <c r="I171" s="136"/>
      <c r="J171" s="137">
        <f>ROUND(I171*H171,2)</f>
        <v>0</v>
      </c>
      <c r="K171" s="133" t="s">
        <v>21</v>
      </c>
      <c r="L171" s="32"/>
      <c r="M171" s="138" t="s">
        <v>21</v>
      </c>
      <c r="N171" s="139" t="s">
        <v>44</v>
      </c>
      <c r="P171" s="140">
        <f>O171*H171</f>
        <v>0</v>
      </c>
      <c r="Q171" s="140">
        <v>0</v>
      </c>
      <c r="R171" s="140">
        <f>Q171*H171</f>
        <v>0</v>
      </c>
      <c r="S171" s="140">
        <v>0</v>
      </c>
      <c r="T171" s="141">
        <f>S171*H171</f>
        <v>0</v>
      </c>
      <c r="AR171" s="142" t="s">
        <v>281</v>
      </c>
      <c r="AT171" s="142" t="s">
        <v>160</v>
      </c>
      <c r="AU171" s="142" t="s">
        <v>83</v>
      </c>
      <c r="AY171" s="17" t="s">
        <v>158</v>
      </c>
      <c r="BE171" s="143">
        <f>IF(N171="základní",J171,0)</f>
        <v>0</v>
      </c>
      <c r="BF171" s="143">
        <f>IF(N171="snížená",J171,0)</f>
        <v>0</v>
      </c>
      <c r="BG171" s="143">
        <f>IF(N171="zákl. přenesená",J171,0)</f>
        <v>0</v>
      </c>
      <c r="BH171" s="143">
        <f>IF(N171="sníž. přenesená",J171,0)</f>
        <v>0</v>
      </c>
      <c r="BI171" s="143">
        <f>IF(N171="nulová",J171,0)</f>
        <v>0</v>
      </c>
      <c r="BJ171" s="17" t="s">
        <v>81</v>
      </c>
      <c r="BK171" s="143">
        <f>ROUND(I171*H171,2)</f>
        <v>0</v>
      </c>
      <c r="BL171" s="17" t="s">
        <v>281</v>
      </c>
      <c r="BM171" s="142" t="s">
        <v>4098</v>
      </c>
    </row>
    <row r="172" spans="2:65" s="1" customFormat="1" ht="11.25">
      <c r="B172" s="32"/>
      <c r="D172" s="144" t="s">
        <v>167</v>
      </c>
      <c r="F172" s="145" t="s">
        <v>4097</v>
      </c>
      <c r="I172" s="146"/>
      <c r="L172" s="32"/>
      <c r="M172" s="147"/>
      <c r="T172" s="53"/>
      <c r="AT172" s="17" t="s">
        <v>167</v>
      </c>
      <c r="AU172" s="17" t="s">
        <v>83</v>
      </c>
    </row>
    <row r="173" spans="2:65" s="1" customFormat="1" ht="16.5" customHeight="1">
      <c r="B173" s="32"/>
      <c r="C173" s="170" t="s">
        <v>379</v>
      </c>
      <c r="D173" s="170" t="s">
        <v>264</v>
      </c>
      <c r="E173" s="171" t="s">
        <v>4099</v>
      </c>
      <c r="F173" s="172" t="s">
        <v>4100</v>
      </c>
      <c r="G173" s="173" t="s">
        <v>2746</v>
      </c>
      <c r="H173" s="174">
        <v>8</v>
      </c>
      <c r="I173" s="175"/>
      <c r="J173" s="176">
        <f>ROUND(I173*H173,2)</f>
        <v>0</v>
      </c>
      <c r="K173" s="172" t="s">
        <v>21</v>
      </c>
      <c r="L173" s="177"/>
      <c r="M173" s="178" t="s">
        <v>21</v>
      </c>
      <c r="N173" s="179" t="s">
        <v>44</v>
      </c>
      <c r="P173" s="140">
        <f>O173*H173</f>
        <v>0</v>
      </c>
      <c r="Q173" s="140">
        <v>0</v>
      </c>
      <c r="R173" s="140">
        <f>Q173*H173</f>
        <v>0</v>
      </c>
      <c r="S173" s="140">
        <v>0</v>
      </c>
      <c r="T173" s="141">
        <f>S173*H173</f>
        <v>0</v>
      </c>
      <c r="AR173" s="142" t="s">
        <v>424</v>
      </c>
      <c r="AT173" s="142" t="s">
        <v>264</v>
      </c>
      <c r="AU173" s="142" t="s">
        <v>83</v>
      </c>
      <c r="AY173" s="17" t="s">
        <v>158</v>
      </c>
      <c r="BE173" s="143">
        <f>IF(N173="základní",J173,0)</f>
        <v>0</v>
      </c>
      <c r="BF173" s="143">
        <f>IF(N173="snížená",J173,0)</f>
        <v>0</v>
      </c>
      <c r="BG173" s="143">
        <f>IF(N173="zákl. přenesená",J173,0)</f>
        <v>0</v>
      </c>
      <c r="BH173" s="143">
        <f>IF(N173="sníž. přenesená",J173,0)</f>
        <v>0</v>
      </c>
      <c r="BI173" s="143">
        <f>IF(N173="nulová",J173,0)</f>
        <v>0</v>
      </c>
      <c r="BJ173" s="17" t="s">
        <v>81</v>
      </c>
      <c r="BK173" s="143">
        <f>ROUND(I173*H173,2)</f>
        <v>0</v>
      </c>
      <c r="BL173" s="17" t="s">
        <v>281</v>
      </c>
      <c r="BM173" s="142" t="s">
        <v>4101</v>
      </c>
    </row>
    <row r="174" spans="2:65" s="1" customFormat="1" ht="11.25">
      <c r="B174" s="32"/>
      <c r="D174" s="144" t="s">
        <v>167</v>
      </c>
      <c r="F174" s="145" t="s">
        <v>4100</v>
      </c>
      <c r="I174" s="146"/>
      <c r="L174" s="32"/>
      <c r="M174" s="147"/>
      <c r="T174" s="53"/>
      <c r="AT174" s="17" t="s">
        <v>167</v>
      </c>
      <c r="AU174" s="17" t="s">
        <v>83</v>
      </c>
    </row>
    <row r="175" spans="2:65" s="1" customFormat="1" ht="16.5" customHeight="1">
      <c r="B175" s="32"/>
      <c r="C175" s="131" t="s">
        <v>388</v>
      </c>
      <c r="D175" s="131" t="s">
        <v>160</v>
      </c>
      <c r="E175" s="132" t="s">
        <v>4102</v>
      </c>
      <c r="F175" s="133" t="s">
        <v>4103</v>
      </c>
      <c r="G175" s="134" t="s">
        <v>344</v>
      </c>
      <c r="H175" s="135">
        <v>3</v>
      </c>
      <c r="I175" s="136"/>
      <c r="J175" s="137">
        <f>ROUND(I175*H175,2)</f>
        <v>0</v>
      </c>
      <c r="K175" s="133" t="s">
        <v>164</v>
      </c>
      <c r="L175" s="32"/>
      <c r="M175" s="138" t="s">
        <v>21</v>
      </c>
      <c r="N175" s="139" t="s">
        <v>44</v>
      </c>
      <c r="P175" s="140">
        <f>O175*H175</f>
        <v>0</v>
      </c>
      <c r="Q175" s="140">
        <v>0</v>
      </c>
      <c r="R175" s="140">
        <f>Q175*H175</f>
        <v>0</v>
      </c>
      <c r="S175" s="140">
        <v>0</v>
      </c>
      <c r="T175" s="141">
        <f>S175*H175</f>
        <v>0</v>
      </c>
      <c r="AR175" s="142" t="s">
        <v>281</v>
      </c>
      <c r="AT175" s="142" t="s">
        <v>160</v>
      </c>
      <c r="AU175" s="142" t="s">
        <v>83</v>
      </c>
      <c r="AY175" s="17" t="s">
        <v>158</v>
      </c>
      <c r="BE175" s="143">
        <f>IF(N175="základní",J175,0)</f>
        <v>0</v>
      </c>
      <c r="BF175" s="143">
        <f>IF(N175="snížená",J175,0)</f>
        <v>0</v>
      </c>
      <c r="BG175" s="143">
        <f>IF(N175="zákl. přenesená",J175,0)</f>
        <v>0</v>
      </c>
      <c r="BH175" s="143">
        <f>IF(N175="sníž. přenesená",J175,0)</f>
        <v>0</v>
      </c>
      <c r="BI175" s="143">
        <f>IF(N175="nulová",J175,0)</f>
        <v>0</v>
      </c>
      <c r="BJ175" s="17" t="s">
        <v>81</v>
      </c>
      <c r="BK175" s="143">
        <f>ROUND(I175*H175,2)</f>
        <v>0</v>
      </c>
      <c r="BL175" s="17" t="s">
        <v>281</v>
      </c>
      <c r="BM175" s="142" t="s">
        <v>4104</v>
      </c>
    </row>
    <row r="176" spans="2:65" s="1" customFormat="1" ht="11.25">
      <c r="B176" s="32"/>
      <c r="D176" s="144" t="s">
        <v>167</v>
      </c>
      <c r="F176" s="145" t="s">
        <v>4105</v>
      </c>
      <c r="I176" s="146"/>
      <c r="L176" s="32"/>
      <c r="M176" s="147"/>
      <c r="T176" s="53"/>
      <c r="AT176" s="17" t="s">
        <v>167</v>
      </c>
      <c r="AU176" s="17" t="s">
        <v>83</v>
      </c>
    </row>
    <row r="177" spans="2:65" s="1" customFormat="1" ht="11.25">
      <c r="B177" s="32"/>
      <c r="D177" s="148" t="s">
        <v>169</v>
      </c>
      <c r="F177" s="149" t="s">
        <v>4106</v>
      </c>
      <c r="I177" s="146"/>
      <c r="L177" s="32"/>
      <c r="M177" s="147"/>
      <c r="T177" s="53"/>
      <c r="AT177" s="17" t="s">
        <v>169</v>
      </c>
      <c r="AU177" s="17" t="s">
        <v>83</v>
      </c>
    </row>
    <row r="178" spans="2:65" s="1" customFormat="1" ht="16.5" customHeight="1">
      <c r="B178" s="32"/>
      <c r="C178" s="170" t="s">
        <v>401</v>
      </c>
      <c r="D178" s="170" t="s">
        <v>264</v>
      </c>
      <c r="E178" s="171" t="s">
        <v>4107</v>
      </c>
      <c r="F178" s="172" t="s">
        <v>4108</v>
      </c>
      <c r="G178" s="173" t="s">
        <v>2746</v>
      </c>
      <c r="H178" s="174">
        <v>3</v>
      </c>
      <c r="I178" s="175"/>
      <c r="J178" s="176">
        <f>ROUND(I178*H178,2)</f>
        <v>0</v>
      </c>
      <c r="K178" s="172" t="s">
        <v>21</v>
      </c>
      <c r="L178" s="177"/>
      <c r="M178" s="178" t="s">
        <v>21</v>
      </c>
      <c r="N178" s="179" t="s">
        <v>44</v>
      </c>
      <c r="P178" s="140">
        <f>O178*H178</f>
        <v>0</v>
      </c>
      <c r="Q178" s="140">
        <v>0</v>
      </c>
      <c r="R178" s="140">
        <f>Q178*H178</f>
        <v>0</v>
      </c>
      <c r="S178" s="140">
        <v>0</v>
      </c>
      <c r="T178" s="141">
        <f>S178*H178</f>
        <v>0</v>
      </c>
      <c r="AR178" s="142" t="s">
        <v>424</v>
      </c>
      <c r="AT178" s="142" t="s">
        <v>264</v>
      </c>
      <c r="AU178" s="142" t="s">
        <v>83</v>
      </c>
      <c r="AY178" s="17" t="s">
        <v>158</v>
      </c>
      <c r="BE178" s="143">
        <f>IF(N178="základní",J178,0)</f>
        <v>0</v>
      </c>
      <c r="BF178" s="143">
        <f>IF(N178="snížená",J178,0)</f>
        <v>0</v>
      </c>
      <c r="BG178" s="143">
        <f>IF(N178="zákl. přenesená",J178,0)</f>
        <v>0</v>
      </c>
      <c r="BH178" s="143">
        <f>IF(N178="sníž. přenesená",J178,0)</f>
        <v>0</v>
      </c>
      <c r="BI178" s="143">
        <f>IF(N178="nulová",J178,0)</f>
        <v>0</v>
      </c>
      <c r="BJ178" s="17" t="s">
        <v>81</v>
      </c>
      <c r="BK178" s="143">
        <f>ROUND(I178*H178,2)</f>
        <v>0</v>
      </c>
      <c r="BL178" s="17" t="s">
        <v>281</v>
      </c>
      <c r="BM178" s="142" t="s">
        <v>4109</v>
      </c>
    </row>
    <row r="179" spans="2:65" s="1" customFormat="1" ht="11.25">
      <c r="B179" s="32"/>
      <c r="D179" s="144" t="s">
        <v>167</v>
      </c>
      <c r="F179" s="145" t="s">
        <v>4108</v>
      </c>
      <c r="I179" s="146"/>
      <c r="L179" s="32"/>
      <c r="M179" s="147"/>
      <c r="T179" s="53"/>
      <c r="AT179" s="17" t="s">
        <v>167</v>
      </c>
      <c r="AU179" s="17" t="s">
        <v>83</v>
      </c>
    </row>
    <row r="180" spans="2:65" s="1" customFormat="1" ht="16.5" customHeight="1">
      <c r="B180" s="32"/>
      <c r="C180" s="170" t="s">
        <v>417</v>
      </c>
      <c r="D180" s="170" t="s">
        <v>264</v>
      </c>
      <c r="E180" s="171" t="s">
        <v>4110</v>
      </c>
      <c r="F180" s="172" t="s">
        <v>4111</v>
      </c>
      <c r="G180" s="173" t="s">
        <v>2746</v>
      </c>
      <c r="H180" s="174">
        <v>3</v>
      </c>
      <c r="I180" s="175"/>
      <c r="J180" s="176">
        <f>ROUND(I180*H180,2)</f>
        <v>0</v>
      </c>
      <c r="K180" s="172" t="s">
        <v>21</v>
      </c>
      <c r="L180" s="177"/>
      <c r="M180" s="178" t="s">
        <v>21</v>
      </c>
      <c r="N180" s="179" t="s">
        <v>44</v>
      </c>
      <c r="P180" s="140">
        <f>O180*H180</f>
        <v>0</v>
      </c>
      <c r="Q180" s="140">
        <v>0</v>
      </c>
      <c r="R180" s="140">
        <f>Q180*H180</f>
        <v>0</v>
      </c>
      <c r="S180" s="140">
        <v>0</v>
      </c>
      <c r="T180" s="141">
        <f>S180*H180</f>
        <v>0</v>
      </c>
      <c r="AR180" s="142" t="s">
        <v>424</v>
      </c>
      <c r="AT180" s="142" t="s">
        <v>264</v>
      </c>
      <c r="AU180" s="142" t="s">
        <v>83</v>
      </c>
      <c r="AY180" s="17" t="s">
        <v>158</v>
      </c>
      <c r="BE180" s="143">
        <f>IF(N180="základní",J180,0)</f>
        <v>0</v>
      </c>
      <c r="BF180" s="143">
        <f>IF(N180="snížená",J180,0)</f>
        <v>0</v>
      </c>
      <c r="BG180" s="143">
        <f>IF(N180="zákl. přenesená",J180,0)</f>
        <v>0</v>
      </c>
      <c r="BH180" s="143">
        <f>IF(N180="sníž. přenesená",J180,0)</f>
        <v>0</v>
      </c>
      <c r="BI180" s="143">
        <f>IF(N180="nulová",J180,0)</f>
        <v>0</v>
      </c>
      <c r="BJ180" s="17" t="s">
        <v>81</v>
      </c>
      <c r="BK180" s="143">
        <f>ROUND(I180*H180,2)</f>
        <v>0</v>
      </c>
      <c r="BL180" s="17" t="s">
        <v>281</v>
      </c>
      <c r="BM180" s="142" t="s">
        <v>4112</v>
      </c>
    </row>
    <row r="181" spans="2:65" s="1" customFormat="1" ht="11.25">
      <c r="B181" s="32"/>
      <c r="D181" s="144" t="s">
        <v>167</v>
      </c>
      <c r="F181" s="145" t="s">
        <v>4111</v>
      </c>
      <c r="I181" s="146"/>
      <c r="L181" s="32"/>
      <c r="M181" s="147"/>
      <c r="T181" s="53"/>
      <c r="AT181" s="17" t="s">
        <v>167</v>
      </c>
      <c r="AU181" s="17" t="s">
        <v>83</v>
      </c>
    </row>
    <row r="182" spans="2:65" s="1" customFormat="1" ht="16.5" customHeight="1">
      <c r="B182" s="32"/>
      <c r="C182" s="170" t="s">
        <v>424</v>
      </c>
      <c r="D182" s="170" t="s">
        <v>264</v>
      </c>
      <c r="E182" s="171" t="s">
        <v>4113</v>
      </c>
      <c r="F182" s="172" t="s">
        <v>4114</v>
      </c>
      <c r="G182" s="173" t="s">
        <v>2746</v>
      </c>
      <c r="H182" s="174">
        <v>3</v>
      </c>
      <c r="I182" s="175"/>
      <c r="J182" s="176">
        <f>ROUND(I182*H182,2)</f>
        <v>0</v>
      </c>
      <c r="K182" s="172" t="s">
        <v>21</v>
      </c>
      <c r="L182" s="177"/>
      <c r="M182" s="178" t="s">
        <v>21</v>
      </c>
      <c r="N182" s="179" t="s">
        <v>44</v>
      </c>
      <c r="P182" s="140">
        <f>O182*H182</f>
        <v>0</v>
      </c>
      <c r="Q182" s="140">
        <v>0</v>
      </c>
      <c r="R182" s="140">
        <f>Q182*H182</f>
        <v>0</v>
      </c>
      <c r="S182" s="140">
        <v>0</v>
      </c>
      <c r="T182" s="141">
        <f>S182*H182</f>
        <v>0</v>
      </c>
      <c r="AR182" s="142" t="s">
        <v>424</v>
      </c>
      <c r="AT182" s="142" t="s">
        <v>264</v>
      </c>
      <c r="AU182" s="142" t="s">
        <v>83</v>
      </c>
      <c r="AY182" s="17" t="s">
        <v>158</v>
      </c>
      <c r="BE182" s="143">
        <f>IF(N182="základní",J182,0)</f>
        <v>0</v>
      </c>
      <c r="BF182" s="143">
        <f>IF(N182="snížená",J182,0)</f>
        <v>0</v>
      </c>
      <c r="BG182" s="143">
        <f>IF(N182="zákl. přenesená",J182,0)</f>
        <v>0</v>
      </c>
      <c r="BH182" s="143">
        <f>IF(N182="sníž. přenesená",J182,0)</f>
        <v>0</v>
      </c>
      <c r="BI182" s="143">
        <f>IF(N182="nulová",J182,0)</f>
        <v>0</v>
      </c>
      <c r="BJ182" s="17" t="s">
        <v>81</v>
      </c>
      <c r="BK182" s="143">
        <f>ROUND(I182*H182,2)</f>
        <v>0</v>
      </c>
      <c r="BL182" s="17" t="s">
        <v>281</v>
      </c>
      <c r="BM182" s="142" t="s">
        <v>4115</v>
      </c>
    </row>
    <row r="183" spans="2:65" s="1" customFormat="1" ht="11.25">
      <c r="B183" s="32"/>
      <c r="D183" s="144" t="s">
        <v>167</v>
      </c>
      <c r="F183" s="145" t="s">
        <v>4114</v>
      </c>
      <c r="I183" s="146"/>
      <c r="L183" s="32"/>
      <c r="M183" s="147"/>
      <c r="T183" s="53"/>
      <c r="AT183" s="17" t="s">
        <v>167</v>
      </c>
      <c r="AU183" s="17" t="s">
        <v>83</v>
      </c>
    </row>
    <row r="184" spans="2:65" s="1" customFormat="1" ht="16.5" customHeight="1">
      <c r="B184" s="32"/>
      <c r="C184" s="131" t="s">
        <v>434</v>
      </c>
      <c r="D184" s="131" t="s">
        <v>160</v>
      </c>
      <c r="E184" s="132" t="s">
        <v>4116</v>
      </c>
      <c r="F184" s="133" t="s">
        <v>4117</v>
      </c>
      <c r="G184" s="134" t="s">
        <v>344</v>
      </c>
      <c r="H184" s="135">
        <v>1</v>
      </c>
      <c r="I184" s="136"/>
      <c r="J184" s="137">
        <f>ROUND(I184*H184,2)</f>
        <v>0</v>
      </c>
      <c r="K184" s="133" t="s">
        <v>164</v>
      </c>
      <c r="L184" s="32"/>
      <c r="M184" s="138" t="s">
        <v>21</v>
      </c>
      <c r="N184" s="139" t="s">
        <v>44</v>
      </c>
      <c r="P184" s="140">
        <f>O184*H184</f>
        <v>0</v>
      </c>
      <c r="Q184" s="140">
        <v>0</v>
      </c>
      <c r="R184" s="140">
        <f>Q184*H184</f>
        <v>0</v>
      </c>
      <c r="S184" s="140">
        <v>0</v>
      </c>
      <c r="T184" s="141">
        <f>S184*H184</f>
        <v>0</v>
      </c>
      <c r="AR184" s="142" t="s">
        <v>281</v>
      </c>
      <c r="AT184" s="142" t="s">
        <v>160</v>
      </c>
      <c r="AU184" s="142" t="s">
        <v>83</v>
      </c>
      <c r="AY184" s="17" t="s">
        <v>158</v>
      </c>
      <c r="BE184" s="143">
        <f>IF(N184="základní",J184,0)</f>
        <v>0</v>
      </c>
      <c r="BF184" s="143">
        <f>IF(N184="snížená",J184,0)</f>
        <v>0</v>
      </c>
      <c r="BG184" s="143">
        <f>IF(N184="zákl. přenesená",J184,0)</f>
        <v>0</v>
      </c>
      <c r="BH184" s="143">
        <f>IF(N184="sníž. přenesená",J184,0)</f>
        <v>0</v>
      </c>
      <c r="BI184" s="143">
        <f>IF(N184="nulová",J184,0)</f>
        <v>0</v>
      </c>
      <c r="BJ184" s="17" t="s">
        <v>81</v>
      </c>
      <c r="BK184" s="143">
        <f>ROUND(I184*H184,2)</f>
        <v>0</v>
      </c>
      <c r="BL184" s="17" t="s">
        <v>281</v>
      </c>
      <c r="BM184" s="142" t="s">
        <v>4118</v>
      </c>
    </row>
    <row r="185" spans="2:65" s="1" customFormat="1" ht="11.25">
      <c r="B185" s="32"/>
      <c r="D185" s="144" t="s">
        <v>167</v>
      </c>
      <c r="F185" s="145" t="s">
        <v>4117</v>
      </c>
      <c r="I185" s="146"/>
      <c r="L185" s="32"/>
      <c r="M185" s="147"/>
      <c r="T185" s="53"/>
      <c r="AT185" s="17" t="s">
        <v>167</v>
      </c>
      <c r="AU185" s="17" t="s">
        <v>83</v>
      </c>
    </row>
    <row r="186" spans="2:65" s="1" customFormat="1" ht="11.25">
      <c r="B186" s="32"/>
      <c r="D186" s="148" t="s">
        <v>169</v>
      </c>
      <c r="F186" s="149" t="s">
        <v>4119</v>
      </c>
      <c r="I186" s="146"/>
      <c r="L186" s="32"/>
      <c r="M186" s="147"/>
      <c r="T186" s="53"/>
      <c r="AT186" s="17" t="s">
        <v>169</v>
      </c>
      <c r="AU186" s="17" t="s">
        <v>83</v>
      </c>
    </row>
    <row r="187" spans="2:65" s="1" customFormat="1" ht="16.5" customHeight="1">
      <c r="B187" s="32"/>
      <c r="C187" s="131" t="s">
        <v>442</v>
      </c>
      <c r="D187" s="131" t="s">
        <v>160</v>
      </c>
      <c r="E187" s="132" t="s">
        <v>4120</v>
      </c>
      <c r="F187" s="133" t="s">
        <v>4121</v>
      </c>
      <c r="G187" s="134" t="s">
        <v>344</v>
      </c>
      <c r="H187" s="135">
        <v>1</v>
      </c>
      <c r="I187" s="136"/>
      <c r="J187" s="137">
        <f>ROUND(I187*H187,2)</f>
        <v>0</v>
      </c>
      <c r="K187" s="133" t="s">
        <v>164</v>
      </c>
      <c r="L187" s="32"/>
      <c r="M187" s="138" t="s">
        <v>21</v>
      </c>
      <c r="N187" s="139" t="s">
        <v>44</v>
      </c>
      <c r="P187" s="140">
        <f>O187*H187</f>
        <v>0</v>
      </c>
      <c r="Q187" s="140">
        <v>0</v>
      </c>
      <c r="R187" s="140">
        <f>Q187*H187</f>
        <v>0</v>
      </c>
      <c r="S187" s="140">
        <v>0</v>
      </c>
      <c r="T187" s="141">
        <f>S187*H187</f>
        <v>0</v>
      </c>
      <c r="AR187" s="142" t="s">
        <v>281</v>
      </c>
      <c r="AT187" s="142" t="s">
        <v>160</v>
      </c>
      <c r="AU187" s="142" t="s">
        <v>83</v>
      </c>
      <c r="AY187" s="17" t="s">
        <v>158</v>
      </c>
      <c r="BE187" s="143">
        <f>IF(N187="základní",J187,0)</f>
        <v>0</v>
      </c>
      <c r="BF187" s="143">
        <f>IF(N187="snížená",J187,0)</f>
        <v>0</v>
      </c>
      <c r="BG187" s="143">
        <f>IF(N187="zákl. přenesená",J187,0)</f>
        <v>0</v>
      </c>
      <c r="BH187" s="143">
        <f>IF(N187="sníž. přenesená",J187,0)</f>
        <v>0</v>
      </c>
      <c r="BI187" s="143">
        <f>IF(N187="nulová",J187,0)</f>
        <v>0</v>
      </c>
      <c r="BJ187" s="17" t="s">
        <v>81</v>
      </c>
      <c r="BK187" s="143">
        <f>ROUND(I187*H187,2)</f>
        <v>0</v>
      </c>
      <c r="BL187" s="17" t="s">
        <v>281</v>
      </c>
      <c r="BM187" s="142" t="s">
        <v>4122</v>
      </c>
    </row>
    <row r="188" spans="2:65" s="1" customFormat="1" ht="11.25">
      <c r="B188" s="32"/>
      <c r="D188" s="144" t="s">
        <v>167</v>
      </c>
      <c r="F188" s="145" t="s">
        <v>4123</v>
      </c>
      <c r="I188" s="146"/>
      <c r="L188" s="32"/>
      <c r="M188" s="147"/>
      <c r="T188" s="53"/>
      <c r="AT188" s="17" t="s">
        <v>167</v>
      </c>
      <c r="AU188" s="17" t="s">
        <v>83</v>
      </c>
    </row>
    <row r="189" spans="2:65" s="1" customFormat="1" ht="11.25">
      <c r="B189" s="32"/>
      <c r="D189" s="148" t="s">
        <v>169</v>
      </c>
      <c r="F189" s="149" t="s">
        <v>4124</v>
      </c>
      <c r="I189" s="146"/>
      <c r="L189" s="32"/>
      <c r="M189" s="147"/>
      <c r="T189" s="53"/>
      <c r="AT189" s="17" t="s">
        <v>169</v>
      </c>
      <c r="AU189" s="17" t="s">
        <v>83</v>
      </c>
    </row>
    <row r="190" spans="2:65" s="1" customFormat="1" ht="16.5" customHeight="1">
      <c r="B190" s="32"/>
      <c r="C190" s="131" t="s">
        <v>449</v>
      </c>
      <c r="D190" s="131" t="s">
        <v>160</v>
      </c>
      <c r="E190" s="132" t="s">
        <v>4125</v>
      </c>
      <c r="F190" s="133" t="s">
        <v>4126</v>
      </c>
      <c r="G190" s="134" t="s">
        <v>1622</v>
      </c>
      <c r="H190" s="181"/>
      <c r="I190" s="136"/>
      <c r="J190" s="137">
        <f>ROUND(I190*H190,2)</f>
        <v>0</v>
      </c>
      <c r="K190" s="133" t="s">
        <v>164</v>
      </c>
      <c r="L190" s="32"/>
      <c r="M190" s="138" t="s">
        <v>21</v>
      </c>
      <c r="N190" s="139" t="s">
        <v>44</v>
      </c>
      <c r="P190" s="140">
        <f>O190*H190</f>
        <v>0</v>
      </c>
      <c r="Q190" s="140">
        <v>0</v>
      </c>
      <c r="R190" s="140">
        <f>Q190*H190</f>
        <v>0</v>
      </c>
      <c r="S190" s="140">
        <v>0</v>
      </c>
      <c r="T190" s="141">
        <f>S190*H190</f>
        <v>0</v>
      </c>
      <c r="AR190" s="142" t="s">
        <v>281</v>
      </c>
      <c r="AT190" s="142" t="s">
        <v>160</v>
      </c>
      <c r="AU190" s="142" t="s">
        <v>83</v>
      </c>
      <c r="AY190" s="17" t="s">
        <v>158</v>
      </c>
      <c r="BE190" s="143">
        <f>IF(N190="základní",J190,0)</f>
        <v>0</v>
      </c>
      <c r="BF190" s="143">
        <f>IF(N190="snížená",J190,0)</f>
        <v>0</v>
      </c>
      <c r="BG190" s="143">
        <f>IF(N190="zákl. přenesená",J190,0)</f>
        <v>0</v>
      </c>
      <c r="BH190" s="143">
        <f>IF(N190="sníž. přenesená",J190,0)</f>
        <v>0</v>
      </c>
      <c r="BI190" s="143">
        <f>IF(N190="nulová",J190,0)</f>
        <v>0</v>
      </c>
      <c r="BJ190" s="17" t="s">
        <v>81</v>
      </c>
      <c r="BK190" s="143">
        <f>ROUND(I190*H190,2)</f>
        <v>0</v>
      </c>
      <c r="BL190" s="17" t="s">
        <v>281</v>
      </c>
      <c r="BM190" s="142" t="s">
        <v>4127</v>
      </c>
    </row>
    <row r="191" spans="2:65" s="1" customFormat="1" ht="19.5">
      <c r="B191" s="32"/>
      <c r="D191" s="144" t="s">
        <v>167</v>
      </c>
      <c r="F191" s="145" t="s">
        <v>4128</v>
      </c>
      <c r="I191" s="146"/>
      <c r="L191" s="32"/>
      <c r="M191" s="147"/>
      <c r="T191" s="53"/>
      <c r="AT191" s="17" t="s">
        <v>167</v>
      </c>
      <c r="AU191" s="17" t="s">
        <v>83</v>
      </c>
    </row>
    <row r="192" spans="2:65" s="1" customFormat="1" ht="11.25">
      <c r="B192" s="32"/>
      <c r="D192" s="148" t="s">
        <v>169</v>
      </c>
      <c r="F192" s="149" t="s">
        <v>4129</v>
      </c>
      <c r="I192" s="146"/>
      <c r="L192" s="32"/>
      <c r="M192" s="147"/>
      <c r="T192" s="53"/>
      <c r="AT192" s="17" t="s">
        <v>169</v>
      </c>
      <c r="AU192" s="17" t="s">
        <v>83</v>
      </c>
    </row>
    <row r="193" spans="2:65" s="1" customFormat="1" ht="16.5" customHeight="1">
      <c r="B193" s="32"/>
      <c r="C193" s="131" t="s">
        <v>457</v>
      </c>
      <c r="D193" s="131" t="s">
        <v>160</v>
      </c>
      <c r="E193" s="132" t="s">
        <v>3750</v>
      </c>
      <c r="F193" s="133" t="s">
        <v>3751</v>
      </c>
      <c r="G193" s="134" t="s">
        <v>1622</v>
      </c>
      <c r="H193" s="181"/>
      <c r="I193" s="136"/>
      <c r="J193" s="137">
        <f>ROUND(I193*H193,2)</f>
        <v>0</v>
      </c>
      <c r="K193" s="133" t="s">
        <v>164</v>
      </c>
      <c r="L193" s="32"/>
      <c r="M193" s="138" t="s">
        <v>21</v>
      </c>
      <c r="N193" s="139" t="s">
        <v>44</v>
      </c>
      <c r="P193" s="140">
        <f>O193*H193</f>
        <v>0</v>
      </c>
      <c r="Q193" s="140">
        <v>0</v>
      </c>
      <c r="R193" s="140">
        <f>Q193*H193</f>
        <v>0</v>
      </c>
      <c r="S193" s="140">
        <v>0</v>
      </c>
      <c r="T193" s="141">
        <f>S193*H193</f>
        <v>0</v>
      </c>
      <c r="AR193" s="142" t="s">
        <v>281</v>
      </c>
      <c r="AT193" s="142" t="s">
        <v>160</v>
      </c>
      <c r="AU193" s="142" t="s">
        <v>83</v>
      </c>
      <c r="AY193" s="17" t="s">
        <v>158</v>
      </c>
      <c r="BE193" s="143">
        <f>IF(N193="základní",J193,0)</f>
        <v>0</v>
      </c>
      <c r="BF193" s="143">
        <f>IF(N193="snížená",J193,0)</f>
        <v>0</v>
      </c>
      <c r="BG193" s="143">
        <f>IF(N193="zákl. přenesená",J193,0)</f>
        <v>0</v>
      </c>
      <c r="BH193" s="143">
        <f>IF(N193="sníž. přenesená",J193,0)</f>
        <v>0</v>
      </c>
      <c r="BI193" s="143">
        <f>IF(N193="nulová",J193,0)</f>
        <v>0</v>
      </c>
      <c r="BJ193" s="17" t="s">
        <v>81</v>
      </c>
      <c r="BK193" s="143">
        <f>ROUND(I193*H193,2)</f>
        <v>0</v>
      </c>
      <c r="BL193" s="17" t="s">
        <v>281</v>
      </c>
      <c r="BM193" s="142" t="s">
        <v>4130</v>
      </c>
    </row>
    <row r="194" spans="2:65" s="1" customFormat="1" ht="19.5">
      <c r="B194" s="32"/>
      <c r="D194" s="144" t="s">
        <v>167</v>
      </c>
      <c r="F194" s="145" t="s">
        <v>3753</v>
      </c>
      <c r="I194" s="146"/>
      <c r="L194" s="32"/>
      <c r="M194" s="147"/>
      <c r="T194" s="53"/>
      <c r="AT194" s="17" t="s">
        <v>167</v>
      </c>
      <c r="AU194" s="17" t="s">
        <v>83</v>
      </c>
    </row>
    <row r="195" spans="2:65" s="1" customFormat="1" ht="11.25">
      <c r="B195" s="32"/>
      <c r="D195" s="148" t="s">
        <v>169</v>
      </c>
      <c r="F195" s="149" t="s">
        <v>3754</v>
      </c>
      <c r="I195" s="146"/>
      <c r="L195" s="32"/>
      <c r="M195" s="147"/>
      <c r="T195" s="53"/>
      <c r="AT195" s="17" t="s">
        <v>169</v>
      </c>
      <c r="AU195" s="17" t="s">
        <v>83</v>
      </c>
    </row>
    <row r="196" spans="2:65" s="1" customFormat="1" ht="16.5" customHeight="1">
      <c r="B196" s="32"/>
      <c r="C196" s="131" t="s">
        <v>464</v>
      </c>
      <c r="D196" s="131" t="s">
        <v>160</v>
      </c>
      <c r="E196" s="132" t="s">
        <v>3755</v>
      </c>
      <c r="F196" s="133" t="s">
        <v>3756</v>
      </c>
      <c r="G196" s="134" t="s">
        <v>1622</v>
      </c>
      <c r="H196" s="181"/>
      <c r="I196" s="136"/>
      <c r="J196" s="137">
        <f>ROUND(I196*H196,2)</f>
        <v>0</v>
      </c>
      <c r="K196" s="133" t="s">
        <v>21</v>
      </c>
      <c r="L196" s="32"/>
      <c r="M196" s="138" t="s">
        <v>21</v>
      </c>
      <c r="N196" s="139" t="s">
        <v>44</v>
      </c>
      <c r="P196" s="140">
        <f>O196*H196</f>
        <v>0</v>
      </c>
      <c r="Q196" s="140">
        <v>0</v>
      </c>
      <c r="R196" s="140">
        <f>Q196*H196</f>
        <v>0</v>
      </c>
      <c r="S196" s="140">
        <v>0</v>
      </c>
      <c r="T196" s="141">
        <f>S196*H196</f>
        <v>0</v>
      </c>
      <c r="AR196" s="142" t="s">
        <v>281</v>
      </c>
      <c r="AT196" s="142" t="s">
        <v>160</v>
      </c>
      <c r="AU196" s="142" t="s">
        <v>83</v>
      </c>
      <c r="AY196" s="17" t="s">
        <v>158</v>
      </c>
      <c r="BE196" s="143">
        <f>IF(N196="základní",J196,0)</f>
        <v>0</v>
      </c>
      <c r="BF196" s="143">
        <f>IF(N196="snížená",J196,0)</f>
        <v>0</v>
      </c>
      <c r="BG196" s="143">
        <f>IF(N196="zákl. přenesená",J196,0)</f>
        <v>0</v>
      </c>
      <c r="BH196" s="143">
        <f>IF(N196="sníž. přenesená",J196,0)</f>
        <v>0</v>
      </c>
      <c r="BI196" s="143">
        <f>IF(N196="nulová",J196,0)</f>
        <v>0</v>
      </c>
      <c r="BJ196" s="17" t="s">
        <v>81</v>
      </c>
      <c r="BK196" s="143">
        <f>ROUND(I196*H196,2)</f>
        <v>0</v>
      </c>
      <c r="BL196" s="17" t="s">
        <v>281</v>
      </c>
      <c r="BM196" s="142" t="s">
        <v>4131</v>
      </c>
    </row>
    <row r="197" spans="2:65" s="1" customFormat="1" ht="11.25">
      <c r="B197" s="32"/>
      <c r="D197" s="144" t="s">
        <v>167</v>
      </c>
      <c r="F197" s="145" t="s">
        <v>3756</v>
      </c>
      <c r="I197" s="146"/>
      <c r="L197" s="32"/>
      <c r="M197" s="147"/>
      <c r="T197" s="53"/>
      <c r="AT197" s="17" t="s">
        <v>167</v>
      </c>
      <c r="AU197" s="17" t="s">
        <v>83</v>
      </c>
    </row>
    <row r="198" spans="2:65" s="11" customFormat="1" ht="25.9" customHeight="1">
      <c r="B198" s="119"/>
      <c r="D198" s="120" t="s">
        <v>72</v>
      </c>
      <c r="E198" s="121" t="s">
        <v>264</v>
      </c>
      <c r="F198" s="121" t="s">
        <v>4132</v>
      </c>
      <c r="I198" s="122"/>
      <c r="J198" s="123">
        <f>BK198</f>
        <v>0</v>
      </c>
      <c r="L198" s="119"/>
      <c r="M198" s="124"/>
      <c r="P198" s="125">
        <f>P199</f>
        <v>0</v>
      </c>
      <c r="R198" s="125">
        <f>R199</f>
        <v>0</v>
      </c>
      <c r="T198" s="126">
        <f>T199</f>
        <v>0</v>
      </c>
      <c r="AR198" s="120" t="s">
        <v>181</v>
      </c>
      <c r="AT198" s="127" t="s">
        <v>72</v>
      </c>
      <c r="AU198" s="127" t="s">
        <v>73</v>
      </c>
      <c r="AY198" s="120" t="s">
        <v>158</v>
      </c>
      <c r="BK198" s="128">
        <f>BK199</f>
        <v>0</v>
      </c>
    </row>
    <row r="199" spans="2:65" s="11" customFormat="1" ht="22.9" customHeight="1">
      <c r="B199" s="119"/>
      <c r="D199" s="120" t="s">
        <v>72</v>
      </c>
      <c r="E199" s="129" t="s">
        <v>4133</v>
      </c>
      <c r="F199" s="129" t="s">
        <v>4134</v>
      </c>
      <c r="I199" s="122"/>
      <c r="J199" s="130">
        <f>BK199</f>
        <v>0</v>
      </c>
      <c r="L199" s="119"/>
      <c r="M199" s="124"/>
      <c r="P199" s="125">
        <f>SUM(P200:P221)</f>
        <v>0</v>
      </c>
      <c r="R199" s="125">
        <f>SUM(R200:R221)</f>
        <v>0</v>
      </c>
      <c r="T199" s="126">
        <f>SUM(T200:T221)</f>
        <v>0</v>
      </c>
      <c r="AR199" s="120" t="s">
        <v>181</v>
      </c>
      <c r="AT199" s="127" t="s">
        <v>72</v>
      </c>
      <c r="AU199" s="127" t="s">
        <v>81</v>
      </c>
      <c r="AY199" s="120" t="s">
        <v>158</v>
      </c>
      <c r="BK199" s="128">
        <f>SUM(BK200:BK221)</f>
        <v>0</v>
      </c>
    </row>
    <row r="200" spans="2:65" s="1" customFormat="1" ht="16.5" customHeight="1">
      <c r="B200" s="32"/>
      <c r="C200" s="131" t="s">
        <v>471</v>
      </c>
      <c r="D200" s="131" t="s">
        <v>160</v>
      </c>
      <c r="E200" s="132" t="s">
        <v>4135</v>
      </c>
      <c r="F200" s="133" t="s">
        <v>4136</v>
      </c>
      <c r="G200" s="134" t="s">
        <v>163</v>
      </c>
      <c r="H200" s="135">
        <v>15</v>
      </c>
      <c r="I200" s="136"/>
      <c r="J200" s="137">
        <f>ROUND(I200*H200,2)</f>
        <v>0</v>
      </c>
      <c r="K200" s="133" t="s">
        <v>164</v>
      </c>
      <c r="L200" s="32"/>
      <c r="M200" s="138" t="s">
        <v>21</v>
      </c>
      <c r="N200" s="139" t="s">
        <v>44</v>
      </c>
      <c r="P200" s="140">
        <f>O200*H200</f>
        <v>0</v>
      </c>
      <c r="Q200" s="140">
        <v>0</v>
      </c>
      <c r="R200" s="140">
        <f>Q200*H200</f>
        <v>0</v>
      </c>
      <c r="S200" s="140">
        <v>0</v>
      </c>
      <c r="T200" s="141">
        <f>S200*H200</f>
        <v>0</v>
      </c>
      <c r="AR200" s="142" t="s">
        <v>699</v>
      </c>
      <c r="AT200" s="142" t="s">
        <v>160</v>
      </c>
      <c r="AU200" s="142" t="s">
        <v>83</v>
      </c>
      <c r="AY200" s="17" t="s">
        <v>158</v>
      </c>
      <c r="BE200" s="143">
        <f>IF(N200="základní",J200,0)</f>
        <v>0</v>
      </c>
      <c r="BF200" s="143">
        <f>IF(N200="snížená",J200,0)</f>
        <v>0</v>
      </c>
      <c r="BG200" s="143">
        <f>IF(N200="zákl. přenesená",J200,0)</f>
        <v>0</v>
      </c>
      <c r="BH200" s="143">
        <f>IF(N200="sníž. přenesená",J200,0)</f>
        <v>0</v>
      </c>
      <c r="BI200" s="143">
        <f>IF(N200="nulová",J200,0)</f>
        <v>0</v>
      </c>
      <c r="BJ200" s="17" t="s">
        <v>81</v>
      </c>
      <c r="BK200" s="143">
        <f>ROUND(I200*H200,2)</f>
        <v>0</v>
      </c>
      <c r="BL200" s="17" t="s">
        <v>699</v>
      </c>
      <c r="BM200" s="142" t="s">
        <v>4137</v>
      </c>
    </row>
    <row r="201" spans="2:65" s="1" customFormat="1" ht="19.5">
      <c r="B201" s="32"/>
      <c r="D201" s="144" t="s">
        <v>167</v>
      </c>
      <c r="F201" s="145" t="s">
        <v>4138</v>
      </c>
      <c r="I201" s="146"/>
      <c r="L201" s="32"/>
      <c r="M201" s="147"/>
      <c r="T201" s="53"/>
      <c r="AT201" s="17" t="s">
        <v>167</v>
      </c>
      <c r="AU201" s="17" t="s">
        <v>83</v>
      </c>
    </row>
    <row r="202" spans="2:65" s="1" customFormat="1" ht="11.25">
      <c r="B202" s="32"/>
      <c r="D202" s="148" t="s">
        <v>169</v>
      </c>
      <c r="F202" s="149" t="s">
        <v>4139</v>
      </c>
      <c r="I202" s="146"/>
      <c r="L202" s="32"/>
      <c r="M202" s="147"/>
      <c r="T202" s="53"/>
      <c r="AT202" s="17" t="s">
        <v>169</v>
      </c>
      <c r="AU202" s="17" t="s">
        <v>83</v>
      </c>
    </row>
    <row r="203" spans="2:65" s="1" customFormat="1" ht="16.5" customHeight="1">
      <c r="B203" s="32"/>
      <c r="C203" s="131" t="s">
        <v>478</v>
      </c>
      <c r="D203" s="131" t="s">
        <v>160</v>
      </c>
      <c r="E203" s="132" t="s">
        <v>4140</v>
      </c>
      <c r="F203" s="133" t="s">
        <v>4141</v>
      </c>
      <c r="G203" s="134" t="s">
        <v>198</v>
      </c>
      <c r="H203" s="135">
        <v>2</v>
      </c>
      <c r="I203" s="136"/>
      <c r="J203" s="137">
        <f>ROUND(I203*H203,2)</f>
        <v>0</v>
      </c>
      <c r="K203" s="133" t="s">
        <v>164</v>
      </c>
      <c r="L203" s="32"/>
      <c r="M203" s="138" t="s">
        <v>21</v>
      </c>
      <c r="N203" s="139" t="s">
        <v>44</v>
      </c>
      <c r="P203" s="140">
        <f>O203*H203</f>
        <v>0</v>
      </c>
      <c r="Q203" s="140">
        <v>0</v>
      </c>
      <c r="R203" s="140">
        <f>Q203*H203</f>
        <v>0</v>
      </c>
      <c r="S203" s="140">
        <v>0</v>
      </c>
      <c r="T203" s="141">
        <f>S203*H203</f>
        <v>0</v>
      </c>
      <c r="AR203" s="142" t="s">
        <v>699</v>
      </c>
      <c r="AT203" s="142" t="s">
        <v>160</v>
      </c>
      <c r="AU203" s="142" t="s">
        <v>83</v>
      </c>
      <c r="AY203" s="17" t="s">
        <v>158</v>
      </c>
      <c r="BE203" s="143">
        <f>IF(N203="základní",J203,0)</f>
        <v>0</v>
      </c>
      <c r="BF203" s="143">
        <f>IF(N203="snížená",J203,0)</f>
        <v>0</v>
      </c>
      <c r="BG203" s="143">
        <f>IF(N203="zákl. přenesená",J203,0)</f>
        <v>0</v>
      </c>
      <c r="BH203" s="143">
        <f>IF(N203="sníž. přenesená",J203,0)</f>
        <v>0</v>
      </c>
      <c r="BI203" s="143">
        <f>IF(N203="nulová",J203,0)</f>
        <v>0</v>
      </c>
      <c r="BJ203" s="17" t="s">
        <v>81</v>
      </c>
      <c r="BK203" s="143">
        <f>ROUND(I203*H203,2)</f>
        <v>0</v>
      </c>
      <c r="BL203" s="17" t="s">
        <v>699</v>
      </c>
      <c r="BM203" s="142" t="s">
        <v>4142</v>
      </c>
    </row>
    <row r="204" spans="2:65" s="1" customFormat="1" ht="19.5">
      <c r="B204" s="32"/>
      <c r="D204" s="144" t="s">
        <v>167</v>
      </c>
      <c r="F204" s="145" t="s">
        <v>4143</v>
      </c>
      <c r="I204" s="146"/>
      <c r="L204" s="32"/>
      <c r="M204" s="147"/>
      <c r="T204" s="53"/>
      <c r="AT204" s="17" t="s">
        <v>167</v>
      </c>
      <c r="AU204" s="17" t="s">
        <v>83</v>
      </c>
    </row>
    <row r="205" spans="2:65" s="1" customFormat="1" ht="11.25">
      <c r="B205" s="32"/>
      <c r="D205" s="148" t="s">
        <v>169</v>
      </c>
      <c r="F205" s="149" t="s">
        <v>4144</v>
      </c>
      <c r="I205" s="146"/>
      <c r="L205" s="32"/>
      <c r="M205" s="147"/>
      <c r="T205" s="53"/>
      <c r="AT205" s="17" t="s">
        <v>169</v>
      </c>
      <c r="AU205" s="17" t="s">
        <v>83</v>
      </c>
    </row>
    <row r="206" spans="2:65" s="1" customFormat="1" ht="19.5">
      <c r="B206" s="32"/>
      <c r="D206" s="144" t="s">
        <v>562</v>
      </c>
      <c r="F206" s="180" t="s">
        <v>4145</v>
      </c>
      <c r="I206" s="146"/>
      <c r="L206" s="32"/>
      <c r="M206" s="147"/>
      <c r="T206" s="53"/>
      <c r="AT206" s="17" t="s">
        <v>562</v>
      </c>
      <c r="AU206" s="17" t="s">
        <v>83</v>
      </c>
    </row>
    <row r="207" spans="2:65" s="1" customFormat="1" ht="16.5" customHeight="1">
      <c r="B207" s="32"/>
      <c r="C207" s="131" t="s">
        <v>494</v>
      </c>
      <c r="D207" s="131" t="s">
        <v>160</v>
      </c>
      <c r="E207" s="132" t="s">
        <v>4146</v>
      </c>
      <c r="F207" s="133" t="s">
        <v>4147</v>
      </c>
      <c r="G207" s="134" t="s">
        <v>198</v>
      </c>
      <c r="H207" s="135">
        <v>20</v>
      </c>
      <c r="I207" s="136"/>
      <c r="J207" s="137">
        <f>ROUND(I207*H207,2)</f>
        <v>0</v>
      </c>
      <c r="K207" s="133" t="s">
        <v>164</v>
      </c>
      <c r="L207" s="32"/>
      <c r="M207" s="138" t="s">
        <v>21</v>
      </c>
      <c r="N207" s="139" t="s">
        <v>44</v>
      </c>
      <c r="P207" s="140">
        <f>O207*H207</f>
        <v>0</v>
      </c>
      <c r="Q207" s="140">
        <v>0</v>
      </c>
      <c r="R207" s="140">
        <f>Q207*H207</f>
        <v>0</v>
      </c>
      <c r="S207" s="140">
        <v>0</v>
      </c>
      <c r="T207" s="141">
        <f>S207*H207</f>
        <v>0</v>
      </c>
      <c r="AR207" s="142" t="s">
        <v>699</v>
      </c>
      <c r="AT207" s="142" t="s">
        <v>160</v>
      </c>
      <c r="AU207" s="142" t="s">
        <v>83</v>
      </c>
      <c r="AY207" s="17" t="s">
        <v>158</v>
      </c>
      <c r="BE207" s="143">
        <f>IF(N207="základní",J207,0)</f>
        <v>0</v>
      </c>
      <c r="BF207" s="143">
        <f>IF(N207="snížená",J207,0)</f>
        <v>0</v>
      </c>
      <c r="BG207" s="143">
        <f>IF(N207="zákl. přenesená",J207,0)</f>
        <v>0</v>
      </c>
      <c r="BH207" s="143">
        <f>IF(N207="sníž. přenesená",J207,0)</f>
        <v>0</v>
      </c>
      <c r="BI207" s="143">
        <f>IF(N207="nulová",J207,0)</f>
        <v>0</v>
      </c>
      <c r="BJ207" s="17" t="s">
        <v>81</v>
      </c>
      <c r="BK207" s="143">
        <f>ROUND(I207*H207,2)</f>
        <v>0</v>
      </c>
      <c r="BL207" s="17" t="s">
        <v>699</v>
      </c>
      <c r="BM207" s="142" t="s">
        <v>4148</v>
      </c>
    </row>
    <row r="208" spans="2:65" s="1" customFormat="1" ht="19.5">
      <c r="B208" s="32"/>
      <c r="D208" s="144" t="s">
        <v>167</v>
      </c>
      <c r="F208" s="145" t="s">
        <v>4149</v>
      </c>
      <c r="I208" s="146"/>
      <c r="L208" s="32"/>
      <c r="M208" s="147"/>
      <c r="T208" s="53"/>
      <c r="AT208" s="17" t="s">
        <v>167</v>
      </c>
      <c r="AU208" s="17" t="s">
        <v>83</v>
      </c>
    </row>
    <row r="209" spans="2:65" s="1" customFormat="1" ht="11.25">
      <c r="B209" s="32"/>
      <c r="D209" s="148" t="s">
        <v>169</v>
      </c>
      <c r="F209" s="149" t="s">
        <v>4150</v>
      </c>
      <c r="I209" s="146"/>
      <c r="L209" s="32"/>
      <c r="M209" s="147"/>
      <c r="T209" s="53"/>
      <c r="AT209" s="17" t="s">
        <v>169</v>
      </c>
      <c r="AU209" s="17" t="s">
        <v>83</v>
      </c>
    </row>
    <row r="210" spans="2:65" s="1" customFormat="1" ht="16.5" customHeight="1">
      <c r="B210" s="32"/>
      <c r="C210" s="131" t="s">
        <v>511</v>
      </c>
      <c r="D210" s="131" t="s">
        <v>160</v>
      </c>
      <c r="E210" s="132" t="s">
        <v>4151</v>
      </c>
      <c r="F210" s="133" t="s">
        <v>4152</v>
      </c>
      <c r="G210" s="134" t="s">
        <v>184</v>
      </c>
      <c r="H210" s="135">
        <v>20</v>
      </c>
      <c r="I210" s="136"/>
      <c r="J210" s="137">
        <f>ROUND(I210*H210,2)</f>
        <v>0</v>
      </c>
      <c r="K210" s="133" t="s">
        <v>164</v>
      </c>
      <c r="L210" s="32"/>
      <c r="M210" s="138" t="s">
        <v>21</v>
      </c>
      <c r="N210" s="139" t="s">
        <v>44</v>
      </c>
      <c r="P210" s="140">
        <f>O210*H210</f>
        <v>0</v>
      </c>
      <c r="Q210" s="140">
        <v>0</v>
      </c>
      <c r="R210" s="140">
        <f>Q210*H210</f>
        <v>0</v>
      </c>
      <c r="S210" s="140">
        <v>0</v>
      </c>
      <c r="T210" s="141">
        <f>S210*H210</f>
        <v>0</v>
      </c>
      <c r="AR210" s="142" t="s">
        <v>699</v>
      </c>
      <c r="AT210" s="142" t="s">
        <v>160</v>
      </c>
      <c r="AU210" s="142" t="s">
        <v>83</v>
      </c>
      <c r="AY210" s="17" t="s">
        <v>158</v>
      </c>
      <c r="BE210" s="143">
        <f>IF(N210="základní",J210,0)</f>
        <v>0</v>
      </c>
      <c r="BF210" s="143">
        <f>IF(N210="snížená",J210,0)</f>
        <v>0</v>
      </c>
      <c r="BG210" s="143">
        <f>IF(N210="zákl. přenesená",J210,0)</f>
        <v>0</v>
      </c>
      <c r="BH210" s="143">
        <f>IF(N210="sníž. přenesená",J210,0)</f>
        <v>0</v>
      </c>
      <c r="BI210" s="143">
        <f>IF(N210="nulová",J210,0)</f>
        <v>0</v>
      </c>
      <c r="BJ210" s="17" t="s">
        <v>81</v>
      </c>
      <c r="BK210" s="143">
        <f>ROUND(I210*H210,2)</f>
        <v>0</v>
      </c>
      <c r="BL210" s="17" t="s">
        <v>699</v>
      </c>
      <c r="BM210" s="142" t="s">
        <v>4153</v>
      </c>
    </row>
    <row r="211" spans="2:65" s="1" customFormat="1" ht="19.5">
      <c r="B211" s="32"/>
      <c r="D211" s="144" t="s">
        <v>167</v>
      </c>
      <c r="F211" s="145" t="s">
        <v>4154</v>
      </c>
      <c r="I211" s="146"/>
      <c r="L211" s="32"/>
      <c r="M211" s="147"/>
      <c r="T211" s="53"/>
      <c r="AT211" s="17" t="s">
        <v>167</v>
      </c>
      <c r="AU211" s="17" t="s">
        <v>83</v>
      </c>
    </row>
    <row r="212" spans="2:65" s="1" customFormat="1" ht="11.25">
      <c r="B212" s="32"/>
      <c r="D212" s="148" t="s">
        <v>169</v>
      </c>
      <c r="F212" s="149" t="s">
        <v>4155</v>
      </c>
      <c r="I212" s="146"/>
      <c r="L212" s="32"/>
      <c r="M212" s="147"/>
      <c r="T212" s="53"/>
      <c r="AT212" s="17" t="s">
        <v>169</v>
      </c>
      <c r="AU212" s="17" t="s">
        <v>83</v>
      </c>
    </row>
    <row r="213" spans="2:65" s="1" customFormat="1" ht="16.5" customHeight="1">
      <c r="B213" s="32"/>
      <c r="C213" s="131" t="s">
        <v>523</v>
      </c>
      <c r="D213" s="131" t="s">
        <v>160</v>
      </c>
      <c r="E213" s="132" t="s">
        <v>4156</v>
      </c>
      <c r="F213" s="133" t="s">
        <v>4157</v>
      </c>
      <c r="G213" s="134" t="s">
        <v>163</v>
      </c>
      <c r="H213" s="135">
        <v>15</v>
      </c>
      <c r="I213" s="136"/>
      <c r="J213" s="137">
        <f>ROUND(I213*H213,2)</f>
        <v>0</v>
      </c>
      <c r="K213" s="133" t="s">
        <v>164</v>
      </c>
      <c r="L213" s="32"/>
      <c r="M213" s="138" t="s">
        <v>21</v>
      </c>
      <c r="N213" s="139" t="s">
        <v>44</v>
      </c>
      <c r="P213" s="140">
        <f>O213*H213</f>
        <v>0</v>
      </c>
      <c r="Q213" s="140">
        <v>0</v>
      </c>
      <c r="R213" s="140">
        <f>Q213*H213</f>
        <v>0</v>
      </c>
      <c r="S213" s="140">
        <v>0</v>
      </c>
      <c r="T213" s="141">
        <f>S213*H213</f>
        <v>0</v>
      </c>
      <c r="AR213" s="142" t="s">
        <v>699</v>
      </c>
      <c r="AT213" s="142" t="s">
        <v>160</v>
      </c>
      <c r="AU213" s="142" t="s">
        <v>83</v>
      </c>
      <c r="AY213" s="17" t="s">
        <v>158</v>
      </c>
      <c r="BE213" s="143">
        <f>IF(N213="základní",J213,0)</f>
        <v>0</v>
      </c>
      <c r="BF213" s="143">
        <f>IF(N213="snížená",J213,0)</f>
        <v>0</v>
      </c>
      <c r="BG213" s="143">
        <f>IF(N213="zákl. přenesená",J213,0)</f>
        <v>0</v>
      </c>
      <c r="BH213" s="143">
        <f>IF(N213="sníž. přenesená",J213,0)</f>
        <v>0</v>
      </c>
      <c r="BI213" s="143">
        <f>IF(N213="nulová",J213,0)</f>
        <v>0</v>
      </c>
      <c r="BJ213" s="17" t="s">
        <v>81</v>
      </c>
      <c r="BK213" s="143">
        <f>ROUND(I213*H213,2)</f>
        <v>0</v>
      </c>
      <c r="BL213" s="17" t="s">
        <v>699</v>
      </c>
      <c r="BM213" s="142" t="s">
        <v>4158</v>
      </c>
    </row>
    <row r="214" spans="2:65" s="1" customFormat="1" ht="11.25">
      <c r="B214" s="32"/>
      <c r="D214" s="144" t="s">
        <v>167</v>
      </c>
      <c r="F214" s="145" t="s">
        <v>4159</v>
      </c>
      <c r="I214" s="146"/>
      <c r="L214" s="32"/>
      <c r="M214" s="147"/>
      <c r="T214" s="53"/>
      <c r="AT214" s="17" t="s">
        <v>167</v>
      </c>
      <c r="AU214" s="17" t="s">
        <v>83</v>
      </c>
    </row>
    <row r="215" spans="2:65" s="1" customFormat="1" ht="11.25">
      <c r="B215" s="32"/>
      <c r="D215" s="148" t="s">
        <v>169</v>
      </c>
      <c r="F215" s="149" t="s">
        <v>4160</v>
      </c>
      <c r="I215" s="146"/>
      <c r="L215" s="32"/>
      <c r="M215" s="147"/>
      <c r="T215" s="53"/>
      <c r="AT215" s="17" t="s">
        <v>169</v>
      </c>
      <c r="AU215" s="17" t="s">
        <v>83</v>
      </c>
    </row>
    <row r="216" spans="2:65" s="1" customFormat="1" ht="16.5" customHeight="1">
      <c r="B216" s="32"/>
      <c r="C216" s="131" t="s">
        <v>529</v>
      </c>
      <c r="D216" s="131" t="s">
        <v>160</v>
      </c>
      <c r="E216" s="132" t="s">
        <v>4161</v>
      </c>
      <c r="F216" s="133" t="s">
        <v>4162</v>
      </c>
      <c r="G216" s="134" t="s">
        <v>163</v>
      </c>
      <c r="H216" s="135">
        <v>20</v>
      </c>
      <c r="I216" s="136"/>
      <c r="J216" s="137">
        <f>ROUND(I216*H216,2)</f>
        <v>0</v>
      </c>
      <c r="K216" s="133" t="s">
        <v>21</v>
      </c>
      <c r="L216" s="32"/>
      <c r="M216" s="138" t="s">
        <v>21</v>
      </c>
      <c r="N216" s="139" t="s">
        <v>44</v>
      </c>
      <c r="P216" s="140">
        <f>O216*H216</f>
        <v>0</v>
      </c>
      <c r="Q216" s="140">
        <v>0</v>
      </c>
      <c r="R216" s="140">
        <f>Q216*H216</f>
        <v>0</v>
      </c>
      <c r="S216" s="140">
        <v>0</v>
      </c>
      <c r="T216" s="141">
        <f>S216*H216</f>
        <v>0</v>
      </c>
      <c r="AR216" s="142" t="s">
        <v>699</v>
      </c>
      <c r="AT216" s="142" t="s">
        <v>160</v>
      </c>
      <c r="AU216" s="142" t="s">
        <v>83</v>
      </c>
      <c r="AY216" s="17" t="s">
        <v>158</v>
      </c>
      <c r="BE216" s="143">
        <f>IF(N216="základní",J216,0)</f>
        <v>0</v>
      </c>
      <c r="BF216" s="143">
        <f>IF(N216="snížená",J216,0)</f>
        <v>0</v>
      </c>
      <c r="BG216" s="143">
        <f>IF(N216="zákl. přenesená",J216,0)</f>
        <v>0</v>
      </c>
      <c r="BH216" s="143">
        <f>IF(N216="sníž. přenesená",J216,0)</f>
        <v>0</v>
      </c>
      <c r="BI216" s="143">
        <f>IF(N216="nulová",J216,0)</f>
        <v>0</v>
      </c>
      <c r="BJ216" s="17" t="s">
        <v>81</v>
      </c>
      <c r="BK216" s="143">
        <f>ROUND(I216*H216,2)</f>
        <v>0</v>
      </c>
      <c r="BL216" s="17" t="s">
        <v>699</v>
      </c>
      <c r="BM216" s="142" t="s">
        <v>4163</v>
      </c>
    </row>
    <row r="217" spans="2:65" s="1" customFormat="1" ht="11.25">
      <c r="B217" s="32"/>
      <c r="D217" s="144" t="s">
        <v>167</v>
      </c>
      <c r="F217" s="145" t="s">
        <v>4162</v>
      </c>
      <c r="I217" s="146"/>
      <c r="L217" s="32"/>
      <c r="M217" s="147"/>
      <c r="T217" s="53"/>
      <c r="AT217" s="17" t="s">
        <v>167</v>
      </c>
      <c r="AU217" s="17" t="s">
        <v>83</v>
      </c>
    </row>
    <row r="218" spans="2:65" s="1" customFormat="1" ht="16.5" customHeight="1">
      <c r="B218" s="32"/>
      <c r="C218" s="131" t="s">
        <v>536</v>
      </c>
      <c r="D218" s="131" t="s">
        <v>160</v>
      </c>
      <c r="E218" s="132" t="s">
        <v>4164</v>
      </c>
      <c r="F218" s="133" t="s">
        <v>4165</v>
      </c>
      <c r="G218" s="134" t="s">
        <v>1622</v>
      </c>
      <c r="H218" s="181"/>
      <c r="I218" s="136"/>
      <c r="J218" s="137">
        <f>ROUND(I218*H218,2)</f>
        <v>0</v>
      </c>
      <c r="K218" s="133" t="s">
        <v>21</v>
      </c>
      <c r="L218" s="32"/>
      <c r="M218" s="138" t="s">
        <v>21</v>
      </c>
      <c r="N218" s="139" t="s">
        <v>44</v>
      </c>
      <c r="P218" s="140">
        <f>O218*H218</f>
        <v>0</v>
      </c>
      <c r="Q218" s="140">
        <v>0</v>
      </c>
      <c r="R218" s="140">
        <f>Q218*H218</f>
        <v>0</v>
      </c>
      <c r="S218" s="140">
        <v>0</v>
      </c>
      <c r="T218" s="141">
        <f>S218*H218</f>
        <v>0</v>
      </c>
      <c r="AR218" s="142" t="s">
        <v>699</v>
      </c>
      <c r="AT218" s="142" t="s">
        <v>160</v>
      </c>
      <c r="AU218" s="142" t="s">
        <v>83</v>
      </c>
      <c r="AY218" s="17" t="s">
        <v>158</v>
      </c>
      <c r="BE218" s="143">
        <f>IF(N218="základní",J218,0)</f>
        <v>0</v>
      </c>
      <c r="BF218" s="143">
        <f>IF(N218="snížená",J218,0)</f>
        <v>0</v>
      </c>
      <c r="BG218" s="143">
        <f>IF(N218="zákl. přenesená",J218,0)</f>
        <v>0</v>
      </c>
      <c r="BH218" s="143">
        <f>IF(N218="sníž. přenesená",J218,0)</f>
        <v>0</v>
      </c>
      <c r="BI218" s="143">
        <f>IF(N218="nulová",J218,0)</f>
        <v>0</v>
      </c>
      <c r="BJ218" s="17" t="s">
        <v>81</v>
      </c>
      <c r="BK218" s="143">
        <f>ROUND(I218*H218,2)</f>
        <v>0</v>
      </c>
      <c r="BL218" s="17" t="s">
        <v>699</v>
      </c>
      <c r="BM218" s="142" t="s">
        <v>4166</v>
      </c>
    </row>
    <row r="219" spans="2:65" s="1" customFormat="1" ht="11.25">
      <c r="B219" s="32"/>
      <c r="D219" s="144" t="s">
        <v>167</v>
      </c>
      <c r="F219" s="145" t="s">
        <v>4165</v>
      </c>
      <c r="I219" s="146"/>
      <c r="L219" s="32"/>
      <c r="M219" s="147"/>
      <c r="T219" s="53"/>
      <c r="AT219" s="17" t="s">
        <v>167</v>
      </c>
      <c r="AU219" s="17" t="s">
        <v>83</v>
      </c>
    </row>
    <row r="220" spans="2:65" s="1" customFormat="1" ht="16.5" customHeight="1">
      <c r="B220" s="32"/>
      <c r="C220" s="131" t="s">
        <v>558</v>
      </c>
      <c r="D220" s="131" t="s">
        <v>160</v>
      </c>
      <c r="E220" s="132" t="s">
        <v>4167</v>
      </c>
      <c r="F220" s="133" t="s">
        <v>4168</v>
      </c>
      <c r="G220" s="134" t="s">
        <v>1622</v>
      </c>
      <c r="H220" s="181"/>
      <c r="I220" s="136"/>
      <c r="J220" s="137">
        <f>ROUND(I220*H220,2)</f>
        <v>0</v>
      </c>
      <c r="K220" s="133" t="s">
        <v>21</v>
      </c>
      <c r="L220" s="32"/>
      <c r="M220" s="138" t="s">
        <v>21</v>
      </c>
      <c r="N220" s="139" t="s">
        <v>44</v>
      </c>
      <c r="P220" s="140">
        <f>O220*H220</f>
        <v>0</v>
      </c>
      <c r="Q220" s="140">
        <v>0</v>
      </c>
      <c r="R220" s="140">
        <f>Q220*H220</f>
        <v>0</v>
      </c>
      <c r="S220" s="140">
        <v>0</v>
      </c>
      <c r="T220" s="141">
        <f>S220*H220</f>
        <v>0</v>
      </c>
      <c r="AR220" s="142" t="s">
        <v>699</v>
      </c>
      <c r="AT220" s="142" t="s">
        <v>160</v>
      </c>
      <c r="AU220" s="142" t="s">
        <v>83</v>
      </c>
      <c r="AY220" s="17" t="s">
        <v>158</v>
      </c>
      <c r="BE220" s="143">
        <f>IF(N220="základní",J220,0)</f>
        <v>0</v>
      </c>
      <c r="BF220" s="143">
        <f>IF(N220="snížená",J220,0)</f>
        <v>0</v>
      </c>
      <c r="BG220" s="143">
        <f>IF(N220="zákl. přenesená",J220,0)</f>
        <v>0</v>
      </c>
      <c r="BH220" s="143">
        <f>IF(N220="sníž. přenesená",J220,0)</f>
        <v>0</v>
      </c>
      <c r="BI220" s="143">
        <f>IF(N220="nulová",J220,0)</f>
        <v>0</v>
      </c>
      <c r="BJ220" s="17" t="s">
        <v>81</v>
      </c>
      <c r="BK220" s="143">
        <f>ROUND(I220*H220,2)</f>
        <v>0</v>
      </c>
      <c r="BL220" s="17" t="s">
        <v>699</v>
      </c>
      <c r="BM220" s="142" t="s">
        <v>4169</v>
      </c>
    </row>
    <row r="221" spans="2:65" s="1" customFormat="1" ht="11.25">
      <c r="B221" s="32"/>
      <c r="D221" s="144" t="s">
        <v>167</v>
      </c>
      <c r="F221" s="145" t="s">
        <v>4168</v>
      </c>
      <c r="I221" s="146"/>
      <c r="L221" s="32"/>
      <c r="M221" s="147"/>
      <c r="T221" s="53"/>
      <c r="AT221" s="17" t="s">
        <v>167</v>
      </c>
      <c r="AU221" s="17" t="s">
        <v>83</v>
      </c>
    </row>
    <row r="222" spans="2:65" s="11" customFormat="1" ht="25.9" customHeight="1">
      <c r="B222" s="119"/>
      <c r="D222" s="120" t="s">
        <v>72</v>
      </c>
      <c r="E222" s="121" t="s">
        <v>3928</v>
      </c>
      <c r="F222" s="121" t="s">
        <v>3929</v>
      </c>
      <c r="I222" s="122"/>
      <c r="J222" s="123">
        <f>BK222</f>
        <v>0</v>
      </c>
      <c r="L222" s="119"/>
      <c r="M222" s="124"/>
      <c r="P222" s="125">
        <f>SUM(P223:P238)</f>
        <v>0</v>
      </c>
      <c r="R222" s="125">
        <f>SUM(R223:R238)</f>
        <v>0</v>
      </c>
      <c r="T222" s="126">
        <f>SUM(T223:T238)</f>
        <v>0</v>
      </c>
      <c r="AR222" s="120" t="s">
        <v>165</v>
      </c>
      <c r="AT222" s="127" t="s">
        <v>72</v>
      </c>
      <c r="AU222" s="127" t="s">
        <v>73</v>
      </c>
      <c r="AY222" s="120" t="s">
        <v>158</v>
      </c>
      <c r="BK222" s="128">
        <f>SUM(BK223:BK238)</f>
        <v>0</v>
      </c>
    </row>
    <row r="223" spans="2:65" s="1" customFormat="1" ht="16.5" customHeight="1">
      <c r="B223" s="32"/>
      <c r="C223" s="131" t="s">
        <v>565</v>
      </c>
      <c r="D223" s="131" t="s">
        <v>160</v>
      </c>
      <c r="E223" s="132" t="s">
        <v>3930</v>
      </c>
      <c r="F223" s="133" t="s">
        <v>3931</v>
      </c>
      <c r="G223" s="134" t="s">
        <v>1311</v>
      </c>
      <c r="H223" s="135">
        <v>8</v>
      </c>
      <c r="I223" s="136"/>
      <c r="J223" s="137">
        <f>ROUND(I223*H223,2)</f>
        <v>0</v>
      </c>
      <c r="K223" s="133" t="s">
        <v>21</v>
      </c>
      <c r="L223" s="32"/>
      <c r="M223" s="138" t="s">
        <v>21</v>
      </c>
      <c r="N223" s="139" t="s">
        <v>44</v>
      </c>
      <c r="P223" s="140">
        <f>O223*H223</f>
        <v>0</v>
      </c>
      <c r="Q223" s="140">
        <v>0</v>
      </c>
      <c r="R223" s="140">
        <f>Q223*H223</f>
        <v>0</v>
      </c>
      <c r="S223" s="140">
        <v>0</v>
      </c>
      <c r="T223" s="141">
        <f>S223*H223</f>
        <v>0</v>
      </c>
      <c r="AR223" s="142" t="s">
        <v>3746</v>
      </c>
      <c r="AT223" s="142" t="s">
        <v>160</v>
      </c>
      <c r="AU223" s="142" t="s">
        <v>81</v>
      </c>
      <c r="AY223" s="17" t="s">
        <v>158</v>
      </c>
      <c r="BE223" s="143">
        <f>IF(N223="základní",J223,0)</f>
        <v>0</v>
      </c>
      <c r="BF223" s="143">
        <f>IF(N223="snížená",J223,0)</f>
        <v>0</v>
      </c>
      <c r="BG223" s="143">
        <f>IF(N223="zákl. přenesená",J223,0)</f>
        <v>0</v>
      </c>
      <c r="BH223" s="143">
        <f>IF(N223="sníž. přenesená",J223,0)</f>
        <v>0</v>
      </c>
      <c r="BI223" s="143">
        <f>IF(N223="nulová",J223,0)</f>
        <v>0</v>
      </c>
      <c r="BJ223" s="17" t="s">
        <v>81</v>
      </c>
      <c r="BK223" s="143">
        <f>ROUND(I223*H223,2)</f>
        <v>0</v>
      </c>
      <c r="BL223" s="17" t="s">
        <v>3746</v>
      </c>
      <c r="BM223" s="142" t="s">
        <v>4170</v>
      </c>
    </row>
    <row r="224" spans="2:65" s="1" customFormat="1" ht="11.25">
      <c r="B224" s="32"/>
      <c r="D224" s="144" t="s">
        <v>167</v>
      </c>
      <c r="F224" s="145" t="s">
        <v>3931</v>
      </c>
      <c r="I224" s="146"/>
      <c r="L224" s="32"/>
      <c r="M224" s="147"/>
      <c r="T224" s="53"/>
      <c r="AT224" s="17" t="s">
        <v>167</v>
      </c>
      <c r="AU224" s="17" t="s">
        <v>81</v>
      </c>
    </row>
    <row r="225" spans="2:65" s="1" customFormat="1" ht="16.5" customHeight="1">
      <c r="B225" s="32"/>
      <c r="C225" s="131" t="s">
        <v>570</v>
      </c>
      <c r="D225" s="131" t="s">
        <v>160</v>
      </c>
      <c r="E225" s="132" t="s">
        <v>3933</v>
      </c>
      <c r="F225" s="133" t="s">
        <v>3934</v>
      </c>
      <c r="G225" s="134" t="s">
        <v>1311</v>
      </c>
      <c r="H225" s="135">
        <v>8</v>
      </c>
      <c r="I225" s="136"/>
      <c r="J225" s="137">
        <f>ROUND(I225*H225,2)</f>
        <v>0</v>
      </c>
      <c r="K225" s="133" t="s">
        <v>21</v>
      </c>
      <c r="L225" s="32"/>
      <c r="M225" s="138" t="s">
        <v>21</v>
      </c>
      <c r="N225" s="139" t="s">
        <v>44</v>
      </c>
      <c r="P225" s="140">
        <f>O225*H225</f>
        <v>0</v>
      </c>
      <c r="Q225" s="140">
        <v>0</v>
      </c>
      <c r="R225" s="140">
        <f>Q225*H225</f>
        <v>0</v>
      </c>
      <c r="S225" s="140">
        <v>0</v>
      </c>
      <c r="T225" s="141">
        <f>S225*H225</f>
        <v>0</v>
      </c>
      <c r="AR225" s="142" t="s">
        <v>3746</v>
      </c>
      <c r="AT225" s="142" t="s">
        <v>160</v>
      </c>
      <c r="AU225" s="142" t="s">
        <v>81</v>
      </c>
      <c r="AY225" s="17" t="s">
        <v>158</v>
      </c>
      <c r="BE225" s="143">
        <f>IF(N225="základní",J225,0)</f>
        <v>0</v>
      </c>
      <c r="BF225" s="143">
        <f>IF(N225="snížená",J225,0)</f>
        <v>0</v>
      </c>
      <c r="BG225" s="143">
        <f>IF(N225="zákl. přenesená",J225,0)</f>
        <v>0</v>
      </c>
      <c r="BH225" s="143">
        <f>IF(N225="sníž. přenesená",J225,0)</f>
        <v>0</v>
      </c>
      <c r="BI225" s="143">
        <f>IF(N225="nulová",J225,0)</f>
        <v>0</v>
      </c>
      <c r="BJ225" s="17" t="s">
        <v>81</v>
      </c>
      <c r="BK225" s="143">
        <f>ROUND(I225*H225,2)</f>
        <v>0</v>
      </c>
      <c r="BL225" s="17" t="s">
        <v>3746</v>
      </c>
      <c r="BM225" s="142" t="s">
        <v>4171</v>
      </c>
    </row>
    <row r="226" spans="2:65" s="1" customFormat="1" ht="11.25">
      <c r="B226" s="32"/>
      <c r="D226" s="144" t="s">
        <v>167</v>
      </c>
      <c r="F226" s="145" t="s">
        <v>3934</v>
      </c>
      <c r="I226" s="146"/>
      <c r="L226" s="32"/>
      <c r="M226" s="147"/>
      <c r="T226" s="53"/>
      <c r="AT226" s="17" t="s">
        <v>167</v>
      </c>
      <c r="AU226" s="17" t="s">
        <v>81</v>
      </c>
    </row>
    <row r="227" spans="2:65" s="1" customFormat="1" ht="16.5" customHeight="1">
      <c r="B227" s="32"/>
      <c r="C227" s="131" t="s">
        <v>576</v>
      </c>
      <c r="D227" s="131" t="s">
        <v>160</v>
      </c>
      <c r="E227" s="132" t="s">
        <v>3936</v>
      </c>
      <c r="F227" s="133" t="s">
        <v>3937</v>
      </c>
      <c r="G227" s="134" t="s">
        <v>1311</v>
      </c>
      <c r="H227" s="135">
        <v>2</v>
      </c>
      <c r="I227" s="136"/>
      <c r="J227" s="137">
        <f>ROUND(I227*H227,2)</f>
        <v>0</v>
      </c>
      <c r="K227" s="133" t="s">
        <v>21</v>
      </c>
      <c r="L227" s="32"/>
      <c r="M227" s="138" t="s">
        <v>21</v>
      </c>
      <c r="N227" s="139" t="s">
        <v>44</v>
      </c>
      <c r="P227" s="140">
        <f>O227*H227</f>
        <v>0</v>
      </c>
      <c r="Q227" s="140">
        <v>0</v>
      </c>
      <c r="R227" s="140">
        <f>Q227*H227</f>
        <v>0</v>
      </c>
      <c r="S227" s="140">
        <v>0</v>
      </c>
      <c r="T227" s="141">
        <f>S227*H227</f>
        <v>0</v>
      </c>
      <c r="AR227" s="142" t="s">
        <v>3746</v>
      </c>
      <c r="AT227" s="142" t="s">
        <v>160</v>
      </c>
      <c r="AU227" s="142" t="s">
        <v>81</v>
      </c>
      <c r="AY227" s="17" t="s">
        <v>158</v>
      </c>
      <c r="BE227" s="143">
        <f>IF(N227="základní",J227,0)</f>
        <v>0</v>
      </c>
      <c r="BF227" s="143">
        <f>IF(N227="snížená",J227,0)</f>
        <v>0</v>
      </c>
      <c r="BG227" s="143">
        <f>IF(N227="zákl. přenesená",J227,0)</f>
        <v>0</v>
      </c>
      <c r="BH227" s="143">
        <f>IF(N227="sníž. přenesená",J227,0)</f>
        <v>0</v>
      </c>
      <c r="BI227" s="143">
        <f>IF(N227="nulová",J227,0)</f>
        <v>0</v>
      </c>
      <c r="BJ227" s="17" t="s">
        <v>81</v>
      </c>
      <c r="BK227" s="143">
        <f>ROUND(I227*H227,2)</f>
        <v>0</v>
      </c>
      <c r="BL227" s="17" t="s">
        <v>3746</v>
      </c>
      <c r="BM227" s="142" t="s">
        <v>4172</v>
      </c>
    </row>
    <row r="228" spans="2:65" s="1" customFormat="1" ht="11.25">
      <c r="B228" s="32"/>
      <c r="D228" s="144" t="s">
        <v>167</v>
      </c>
      <c r="F228" s="145" t="s">
        <v>3939</v>
      </c>
      <c r="I228" s="146"/>
      <c r="L228" s="32"/>
      <c r="M228" s="147"/>
      <c r="T228" s="53"/>
      <c r="AT228" s="17" t="s">
        <v>167</v>
      </c>
      <c r="AU228" s="17" t="s">
        <v>81</v>
      </c>
    </row>
    <row r="229" spans="2:65" s="1" customFormat="1" ht="16.5" customHeight="1">
      <c r="B229" s="32"/>
      <c r="C229" s="131" t="s">
        <v>582</v>
      </c>
      <c r="D229" s="131" t="s">
        <v>160</v>
      </c>
      <c r="E229" s="132" t="s">
        <v>3943</v>
      </c>
      <c r="F229" s="133" t="s">
        <v>3944</v>
      </c>
      <c r="G229" s="134" t="s">
        <v>1311</v>
      </c>
      <c r="H229" s="135">
        <v>2</v>
      </c>
      <c r="I229" s="136"/>
      <c r="J229" s="137">
        <f>ROUND(I229*H229,2)</f>
        <v>0</v>
      </c>
      <c r="K229" s="133" t="s">
        <v>21</v>
      </c>
      <c r="L229" s="32"/>
      <c r="M229" s="138" t="s">
        <v>21</v>
      </c>
      <c r="N229" s="139" t="s">
        <v>44</v>
      </c>
      <c r="P229" s="140">
        <f>O229*H229</f>
        <v>0</v>
      </c>
      <c r="Q229" s="140">
        <v>0</v>
      </c>
      <c r="R229" s="140">
        <f>Q229*H229</f>
        <v>0</v>
      </c>
      <c r="S229" s="140">
        <v>0</v>
      </c>
      <c r="T229" s="141">
        <f>S229*H229</f>
        <v>0</v>
      </c>
      <c r="AR229" s="142" t="s">
        <v>3746</v>
      </c>
      <c r="AT229" s="142" t="s">
        <v>160</v>
      </c>
      <c r="AU229" s="142" t="s">
        <v>81</v>
      </c>
      <c r="AY229" s="17" t="s">
        <v>158</v>
      </c>
      <c r="BE229" s="143">
        <f>IF(N229="základní",J229,0)</f>
        <v>0</v>
      </c>
      <c r="BF229" s="143">
        <f>IF(N229="snížená",J229,0)</f>
        <v>0</v>
      </c>
      <c r="BG229" s="143">
        <f>IF(N229="zákl. přenesená",J229,0)</f>
        <v>0</v>
      </c>
      <c r="BH229" s="143">
        <f>IF(N229="sníž. přenesená",J229,0)</f>
        <v>0</v>
      </c>
      <c r="BI229" s="143">
        <f>IF(N229="nulová",J229,0)</f>
        <v>0</v>
      </c>
      <c r="BJ229" s="17" t="s">
        <v>81</v>
      </c>
      <c r="BK229" s="143">
        <f>ROUND(I229*H229,2)</f>
        <v>0</v>
      </c>
      <c r="BL229" s="17" t="s">
        <v>3746</v>
      </c>
      <c r="BM229" s="142" t="s">
        <v>4173</v>
      </c>
    </row>
    <row r="230" spans="2:65" s="1" customFormat="1" ht="11.25">
      <c r="B230" s="32"/>
      <c r="D230" s="144" t="s">
        <v>167</v>
      </c>
      <c r="F230" s="145" t="s">
        <v>3944</v>
      </c>
      <c r="I230" s="146"/>
      <c r="L230" s="32"/>
      <c r="M230" s="147"/>
      <c r="T230" s="53"/>
      <c r="AT230" s="17" t="s">
        <v>167</v>
      </c>
      <c r="AU230" s="17" t="s">
        <v>81</v>
      </c>
    </row>
    <row r="231" spans="2:65" s="1" customFormat="1" ht="21.75" customHeight="1">
      <c r="B231" s="32"/>
      <c r="C231" s="131" t="s">
        <v>587</v>
      </c>
      <c r="D231" s="131" t="s">
        <v>160</v>
      </c>
      <c r="E231" s="132" t="s">
        <v>3946</v>
      </c>
      <c r="F231" s="133" t="s">
        <v>3947</v>
      </c>
      <c r="G231" s="134" t="s">
        <v>1311</v>
      </c>
      <c r="H231" s="135">
        <v>5</v>
      </c>
      <c r="I231" s="136"/>
      <c r="J231" s="137">
        <f>ROUND(I231*H231,2)</f>
        <v>0</v>
      </c>
      <c r="K231" s="133" t="s">
        <v>21</v>
      </c>
      <c r="L231" s="32"/>
      <c r="M231" s="138" t="s">
        <v>21</v>
      </c>
      <c r="N231" s="139" t="s">
        <v>44</v>
      </c>
      <c r="P231" s="140">
        <f>O231*H231</f>
        <v>0</v>
      </c>
      <c r="Q231" s="140">
        <v>0</v>
      </c>
      <c r="R231" s="140">
        <f>Q231*H231</f>
        <v>0</v>
      </c>
      <c r="S231" s="140">
        <v>0</v>
      </c>
      <c r="T231" s="141">
        <f>S231*H231</f>
        <v>0</v>
      </c>
      <c r="AR231" s="142" t="s">
        <v>3746</v>
      </c>
      <c r="AT231" s="142" t="s">
        <v>160</v>
      </c>
      <c r="AU231" s="142" t="s">
        <v>81</v>
      </c>
      <c r="AY231" s="17" t="s">
        <v>158</v>
      </c>
      <c r="BE231" s="143">
        <f>IF(N231="základní",J231,0)</f>
        <v>0</v>
      </c>
      <c r="BF231" s="143">
        <f>IF(N231="snížená",J231,0)</f>
        <v>0</v>
      </c>
      <c r="BG231" s="143">
        <f>IF(N231="zákl. přenesená",J231,0)</f>
        <v>0</v>
      </c>
      <c r="BH231" s="143">
        <f>IF(N231="sníž. přenesená",J231,0)</f>
        <v>0</v>
      </c>
      <c r="BI231" s="143">
        <f>IF(N231="nulová",J231,0)</f>
        <v>0</v>
      </c>
      <c r="BJ231" s="17" t="s">
        <v>81</v>
      </c>
      <c r="BK231" s="143">
        <f>ROUND(I231*H231,2)</f>
        <v>0</v>
      </c>
      <c r="BL231" s="17" t="s">
        <v>3746</v>
      </c>
      <c r="BM231" s="142" t="s">
        <v>4174</v>
      </c>
    </row>
    <row r="232" spans="2:65" s="1" customFormat="1" ht="11.25">
      <c r="B232" s="32"/>
      <c r="D232" s="144" t="s">
        <v>167</v>
      </c>
      <c r="F232" s="145" t="s">
        <v>3947</v>
      </c>
      <c r="I232" s="146"/>
      <c r="L232" s="32"/>
      <c r="M232" s="147"/>
      <c r="T232" s="53"/>
      <c r="AT232" s="17" t="s">
        <v>167</v>
      </c>
      <c r="AU232" s="17" t="s">
        <v>81</v>
      </c>
    </row>
    <row r="233" spans="2:65" s="1" customFormat="1" ht="16.5" customHeight="1">
      <c r="B233" s="32"/>
      <c r="C233" s="131" t="s">
        <v>594</v>
      </c>
      <c r="D233" s="131" t="s">
        <v>160</v>
      </c>
      <c r="E233" s="132" t="s">
        <v>3949</v>
      </c>
      <c r="F233" s="133" t="s">
        <v>3950</v>
      </c>
      <c r="G233" s="134" t="s">
        <v>1311</v>
      </c>
      <c r="H233" s="135">
        <v>5</v>
      </c>
      <c r="I233" s="136"/>
      <c r="J233" s="137">
        <f>ROUND(I233*H233,2)</f>
        <v>0</v>
      </c>
      <c r="K233" s="133" t="s">
        <v>21</v>
      </c>
      <c r="L233" s="32"/>
      <c r="M233" s="138" t="s">
        <v>21</v>
      </c>
      <c r="N233" s="139" t="s">
        <v>44</v>
      </c>
      <c r="P233" s="140">
        <f>O233*H233</f>
        <v>0</v>
      </c>
      <c r="Q233" s="140">
        <v>0</v>
      </c>
      <c r="R233" s="140">
        <f>Q233*H233</f>
        <v>0</v>
      </c>
      <c r="S233" s="140">
        <v>0</v>
      </c>
      <c r="T233" s="141">
        <f>S233*H233</f>
        <v>0</v>
      </c>
      <c r="AR233" s="142" t="s">
        <v>3746</v>
      </c>
      <c r="AT233" s="142" t="s">
        <v>160</v>
      </c>
      <c r="AU233" s="142" t="s">
        <v>81</v>
      </c>
      <c r="AY233" s="17" t="s">
        <v>158</v>
      </c>
      <c r="BE233" s="143">
        <f>IF(N233="základní",J233,0)</f>
        <v>0</v>
      </c>
      <c r="BF233" s="143">
        <f>IF(N233="snížená",J233,0)</f>
        <v>0</v>
      </c>
      <c r="BG233" s="143">
        <f>IF(N233="zákl. přenesená",J233,0)</f>
        <v>0</v>
      </c>
      <c r="BH233" s="143">
        <f>IF(N233="sníž. přenesená",J233,0)</f>
        <v>0</v>
      </c>
      <c r="BI233" s="143">
        <f>IF(N233="nulová",J233,0)</f>
        <v>0</v>
      </c>
      <c r="BJ233" s="17" t="s">
        <v>81</v>
      </c>
      <c r="BK233" s="143">
        <f>ROUND(I233*H233,2)</f>
        <v>0</v>
      </c>
      <c r="BL233" s="17" t="s">
        <v>3746</v>
      </c>
      <c r="BM233" s="142" t="s">
        <v>4175</v>
      </c>
    </row>
    <row r="234" spans="2:65" s="1" customFormat="1" ht="11.25">
      <c r="B234" s="32"/>
      <c r="D234" s="144" t="s">
        <v>167</v>
      </c>
      <c r="F234" s="145" t="s">
        <v>3950</v>
      </c>
      <c r="I234" s="146"/>
      <c r="L234" s="32"/>
      <c r="M234" s="147"/>
      <c r="T234" s="53"/>
      <c r="AT234" s="17" t="s">
        <v>167</v>
      </c>
      <c r="AU234" s="17" t="s">
        <v>81</v>
      </c>
    </row>
    <row r="235" spans="2:65" s="1" customFormat="1" ht="16.5" customHeight="1">
      <c r="B235" s="32"/>
      <c r="C235" s="131" t="s">
        <v>601</v>
      </c>
      <c r="D235" s="131" t="s">
        <v>160</v>
      </c>
      <c r="E235" s="132" t="s">
        <v>3952</v>
      </c>
      <c r="F235" s="133" t="s">
        <v>3953</v>
      </c>
      <c r="G235" s="134" t="s">
        <v>1311</v>
      </c>
      <c r="H235" s="135">
        <v>10</v>
      </c>
      <c r="I235" s="136"/>
      <c r="J235" s="137">
        <f>ROUND(I235*H235,2)</f>
        <v>0</v>
      </c>
      <c r="K235" s="133" t="s">
        <v>164</v>
      </c>
      <c r="L235" s="32"/>
      <c r="M235" s="138" t="s">
        <v>21</v>
      </c>
      <c r="N235" s="139" t="s">
        <v>44</v>
      </c>
      <c r="P235" s="140">
        <f>O235*H235</f>
        <v>0</v>
      </c>
      <c r="Q235" s="140">
        <v>0</v>
      </c>
      <c r="R235" s="140">
        <f>Q235*H235</f>
        <v>0</v>
      </c>
      <c r="S235" s="140">
        <v>0</v>
      </c>
      <c r="T235" s="141">
        <f>S235*H235</f>
        <v>0</v>
      </c>
      <c r="AR235" s="142" t="s">
        <v>3746</v>
      </c>
      <c r="AT235" s="142" t="s">
        <v>160</v>
      </c>
      <c r="AU235" s="142" t="s">
        <v>81</v>
      </c>
      <c r="AY235" s="17" t="s">
        <v>158</v>
      </c>
      <c r="BE235" s="143">
        <f>IF(N235="základní",J235,0)</f>
        <v>0</v>
      </c>
      <c r="BF235" s="143">
        <f>IF(N235="snížená",J235,0)</f>
        <v>0</v>
      </c>
      <c r="BG235" s="143">
        <f>IF(N235="zákl. přenesená",J235,0)</f>
        <v>0</v>
      </c>
      <c r="BH235" s="143">
        <f>IF(N235="sníž. přenesená",J235,0)</f>
        <v>0</v>
      </c>
      <c r="BI235" s="143">
        <f>IF(N235="nulová",J235,0)</f>
        <v>0</v>
      </c>
      <c r="BJ235" s="17" t="s">
        <v>81</v>
      </c>
      <c r="BK235" s="143">
        <f>ROUND(I235*H235,2)</f>
        <v>0</v>
      </c>
      <c r="BL235" s="17" t="s">
        <v>3746</v>
      </c>
      <c r="BM235" s="142" t="s">
        <v>4176</v>
      </c>
    </row>
    <row r="236" spans="2:65" s="1" customFormat="1" ht="11.25">
      <c r="B236" s="32"/>
      <c r="D236" s="144" t="s">
        <v>167</v>
      </c>
      <c r="F236" s="145" t="s">
        <v>3955</v>
      </c>
      <c r="I236" s="146"/>
      <c r="L236" s="32"/>
      <c r="M236" s="147"/>
      <c r="T236" s="53"/>
      <c r="AT236" s="17" t="s">
        <v>167</v>
      </c>
      <c r="AU236" s="17" t="s">
        <v>81</v>
      </c>
    </row>
    <row r="237" spans="2:65" s="1" customFormat="1" ht="11.25">
      <c r="B237" s="32"/>
      <c r="D237" s="148" t="s">
        <v>169</v>
      </c>
      <c r="F237" s="149" t="s">
        <v>3956</v>
      </c>
      <c r="I237" s="146"/>
      <c r="L237" s="32"/>
      <c r="M237" s="147"/>
      <c r="T237" s="53"/>
      <c r="AT237" s="17" t="s">
        <v>169</v>
      </c>
      <c r="AU237" s="17" t="s">
        <v>81</v>
      </c>
    </row>
    <row r="238" spans="2:65" s="1" customFormat="1" ht="39">
      <c r="B238" s="32"/>
      <c r="D238" s="144" t="s">
        <v>562</v>
      </c>
      <c r="F238" s="180" t="s">
        <v>4177</v>
      </c>
      <c r="I238" s="146"/>
      <c r="L238" s="32"/>
      <c r="M238" s="147"/>
      <c r="T238" s="53"/>
      <c r="AT238" s="17" t="s">
        <v>562</v>
      </c>
      <c r="AU238" s="17" t="s">
        <v>81</v>
      </c>
    </row>
    <row r="239" spans="2:65" s="11" customFormat="1" ht="25.9" customHeight="1">
      <c r="B239" s="119"/>
      <c r="D239" s="120" t="s">
        <v>72</v>
      </c>
      <c r="E239" s="121" t="s">
        <v>106</v>
      </c>
      <c r="F239" s="121" t="s">
        <v>107</v>
      </c>
      <c r="I239" s="122"/>
      <c r="J239" s="123">
        <f>BK239</f>
        <v>0</v>
      </c>
      <c r="L239" s="119"/>
      <c r="M239" s="124"/>
      <c r="P239" s="125">
        <f>P240+P242+P246+P250</f>
        <v>0</v>
      </c>
      <c r="R239" s="125">
        <f>R240+R242+R246+R250</f>
        <v>0</v>
      </c>
      <c r="T239" s="126">
        <f>T240+T242+T246+T250</f>
        <v>0</v>
      </c>
      <c r="AR239" s="120" t="s">
        <v>195</v>
      </c>
      <c r="AT239" s="127" t="s">
        <v>72</v>
      </c>
      <c r="AU239" s="127" t="s">
        <v>73</v>
      </c>
      <c r="AY239" s="120" t="s">
        <v>158</v>
      </c>
      <c r="BK239" s="128">
        <f>BK240+BK242+BK246+BK250</f>
        <v>0</v>
      </c>
    </row>
    <row r="240" spans="2:65" s="11" customFormat="1" ht="22.9" customHeight="1">
      <c r="B240" s="119"/>
      <c r="D240" s="120" t="s">
        <v>72</v>
      </c>
      <c r="E240" s="129" t="s">
        <v>3958</v>
      </c>
      <c r="F240" s="129" t="s">
        <v>3959</v>
      </c>
      <c r="I240" s="122"/>
      <c r="J240" s="130">
        <f>BK240</f>
        <v>0</v>
      </c>
      <c r="L240" s="119"/>
      <c r="M240" s="124"/>
      <c r="P240" s="125">
        <f>SUM(P241:P241)</f>
        <v>0</v>
      </c>
      <c r="R240" s="125">
        <f>SUM(R241:R241)</f>
        <v>0</v>
      </c>
      <c r="T240" s="126">
        <f>SUM(T241:T241)</f>
        <v>0</v>
      </c>
      <c r="AR240" s="120" t="s">
        <v>195</v>
      </c>
      <c r="AT240" s="127" t="s">
        <v>72</v>
      </c>
      <c r="AU240" s="127" t="s">
        <v>81</v>
      </c>
      <c r="AY240" s="120" t="s">
        <v>158</v>
      </c>
      <c r="BK240" s="128">
        <f>SUM(BK241:BK241)</f>
        <v>0</v>
      </c>
    </row>
    <row r="241" spans="2:65" s="1" customFormat="1" ht="11.25">
      <c r="B241" s="32"/>
      <c r="D241" s="148"/>
      <c r="F241" s="149"/>
      <c r="I241" s="146"/>
      <c r="L241" s="32"/>
      <c r="M241" s="147"/>
      <c r="T241" s="53"/>
      <c r="AT241" s="17" t="s">
        <v>169</v>
      </c>
      <c r="AU241" s="17" t="s">
        <v>83</v>
      </c>
    </row>
    <row r="242" spans="2:65" s="11" customFormat="1" ht="22.9" customHeight="1">
      <c r="B242" s="119"/>
      <c r="D242" s="120" t="s">
        <v>72</v>
      </c>
      <c r="E242" s="129" t="s">
        <v>3965</v>
      </c>
      <c r="F242" s="129" t="s">
        <v>3966</v>
      </c>
      <c r="I242" s="122"/>
      <c r="J242" s="130">
        <f>BK242</f>
        <v>0</v>
      </c>
      <c r="L242" s="119"/>
      <c r="M242" s="124"/>
      <c r="P242" s="125">
        <f>SUM(P243:P245)</f>
        <v>0</v>
      </c>
      <c r="R242" s="125">
        <f>SUM(R243:R245)</f>
        <v>0</v>
      </c>
      <c r="T242" s="126">
        <f>SUM(T243:T245)</f>
        <v>0</v>
      </c>
      <c r="AR242" s="120" t="s">
        <v>195</v>
      </c>
      <c r="AT242" s="127" t="s">
        <v>72</v>
      </c>
      <c r="AU242" s="127" t="s">
        <v>81</v>
      </c>
      <c r="AY242" s="120" t="s">
        <v>158</v>
      </c>
      <c r="BK242" s="128">
        <f>SUM(BK243:BK245)</f>
        <v>0</v>
      </c>
    </row>
    <row r="243" spans="2:65" s="1" customFormat="1" ht="16.5" customHeight="1">
      <c r="B243" s="32"/>
      <c r="C243" s="131" t="s">
        <v>640</v>
      </c>
      <c r="D243" s="131" t="s">
        <v>160</v>
      </c>
      <c r="E243" s="132" t="s">
        <v>3967</v>
      </c>
      <c r="F243" s="133" t="s">
        <v>3968</v>
      </c>
      <c r="G243" s="134" t="s">
        <v>3962</v>
      </c>
      <c r="H243" s="135">
        <v>1</v>
      </c>
      <c r="I243" s="136"/>
      <c r="J243" s="137">
        <f>ROUND(I243*H243,2)</f>
        <v>0</v>
      </c>
      <c r="K243" s="133" t="s">
        <v>164</v>
      </c>
      <c r="L243" s="32"/>
      <c r="M243" s="138" t="s">
        <v>21</v>
      </c>
      <c r="N243" s="139" t="s">
        <v>44</v>
      </c>
      <c r="P243" s="140">
        <f>O243*H243</f>
        <v>0</v>
      </c>
      <c r="Q243" s="140">
        <v>0</v>
      </c>
      <c r="R243" s="140">
        <f>Q243*H243</f>
        <v>0</v>
      </c>
      <c r="S243" s="140">
        <v>0</v>
      </c>
      <c r="T243" s="141">
        <f>S243*H243</f>
        <v>0</v>
      </c>
      <c r="AR243" s="142" t="s">
        <v>3963</v>
      </c>
      <c r="AT243" s="142" t="s">
        <v>160</v>
      </c>
      <c r="AU243" s="142" t="s">
        <v>83</v>
      </c>
      <c r="AY243" s="17" t="s">
        <v>158</v>
      </c>
      <c r="BE243" s="143">
        <f>IF(N243="základní",J243,0)</f>
        <v>0</v>
      </c>
      <c r="BF243" s="143">
        <f>IF(N243="snížená",J243,0)</f>
        <v>0</v>
      </c>
      <c r="BG243" s="143">
        <f>IF(N243="zákl. přenesená",J243,0)</f>
        <v>0</v>
      </c>
      <c r="BH243" s="143">
        <f>IF(N243="sníž. přenesená",J243,0)</f>
        <v>0</v>
      </c>
      <c r="BI243" s="143">
        <f>IF(N243="nulová",J243,0)</f>
        <v>0</v>
      </c>
      <c r="BJ243" s="17" t="s">
        <v>81</v>
      </c>
      <c r="BK243" s="143">
        <f>ROUND(I243*H243,2)</f>
        <v>0</v>
      </c>
      <c r="BL243" s="17" t="s">
        <v>3963</v>
      </c>
      <c r="BM243" s="142" t="s">
        <v>4178</v>
      </c>
    </row>
    <row r="244" spans="2:65" s="1" customFormat="1" ht="11.25">
      <c r="B244" s="32"/>
      <c r="D244" s="144" t="s">
        <v>167</v>
      </c>
      <c r="F244" s="145" t="s">
        <v>3968</v>
      </c>
      <c r="I244" s="146"/>
      <c r="L244" s="32"/>
      <c r="M244" s="147"/>
      <c r="T244" s="53"/>
      <c r="AT244" s="17" t="s">
        <v>167</v>
      </c>
      <c r="AU244" s="17" t="s">
        <v>83</v>
      </c>
    </row>
    <row r="245" spans="2:65" s="1" customFormat="1" ht="11.25">
      <c r="B245" s="32"/>
      <c r="D245" s="148" t="s">
        <v>169</v>
      </c>
      <c r="F245" s="149" t="s">
        <v>4179</v>
      </c>
      <c r="I245" s="146"/>
      <c r="L245" s="32"/>
      <c r="M245" s="147"/>
      <c r="T245" s="53"/>
      <c r="AT245" s="17" t="s">
        <v>169</v>
      </c>
      <c r="AU245" s="17" t="s">
        <v>83</v>
      </c>
    </row>
    <row r="246" spans="2:65" s="11" customFormat="1" ht="22.9" customHeight="1">
      <c r="B246" s="119"/>
      <c r="D246" s="120" t="s">
        <v>72</v>
      </c>
      <c r="E246" s="129" t="s">
        <v>3970</v>
      </c>
      <c r="F246" s="129" t="s">
        <v>3971</v>
      </c>
      <c r="I246" s="122"/>
      <c r="J246" s="130">
        <f>BK246</f>
        <v>0</v>
      </c>
      <c r="L246" s="119"/>
      <c r="M246" s="124"/>
      <c r="P246" s="125">
        <f>SUM(P247:P249)</f>
        <v>0</v>
      </c>
      <c r="R246" s="125">
        <f>SUM(R247:R249)</f>
        <v>0</v>
      </c>
      <c r="T246" s="126">
        <f>SUM(T247:T249)</f>
        <v>0</v>
      </c>
      <c r="AR246" s="120" t="s">
        <v>195</v>
      </c>
      <c r="AT246" s="127" t="s">
        <v>72</v>
      </c>
      <c r="AU246" s="127" t="s">
        <v>81</v>
      </c>
      <c r="AY246" s="120" t="s">
        <v>158</v>
      </c>
      <c r="BK246" s="128">
        <f>SUM(BK247:BK249)</f>
        <v>0</v>
      </c>
    </row>
    <row r="247" spans="2:65" s="1" customFormat="1" ht="16.5" customHeight="1">
      <c r="B247" s="32"/>
      <c r="C247" s="131" t="s">
        <v>646</v>
      </c>
      <c r="D247" s="131" t="s">
        <v>160</v>
      </c>
      <c r="E247" s="132" t="s">
        <v>3972</v>
      </c>
      <c r="F247" s="133" t="s">
        <v>3973</v>
      </c>
      <c r="G247" s="134" t="s">
        <v>3974</v>
      </c>
      <c r="H247" s="135">
        <v>5</v>
      </c>
      <c r="I247" s="136"/>
      <c r="J247" s="137">
        <f>ROUND(I247*H247,2)</f>
        <v>0</v>
      </c>
      <c r="K247" s="133" t="s">
        <v>164</v>
      </c>
      <c r="L247" s="32"/>
      <c r="M247" s="138" t="s">
        <v>21</v>
      </c>
      <c r="N247" s="139" t="s">
        <v>44</v>
      </c>
      <c r="P247" s="140">
        <f>O247*H247</f>
        <v>0</v>
      </c>
      <c r="Q247" s="140">
        <v>0</v>
      </c>
      <c r="R247" s="140">
        <f>Q247*H247</f>
        <v>0</v>
      </c>
      <c r="S247" s="140">
        <v>0</v>
      </c>
      <c r="T247" s="141">
        <f>S247*H247</f>
        <v>0</v>
      </c>
      <c r="AR247" s="142" t="s">
        <v>3963</v>
      </c>
      <c r="AT247" s="142" t="s">
        <v>160</v>
      </c>
      <c r="AU247" s="142" t="s">
        <v>83</v>
      </c>
      <c r="AY247" s="17" t="s">
        <v>158</v>
      </c>
      <c r="BE247" s="143">
        <f>IF(N247="základní",J247,0)</f>
        <v>0</v>
      </c>
      <c r="BF247" s="143">
        <f>IF(N247="snížená",J247,0)</f>
        <v>0</v>
      </c>
      <c r="BG247" s="143">
        <f>IF(N247="zákl. přenesená",J247,0)</f>
        <v>0</v>
      </c>
      <c r="BH247" s="143">
        <f>IF(N247="sníž. přenesená",J247,0)</f>
        <v>0</v>
      </c>
      <c r="BI247" s="143">
        <f>IF(N247="nulová",J247,0)</f>
        <v>0</v>
      </c>
      <c r="BJ247" s="17" t="s">
        <v>81</v>
      </c>
      <c r="BK247" s="143">
        <f>ROUND(I247*H247,2)</f>
        <v>0</v>
      </c>
      <c r="BL247" s="17" t="s">
        <v>3963</v>
      </c>
      <c r="BM247" s="142" t="s">
        <v>4180</v>
      </c>
    </row>
    <row r="248" spans="2:65" s="1" customFormat="1" ht="11.25">
      <c r="B248" s="32"/>
      <c r="D248" s="144" t="s">
        <v>167</v>
      </c>
      <c r="F248" s="145" t="s">
        <v>3973</v>
      </c>
      <c r="I248" s="146"/>
      <c r="L248" s="32"/>
      <c r="M248" s="147"/>
      <c r="T248" s="53"/>
      <c r="AT248" s="17" t="s">
        <v>167</v>
      </c>
      <c r="AU248" s="17" t="s">
        <v>83</v>
      </c>
    </row>
    <row r="249" spans="2:65" s="1" customFormat="1" ht="11.25">
      <c r="B249" s="32"/>
      <c r="D249" s="148" t="s">
        <v>169</v>
      </c>
      <c r="F249" s="149" t="s">
        <v>4181</v>
      </c>
      <c r="I249" s="146"/>
      <c r="L249" s="32"/>
      <c r="M249" s="147"/>
      <c r="T249" s="53"/>
      <c r="AT249" s="17" t="s">
        <v>169</v>
      </c>
      <c r="AU249" s="17" t="s">
        <v>83</v>
      </c>
    </row>
    <row r="250" spans="2:65" s="11" customFormat="1" ht="22.9" customHeight="1">
      <c r="B250" s="119"/>
      <c r="D250" s="120" t="s">
        <v>72</v>
      </c>
      <c r="E250" s="129" t="s">
        <v>3976</v>
      </c>
      <c r="F250" s="129" t="s">
        <v>3977</v>
      </c>
      <c r="I250" s="122"/>
      <c r="J250" s="130">
        <f>BK250</f>
        <v>0</v>
      </c>
      <c r="L250" s="119"/>
      <c r="M250" s="124"/>
      <c r="P250" s="125">
        <f>SUM(P251:P252)</f>
        <v>0</v>
      </c>
      <c r="R250" s="125">
        <f>SUM(R251:R252)</f>
        <v>0</v>
      </c>
      <c r="T250" s="126">
        <f>SUM(T251:T252)</f>
        <v>0</v>
      </c>
      <c r="AR250" s="120" t="s">
        <v>195</v>
      </c>
      <c r="AT250" s="127" t="s">
        <v>72</v>
      </c>
      <c r="AU250" s="127" t="s">
        <v>81</v>
      </c>
      <c r="AY250" s="120" t="s">
        <v>158</v>
      </c>
      <c r="BK250" s="128">
        <f>SUM(BK251:BK252)</f>
        <v>0</v>
      </c>
    </row>
    <row r="251" spans="2:65" s="1" customFormat="1" ht="16.5" customHeight="1">
      <c r="B251" s="32"/>
      <c r="C251" s="131" t="s">
        <v>654</v>
      </c>
      <c r="D251" s="131" t="s">
        <v>160</v>
      </c>
      <c r="E251" s="132" t="s">
        <v>3981</v>
      </c>
      <c r="F251" s="133" t="s">
        <v>3982</v>
      </c>
      <c r="G251" s="134" t="s">
        <v>3962</v>
      </c>
      <c r="H251" s="135">
        <v>1</v>
      </c>
      <c r="I251" s="136"/>
      <c r="J251" s="137">
        <f>ROUND(I251*H251,2)</f>
        <v>0</v>
      </c>
      <c r="K251" s="133" t="s">
        <v>21</v>
      </c>
      <c r="L251" s="32"/>
      <c r="M251" s="138" t="s">
        <v>21</v>
      </c>
      <c r="N251" s="139" t="s">
        <v>44</v>
      </c>
      <c r="P251" s="140">
        <f>O251*H251</f>
        <v>0</v>
      </c>
      <c r="Q251" s="140">
        <v>0</v>
      </c>
      <c r="R251" s="140">
        <f>Q251*H251</f>
        <v>0</v>
      </c>
      <c r="S251" s="140">
        <v>0</v>
      </c>
      <c r="T251" s="141">
        <f>S251*H251</f>
        <v>0</v>
      </c>
      <c r="AR251" s="142" t="s">
        <v>3963</v>
      </c>
      <c r="AT251" s="142" t="s">
        <v>160</v>
      </c>
      <c r="AU251" s="142" t="s">
        <v>83</v>
      </c>
      <c r="AY251" s="17" t="s">
        <v>158</v>
      </c>
      <c r="BE251" s="143">
        <f>IF(N251="základní",J251,0)</f>
        <v>0</v>
      </c>
      <c r="BF251" s="143">
        <f>IF(N251="snížená",J251,0)</f>
        <v>0</v>
      </c>
      <c r="BG251" s="143">
        <f>IF(N251="zákl. přenesená",J251,0)</f>
        <v>0</v>
      </c>
      <c r="BH251" s="143">
        <f>IF(N251="sníž. přenesená",J251,0)</f>
        <v>0</v>
      </c>
      <c r="BI251" s="143">
        <f>IF(N251="nulová",J251,0)</f>
        <v>0</v>
      </c>
      <c r="BJ251" s="17" t="s">
        <v>81</v>
      </c>
      <c r="BK251" s="143">
        <f>ROUND(I251*H251,2)</f>
        <v>0</v>
      </c>
      <c r="BL251" s="17" t="s">
        <v>3963</v>
      </c>
      <c r="BM251" s="142" t="s">
        <v>4182</v>
      </c>
    </row>
    <row r="252" spans="2:65" s="1" customFormat="1" ht="11.25">
      <c r="B252" s="32"/>
      <c r="D252" s="144" t="s">
        <v>167</v>
      </c>
      <c r="F252" s="145" t="s">
        <v>3982</v>
      </c>
      <c r="I252" s="146"/>
      <c r="L252" s="32"/>
      <c r="M252" s="185"/>
      <c r="N252" s="186"/>
      <c r="O252" s="186"/>
      <c r="P252" s="186"/>
      <c r="Q252" s="186"/>
      <c r="R252" s="186"/>
      <c r="S252" s="186"/>
      <c r="T252" s="187"/>
      <c r="AT252" s="17" t="s">
        <v>167</v>
      </c>
      <c r="AU252" s="17" t="s">
        <v>83</v>
      </c>
    </row>
    <row r="253" spans="2:65" s="1" customFormat="1" ht="6.95" customHeight="1">
      <c r="B253" s="41"/>
      <c r="C253" s="42"/>
      <c r="D253" s="42"/>
      <c r="E253" s="42"/>
      <c r="F253" s="42"/>
      <c r="G253" s="42"/>
      <c r="H253" s="42"/>
      <c r="I253" s="42"/>
      <c r="J253" s="42"/>
      <c r="K253" s="42"/>
      <c r="L253" s="32"/>
    </row>
    <row r="254" spans="2:65" ht="11.25"/>
    <row r="255" spans="2:65" ht="11.25"/>
    <row r="256" spans="2:65" ht="11.25"/>
    <row r="257" ht="11.25"/>
    <row r="258" ht="11.25"/>
    <row r="259" ht="11.25"/>
    <row r="260" ht="11.25"/>
    <row r="261" ht="11.25"/>
    <row r="262" ht="11.25"/>
    <row r="263" ht="11.25"/>
    <row r="264" ht="11.25"/>
  </sheetData>
  <sheetProtection algorithmName="SHA-512" hashValue="lVT9QX80gvgZ1R7rR4BqlhUi6XQWqURNpwc4RjNFeFD8Z/OpbqEXHSBpjQWEWZcDvGAMY9oh4j/m5l3ISzU/+w==" saltValue="gBLoEFr6U/23GEdyQlstNA==" spinCount="100000" sheet="1" objects="1" scenarios="1" formatColumns="0" formatRows="0" autoFilter="0"/>
  <autoFilter ref="C97:K252" xr:uid="{00000000-0009-0000-0000-000006000000}"/>
  <mergeCells count="12">
    <mergeCell ref="E90:H90"/>
    <mergeCell ref="L2:V2"/>
    <mergeCell ref="E50:H50"/>
    <mergeCell ref="E52:H52"/>
    <mergeCell ref="E54:H54"/>
    <mergeCell ref="E86:H86"/>
    <mergeCell ref="E88:H88"/>
    <mergeCell ref="E7:H7"/>
    <mergeCell ref="E9:H9"/>
    <mergeCell ref="E11:H11"/>
    <mergeCell ref="E20:H20"/>
    <mergeCell ref="E29:H29"/>
  </mergeCells>
  <hyperlinks>
    <hyperlink ref="F103" r:id="rId1" xr:uid="{00000000-0004-0000-0600-000000000000}"/>
    <hyperlink ref="F108" r:id="rId2" xr:uid="{00000000-0004-0000-0600-000001000000}"/>
    <hyperlink ref="F113" r:id="rId3" xr:uid="{00000000-0004-0000-0600-000002000000}"/>
    <hyperlink ref="F119" r:id="rId4" xr:uid="{00000000-0004-0000-0600-000003000000}"/>
    <hyperlink ref="F124" r:id="rId5" xr:uid="{00000000-0004-0000-0600-000004000000}"/>
    <hyperlink ref="F136" r:id="rId6" xr:uid="{00000000-0004-0000-0600-000005000000}"/>
    <hyperlink ref="F146" r:id="rId7" xr:uid="{00000000-0004-0000-0600-000006000000}"/>
    <hyperlink ref="F156" r:id="rId8" xr:uid="{00000000-0004-0000-0600-000007000000}"/>
    <hyperlink ref="F161" r:id="rId9" xr:uid="{00000000-0004-0000-0600-000008000000}"/>
    <hyperlink ref="F164" r:id="rId10" xr:uid="{00000000-0004-0000-0600-000009000000}"/>
    <hyperlink ref="F177" r:id="rId11" xr:uid="{00000000-0004-0000-0600-00000A000000}"/>
    <hyperlink ref="F186" r:id="rId12" xr:uid="{00000000-0004-0000-0600-00000B000000}"/>
    <hyperlink ref="F189" r:id="rId13" xr:uid="{00000000-0004-0000-0600-00000C000000}"/>
    <hyperlink ref="F192" r:id="rId14" xr:uid="{00000000-0004-0000-0600-00000D000000}"/>
    <hyperlink ref="F195" r:id="rId15" xr:uid="{00000000-0004-0000-0600-00000E000000}"/>
    <hyperlink ref="F202" r:id="rId16" xr:uid="{00000000-0004-0000-0600-00000F000000}"/>
    <hyperlink ref="F205" r:id="rId17" xr:uid="{00000000-0004-0000-0600-000010000000}"/>
    <hyperlink ref="F209" r:id="rId18" xr:uid="{00000000-0004-0000-0600-000011000000}"/>
    <hyperlink ref="F212" r:id="rId19" xr:uid="{00000000-0004-0000-0600-000012000000}"/>
    <hyperlink ref="F215" r:id="rId20" xr:uid="{00000000-0004-0000-0600-000013000000}"/>
    <hyperlink ref="F237" r:id="rId21" xr:uid="{00000000-0004-0000-0600-000014000000}"/>
    <hyperlink ref="F245" r:id="rId22" xr:uid="{00000000-0004-0000-0600-000019000000}"/>
    <hyperlink ref="F249" r:id="rId23" xr:uid="{00000000-0004-0000-0600-00001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02"/>
  <sheetViews>
    <sheetView showGridLines="0" topLeftCell="A63" workbookViewId="0">
      <selection activeCell="F108" sqref="F108"/>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105</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ht="12" customHeight="1">
      <c r="B8" s="20"/>
      <c r="D8" s="27" t="s">
        <v>111</v>
      </c>
      <c r="L8" s="20"/>
    </row>
    <row r="9" spans="2:46" s="1" customFormat="1" ht="16.5" customHeight="1">
      <c r="B9" s="32"/>
      <c r="E9" s="317" t="s">
        <v>3342</v>
      </c>
      <c r="F9" s="319"/>
      <c r="G9" s="319"/>
      <c r="H9" s="319"/>
      <c r="L9" s="32"/>
    </row>
    <row r="10" spans="2:46" s="1" customFormat="1" ht="12" customHeight="1">
      <c r="B10" s="32"/>
      <c r="D10" s="27" t="s">
        <v>3343</v>
      </c>
      <c r="L10" s="32"/>
    </row>
    <row r="11" spans="2:46" s="1" customFormat="1" ht="16.5" customHeight="1">
      <c r="B11" s="32"/>
      <c r="E11" s="276" t="s">
        <v>4183</v>
      </c>
      <c r="F11" s="319"/>
      <c r="G11" s="319"/>
      <c r="H11" s="319"/>
      <c r="L11" s="32"/>
    </row>
    <row r="12" spans="2:46" s="1" customFormat="1" ht="11.25">
      <c r="B12" s="32"/>
      <c r="L12" s="32"/>
    </row>
    <row r="13" spans="2:46" s="1" customFormat="1" ht="12" customHeight="1">
      <c r="B13" s="32"/>
      <c r="D13" s="27" t="s">
        <v>18</v>
      </c>
      <c r="F13" s="25" t="s">
        <v>99</v>
      </c>
      <c r="I13" s="27" t="s">
        <v>20</v>
      </c>
      <c r="J13" s="25" t="s">
        <v>21</v>
      </c>
      <c r="L13" s="32"/>
    </row>
    <row r="14" spans="2:46" s="1" customFormat="1" ht="12" customHeight="1">
      <c r="B14" s="32"/>
      <c r="D14" s="27" t="s">
        <v>22</v>
      </c>
      <c r="F14" s="25" t="s">
        <v>3345</v>
      </c>
      <c r="I14" s="27" t="s">
        <v>24</v>
      </c>
      <c r="J14" s="49" t="str">
        <f>'Rekapitulace stavby'!AN8</f>
        <v>7. 9. 2022</v>
      </c>
      <c r="L14" s="32"/>
    </row>
    <row r="15" spans="2:46" s="1" customFormat="1" ht="10.9" customHeight="1">
      <c r="B15" s="32"/>
      <c r="L15" s="32"/>
    </row>
    <row r="16" spans="2:46" s="1" customFormat="1" ht="12" customHeight="1">
      <c r="B16" s="32"/>
      <c r="D16" s="27" t="s">
        <v>26</v>
      </c>
      <c r="I16" s="27" t="s">
        <v>27</v>
      </c>
      <c r="J16" s="25" t="s">
        <v>3346</v>
      </c>
      <c r="L16" s="32"/>
    </row>
    <row r="17" spans="2:12" s="1" customFormat="1" ht="18" customHeight="1">
      <c r="B17" s="32"/>
      <c r="E17" s="25" t="s">
        <v>3347</v>
      </c>
      <c r="I17" s="27" t="s">
        <v>29</v>
      </c>
      <c r="J17" s="25" t="s">
        <v>21</v>
      </c>
      <c r="L17" s="32"/>
    </row>
    <row r="18" spans="2:12" s="1" customFormat="1" ht="6.95" customHeight="1">
      <c r="B18" s="32"/>
      <c r="L18" s="32"/>
    </row>
    <row r="19" spans="2:12" s="1" customFormat="1" ht="12" customHeight="1">
      <c r="B19" s="32"/>
      <c r="D19" s="27" t="s">
        <v>30</v>
      </c>
      <c r="I19" s="27" t="s">
        <v>27</v>
      </c>
      <c r="J19" s="28" t="str">
        <f>'Rekapitulace stavby'!AN13</f>
        <v>Vyplň údaj</v>
      </c>
      <c r="L19" s="32"/>
    </row>
    <row r="20" spans="2:12" s="1" customFormat="1" ht="18" customHeight="1">
      <c r="B20" s="32"/>
      <c r="E20" s="320" t="str">
        <f>'Rekapitulace stavby'!E14</f>
        <v>Vyplň údaj</v>
      </c>
      <c r="F20" s="301"/>
      <c r="G20" s="301"/>
      <c r="H20" s="301"/>
      <c r="I20" s="27" t="s">
        <v>29</v>
      </c>
      <c r="J20" s="28" t="str">
        <f>'Rekapitulace stavby'!AN14</f>
        <v>Vyplň údaj</v>
      </c>
      <c r="L20" s="32"/>
    </row>
    <row r="21" spans="2:12" s="1" customFormat="1" ht="6.95" customHeight="1">
      <c r="B21" s="32"/>
      <c r="L21" s="32"/>
    </row>
    <row r="22" spans="2:12" s="1" customFormat="1" ht="12" customHeight="1">
      <c r="B22" s="32"/>
      <c r="D22" s="27" t="s">
        <v>32</v>
      </c>
      <c r="I22" s="27" t="s">
        <v>27</v>
      </c>
      <c r="J22" s="25" t="s">
        <v>3348</v>
      </c>
      <c r="L22" s="32"/>
    </row>
    <row r="23" spans="2:12" s="1" customFormat="1" ht="18" customHeight="1">
      <c r="B23" s="32"/>
      <c r="E23" s="25" t="s">
        <v>3349</v>
      </c>
      <c r="I23" s="27" t="s">
        <v>29</v>
      </c>
      <c r="J23" s="25" t="s">
        <v>21</v>
      </c>
      <c r="L23" s="32"/>
    </row>
    <row r="24" spans="2:12" s="1" customFormat="1" ht="6.95" customHeight="1">
      <c r="B24" s="32"/>
      <c r="L24" s="32"/>
    </row>
    <row r="25" spans="2:12" s="1" customFormat="1" ht="12" customHeight="1">
      <c r="B25" s="32"/>
      <c r="D25" s="27" t="s">
        <v>35</v>
      </c>
      <c r="I25" s="27" t="s">
        <v>27</v>
      </c>
      <c r="J25" s="25" t="s">
        <v>21</v>
      </c>
      <c r="L25" s="32"/>
    </row>
    <row r="26" spans="2:12" s="1" customFormat="1" ht="18" customHeight="1">
      <c r="B26" s="32"/>
      <c r="E26" s="25" t="s">
        <v>36</v>
      </c>
      <c r="I26" s="27" t="s">
        <v>29</v>
      </c>
      <c r="J26" s="25" t="s">
        <v>21</v>
      </c>
      <c r="L26" s="32"/>
    </row>
    <row r="27" spans="2:12" s="1" customFormat="1" ht="6.95" customHeight="1">
      <c r="B27" s="32"/>
      <c r="L27" s="32"/>
    </row>
    <row r="28" spans="2:12" s="1" customFormat="1" ht="12" customHeight="1">
      <c r="B28" s="32"/>
      <c r="D28" s="27" t="s">
        <v>37</v>
      </c>
      <c r="L28" s="32"/>
    </row>
    <row r="29" spans="2:12" s="7" customFormat="1" ht="16.5" customHeight="1">
      <c r="B29" s="91"/>
      <c r="E29" s="306" t="s">
        <v>21</v>
      </c>
      <c r="F29" s="306"/>
      <c r="G29" s="306"/>
      <c r="H29" s="306"/>
      <c r="L29" s="91"/>
    </row>
    <row r="30" spans="2:12" s="1" customFormat="1" ht="6.95" customHeight="1">
      <c r="B30" s="32"/>
      <c r="L30" s="32"/>
    </row>
    <row r="31" spans="2:12" s="1" customFormat="1" ht="6.95" customHeight="1">
      <c r="B31" s="32"/>
      <c r="D31" s="50"/>
      <c r="E31" s="50"/>
      <c r="F31" s="50"/>
      <c r="G31" s="50"/>
      <c r="H31" s="50"/>
      <c r="I31" s="50"/>
      <c r="J31" s="50"/>
      <c r="K31" s="50"/>
      <c r="L31" s="32"/>
    </row>
    <row r="32" spans="2:12" s="1" customFormat="1" ht="25.35" customHeight="1">
      <c r="B32" s="32"/>
      <c r="D32" s="92" t="s">
        <v>39</v>
      </c>
      <c r="J32" s="63">
        <f>ROUND(J88, 2)</f>
        <v>0</v>
      </c>
      <c r="L32" s="32"/>
    </row>
    <row r="33" spans="2:12" s="1" customFormat="1" ht="6.95" customHeight="1">
      <c r="B33" s="32"/>
      <c r="D33" s="50"/>
      <c r="E33" s="50"/>
      <c r="F33" s="50"/>
      <c r="G33" s="50"/>
      <c r="H33" s="50"/>
      <c r="I33" s="50"/>
      <c r="J33" s="50"/>
      <c r="K33" s="50"/>
      <c r="L33" s="32"/>
    </row>
    <row r="34" spans="2:12" s="1" customFormat="1" ht="14.45" customHeight="1">
      <c r="B34" s="32"/>
      <c r="F34" s="35" t="s">
        <v>41</v>
      </c>
      <c r="I34" s="35" t="s">
        <v>40</v>
      </c>
      <c r="J34" s="35" t="s">
        <v>42</v>
      </c>
      <c r="L34" s="32"/>
    </row>
    <row r="35" spans="2:12" s="1" customFormat="1" ht="14.45" customHeight="1">
      <c r="B35" s="32"/>
      <c r="D35" s="52" t="s">
        <v>43</v>
      </c>
      <c r="E35" s="27" t="s">
        <v>44</v>
      </c>
      <c r="F35" s="83">
        <f>ROUND((SUM(BE88:BE101)),  2)</f>
        <v>0</v>
      </c>
      <c r="I35" s="93">
        <v>0.21</v>
      </c>
      <c r="J35" s="83">
        <f>ROUND(((SUM(BE88:BE101))*I35),  2)</f>
        <v>0</v>
      </c>
      <c r="L35" s="32"/>
    </row>
    <row r="36" spans="2:12" s="1" customFormat="1" ht="14.45" customHeight="1">
      <c r="B36" s="32"/>
      <c r="E36" s="27" t="s">
        <v>45</v>
      </c>
      <c r="F36" s="83">
        <f>ROUND((SUM(BF88:BF101)),  2)</f>
        <v>0</v>
      </c>
      <c r="I36" s="93">
        <v>0.15</v>
      </c>
      <c r="J36" s="83">
        <f>ROUND(((SUM(BF88:BF101))*I36),  2)</f>
        <v>0</v>
      </c>
      <c r="L36" s="32"/>
    </row>
    <row r="37" spans="2:12" s="1" customFormat="1" ht="14.45" hidden="1" customHeight="1">
      <c r="B37" s="32"/>
      <c r="E37" s="27" t="s">
        <v>46</v>
      </c>
      <c r="F37" s="83">
        <f>ROUND((SUM(BG88:BG101)),  2)</f>
        <v>0</v>
      </c>
      <c r="I37" s="93">
        <v>0.21</v>
      </c>
      <c r="J37" s="83">
        <f>0</f>
        <v>0</v>
      </c>
      <c r="L37" s="32"/>
    </row>
    <row r="38" spans="2:12" s="1" customFormat="1" ht="14.45" hidden="1" customHeight="1">
      <c r="B38" s="32"/>
      <c r="E38" s="27" t="s">
        <v>47</v>
      </c>
      <c r="F38" s="83">
        <f>ROUND((SUM(BH88:BH101)),  2)</f>
        <v>0</v>
      </c>
      <c r="I38" s="93">
        <v>0.15</v>
      </c>
      <c r="J38" s="83">
        <f>0</f>
        <v>0</v>
      </c>
      <c r="L38" s="32"/>
    </row>
    <row r="39" spans="2:12" s="1" customFormat="1" ht="14.45" hidden="1" customHeight="1">
      <c r="B39" s="32"/>
      <c r="E39" s="27" t="s">
        <v>48</v>
      </c>
      <c r="F39" s="83">
        <f>ROUND((SUM(BI88:BI101)),  2)</f>
        <v>0</v>
      </c>
      <c r="I39" s="93">
        <v>0</v>
      </c>
      <c r="J39" s="83">
        <f>0</f>
        <v>0</v>
      </c>
      <c r="L39" s="32"/>
    </row>
    <row r="40" spans="2:12" s="1" customFormat="1" ht="6.95" customHeight="1">
      <c r="B40" s="32"/>
      <c r="L40" s="32"/>
    </row>
    <row r="41" spans="2:12" s="1" customFormat="1" ht="25.35" customHeight="1">
      <c r="B41" s="32"/>
      <c r="C41" s="94"/>
      <c r="D41" s="95" t="s">
        <v>49</v>
      </c>
      <c r="E41" s="54"/>
      <c r="F41" s="54"/>
      <c r="G41" s="96" t="s">
        <v>50</v>
      </c>
      <c r="H41" s="97" t="s">
        <v>51</v>
      </c>
      <c r="I41" s="54"/>
      <c r="J41" s="98">
        <f>SUM(J32:J39)</f>
        <v>0</v>
      </c>
      <c r="K41" s="99"/>
      <c r="L41" s="32"/>
    </row>
    <row r="42" spans="2:12" s="1" customFormat="1" ht="14.45" customHeight="1">
      <c r="B42" s="41"/>
      <c r="C42" s="42"/>
      <c r="D42" s="42"/>
      <c r="E42" s="42"/>
      <c r="F42" s="42"/>
      <c r="G42" s="42"/>
      <c r="H42" s="42"/>
      <c r="I42" s="42"/>
      <c r="J42" s="42"/>
      <c r="K42" s="42"/>
      <c r="L42" s="32"/>
    </row>
    <row r="46" spans="2:12" s="1" customFormat="1" ht="6.95" customHeight="1">
      <c r="B46" s="43"/>
      <c r="C46" s="44"/>
      <c r="D46" s="44"/>
      <c r="E46" s="44"/>
      <c r="F46" s="44"/>
      <c r="G46" s="44"/>
      <c r="H46" s="44"/>
      <c r="I46" s="44"/>
      <c r="J46" s="44"/>
      <c r="K46" s="44"/>
      <c r="L46" s="32"/>
    </row>
    <row r="47" spans="2:12" s="1" customFormat="1" ht="24.95" customHeight="1">
      <c r="B47" s="32"/>
      <c r="C47" s="21" t="s">
        <v>114</v>
      </c>
      <c r="L47" s="32"/>
    </row>
    <row r="48" spans="2:12" s="1" customFormat="1" ht="6.95" customHeight="1">
      <c r="B48" s="32"/>
      <c r="L48" s="32"/>
    </row>
    <row r="49" spans="2:47" s="1" customFormat="1" ht="12" customHeight="1">
      <c r="B49" s="32"/>
      <c r="C49" s="27" t="s">
        <v>16</v>
      </c>
      <c r="L49" s="32"/>
    </row>
    <row r="50" spans="2:47" s="1" customFormat="1" ht="16.5" customHeight="1">
      <c r="B50" s="32"/>
      <c r="E50" s="317" t="str">
        <f>E7</f>
        <v>Přístavba odborné učebny pro výuku přípravy pokrmů pro I. II. stupeň ZŠ Dub nad Moravou</v>
      </c>
      <c r="F50" s="318"/>
      <c r="G50" s="318"/>
      <c r="H50" s="318"/>
      <c r="L50" s="32"/>
    </row>
    <row r="51" spans="2:47" ht="12" customHeight="1">
      <c r="B51" s="20"/>
      <c r="C51" s="27" t="s">
        <v>111</v>
      </c>
      <c r="L51" s="20"/>
    </row>
    <row r="52" spans="2:47" s="1" customFormat="1" ht="16.5" customHeight="1">
      <c r="B52" s="32"/>
      <c r="E52" s="317" t="s">
        <v>3342</v>
      </c>
      <c r="F52" s="319"/>
      <c r="G52" s="319"/>
      <c r="H52" s="319"/>
      <c r="L52" s="32"/>
    </row>
    <row r="53" spans="2:47" s="1" customFormat="1" ht="12" customHeight="1">
      <c r="B53" s="32"/>
      <c r="C53" s="27" t="s">
        <v>3343</v>
      </c>
      <c r="L53" s="32"/>
    </row>
    <row r="54" spans="2:47" s="1" customFormat="1" ht="16.5" customHeight="1">
      <c r="B54" s="32"/>
      <c r="E54" s="276" t="str">
        <f>E11</f>
        <v>03 - Dodatek č.1 ze dne 3.1.2018 (odpínání spotřebičů v R1.1)</v>
      </c>
      <c r="F54" s="319"/>
      <c r="G54" s="319"/>
      <c r="H54" s="319"/>
      <c r="L54" s="32"/>
    </row>
    <row r="55" spans="2:47" s="1" customFormat="1" ht="6.95" customHeight="1">
      <c r="B55" s="32"/>
      <c r="L55" s="32"/>
    </row>
    <row r="56" spans="2:47" s="1" customFormat="1" ht="12" customHeight="1">
      <c r="B56" s="32"/>
      <c r="C56" s="27" t="s">
        <v>22</v>
      </c>
      <c r="F56" s="25" t="str">
        <f>F14</f>
        <v>Dub nad Moravou, k.ú. Dub nad Moravou, parc. č. 17</v>
      </c>
      <c r="I56" s="27" t="s">
        <v>24</v>
      </c>
      <c r="J56" s="49" t="str">
        <f>IF(J14="","",J14)</f>
        <v>7. 9. 2022</v>
      </c>
      <c r="L56" s="32"/>
    </row>
    <row r="57" spans="2:47" s="1" customFormat="1" ht="6.95" customHeight="1">
      <c r="B57" s="32"/>
      <c r="L57" s="32"/>
    </row>
    <row r="58" spans="2:47" s="1" customFormat="1" ht="15.2" customHeight="1">
      <c r="B58" s="32"/>
      <c r="C58" s="27" t="s">
        <v>26</v>
      </c>
      <c r="F58" s="25" t="str">
        <f>E17</f>
        <v>ZŠ a MŠ, p.o., Dub nad Moravou</v>
      </c>
      <c r="I58" s="27" t="s">
        <v>32</v>
      </c>
      <c r="J58" s="30" t="str">
        <f>E23</f>
        <v>Viktor Králík</v>
      </c>
      <c r="L58" s="32"/>
    </row>
    <row r="59" spans="2:47" s="1" customFormat="1" ht="15.2" customHeight="1">
      <c r="B59" s="32"/>
      <c r="C59" s="27" t="s">
        <v>30</v>
      </c>
      <c r="F59" s="25" t="str">
        <f>IF(E20="","",E20)</f>
        <v>Vyplň údaj</v>
      </c>
      <c r="I59" s="27" t="s">
        <v>35</v>
      </c>
      <c r="J59" s="30" t="str">
        <f>E26</f>
        <v xml:space="preserve"> </v>
      </c>
      <c r="L59" s="32"/>
    </row>
    <row r="60" spans="2:47" s="1" customFormat="1" ht="10.35" customHeight="1">
      <c r="B60" s="32"/>
      <c r="L60" s="32"/>
    </row>
    <row r="61" spans="2:47" s="1" customFormat="1" ht="29.25" customHeight="1">
      <c r="B61" s="32"/>
      <c r="C61" s="100" t="s">
        <v>115</v>
      </c>
      <c r="D61" s="94"/>
      <c r="E61" s="94"/>
      <c r="F61" s="94"/>
      <c r="G61" s="94"/>
      <c r="H61" s="94"/>
      <c r="I61" s="94"/>
      <c r="J61" s="101" t="s">
        <v>116</v>
      </c>
      <c r="K61" s="94"/>
      <c r="L61" s="32"/>
    </row>
    <row r="62" spans="2:47" s="1" customFormat="1" ht="10.35" customHeight="1">
      <c r="B62" s="32"/>
      <c r="L62" s="32"/>
    </row>
    <row r="63" spans="2:47" s="1" customFormat="1" ht="22.9" customHeight="1">
      <c r="B63" s="32"/>
      <c r="C63" s="102" t="s">
        <v>71</v>
      </c>
      <c r="J63" s="63">
        <f>J88</f>
        <v>0</v>
      </c>
      <c r="L63" s="32"/>
      <c r="AU63" s="17" t="s">
        <v>117</v>
      </c>
    </row>
    <row r="64" spans="2:47" s="8" customFormat="1" ht="24.95" customHeight="1">
      <c r="B64" s="103"/>
      <c r="D64" s="104" t="s">
        <v>128</v>
      </c>
      <c r="E64" s="105"/>
      <c r="F64" s="105"/>
      <c r="G64" s="105"/>
      <c r="H64" s="105"/>
      <c r="I64" s="105"/>
      <c r="J64" s="106">
        <f>J89</f>
        <v>0</v>
      </c>
      <c r="L64" s="103"/>
    </row>
    <row r="65" spans="2:12" s="9" customFormat="1" ht="19.899999999999999" customHeight="1">
      <c r="B65" s="107"/>
      <c r="D65" s="108" t="s">
        <v>3351</v>
      </c>
      <c r="E65" s="109"/>
      <c r="F65" s="109"/>
      <c r="G65" s="109"/>
      <c r="H65" s="109"/>
      <c r="I65" s="109"/>
      <c r="J65" s="110">
        <f>J90</f>
        <v>0</v>
      </c>
      <c r="L65" s="107"/>
    </row>
    <row r="66" spans="2:12" s="8" customFormat="1" ht="24.95" customHeight="1">
      <c r="B66" s="103"/>
      <c r="D66" s="104" t="s">
        <v>3357</v>
      </c>
      <c r="E66" s="105"/>
      <c r="F66" s="105"/>
      <c r="G66" s="105"/>
      <c r="H66" s="105"/>
      <c r="I66" s="105"/>
      <c r="J66" s="106">
        <f>J99</f>
        <v>0</v>
      </c>
      <c r="L66" s="103"/>
    </row>
    <row r="67" spans="2:12" s="1" customFormat="1" ht="21.75" customHeight="1">
      <c r="B67" s="32"/>
      <c r="L67" s="32"/>
    </row>
    <row r="68" spans="2:12" s="1" customFormat="1" ht="6.95" customHeight="1">
      <c r="B68" s="41"/>
      <c r="C68" s="42"/>
      <c r="D68" s="42"/>
      <c r="E68" s="42"/>
      <c r="F68" s="42"/>
      <c r="G68" s="42"/>
      <c r="H68" s="42"/>
      <c r="I68" s="42"/>
      <c r="J68" s="42"/>
      <c r="K68" s="42"/>
      <c r="L68" s="32"/>
    </row>
    <row r="72" spans="2:12" s="1" customFormat="1" ht="6.95" customHeight="1">
      <c r="B72" s="43"/>
      <c r="C72" s="44"/>
      <c r="D72" s="44"/>
      <c r="E72" s="44"/>
      <c r="F72" s="44"/>
      <c r="G72" s="44"/>
      <c r="H72" s="44"/>
      <c r="I72" s="44"/>
      <c r="J72" s="44"/>
      <c r="K72" s="44"/>
      <c r="L72" s="32"/>
    </row>
    <row r="73" spans="2:12" s="1" customFormat="1" ht="24.95" customHeight="1">
      <c r="B73" s="32"/>
      <c r="C73" s="21" t="s">
        <v>143</v>
      </c>
      <c r="L73" s="32"/>
    </row>
    <row r="74" spans="2:12" s="1" customFormat="1" ht="6.95" customHeight="1">
      <c r="B74" s="32"/>
      <c r="L74" s="32"/>
    </row>
    <row r="75" spans="2:12" s="1" customFormat="1" ht="12" customHeight="1">
      <c r="B75" s="32"/>
      <c r="C75" s="27" t="s">
        <v>16</v>
      </c>
      <c r="L75" s="32"/>
    </row>
    <row r="76" spans="2:12" s="1" customFormat="1" ht="16.5" customHeight="1">
      <c r="B76" s="32"/>
      <c r="E76" s="317" t="str">
        <f>E7</f>
        <v>Přístavba odborné učebny pro výuku přípravy pokrmů pro I. II. stupeň ZŠ Dub nad Moravou</v>
      </c>
      <c r="F76" s="318"/>
      <c r="G76" s="318"/>
      <c r="H76" s="318"/>
      <c r="L76" s="32"/>
    </row>
    <row r="77" spans="2:12" ht="12" customHeight="1">
      <c r="B77" s="20"/>
      <c r="C77" s="27" t="s">
        <v>111</v>
      </c>
      <c r="L77" s="20"/>
    </row>
    <row r="78" spans="2:12" s="1" customFormat="1" ht="16.5" customHeight="1">
      <c r="B78" s="32"/>
      <c r="E78" s="317" t="s">
        <v>3342</v>
      </c>
      <c r="F78" s="319"/>
      <c r="G78" s="319"/>
      <c r="H78" s="319"/>
      <c r="L78" s="32"/>
    </row>
    <row r="79" spans="2:12" s="1" customFormat="1" ht="12" customHeight="1">
      <c r="B79" s="32"/>
      <c r="C79" s="27" t="s">
        <v>3343</v>
      </c>
      <c r="L79" s="32"/>
    </row>
    <row r="80" spans="2:12" s="1" customFormat="1" ht="16.5" customHeight="1">
      <c r="B80" s="32"/>
      <c r="E80" s="276" t="str">
        <f>E11</f>
        <v>03 - Dodatek č.1 ze dne 3.1.2018 (odpínání spotřebičů v R1.1)</v>
      </c>
      <c r="F80" s="319"/>
      <c r="G80" s="319"/>
      <c r="H80" s="319"/>
      <c r="L80" s="32"/>
    </row>
    <row r="81" spans="2:65" s="1" customFormat="1" ht="6.95" customHeight="1">
      <c r="B81" s="32"/>
      <c r="L81" s="32"/>
    </row>
    <row r="82" spans="2:65" s="1" customFormat="1" ht="12" customHeight="1">
      <c r="B82" s="32"/>
      <c r="C82" s="27" t="s">
        <v>22</v>
      </c>
      <c r="F82" s="25" t="str">
        <f>F14</f>
        <v>Dub nad Moravou, k.ú. Dub nad Moravou, parc. č. 17</v>
      </c>
      <c r="I82" s="27" t="s">
        <v>24</v>
      </c>
      <c r="J82" s="49" t="str">
        <f>IF(J14="","",J14)</f>
        <v>7. 9. 2022</v>
      </c>
      <c r="L82" s="32"/>
    </row>
    <row r="83" spans="2:65" s="1" customFormat="1" ht="6.95" customHeight="1">
      <c r="B83" s="32"/>
      <c r="L83" s="32"/>
    </row>
    <row r="84" spans="2:65" s="1" customFormat="1" ht="15.2" customHeight="1">
      <c r="B84" s="32"/>
      <c r="C84" s="27" t="s">
        <v>26</v>
      </c>
      <c r="F84" s="25" t="str">
        <f>E17</f>
        <v>ZŠ a MŠ, p.o., Dub nad Moravou</v>
      </c>
      <c r="I84" s="27" t="s">
        <v>32</v>
      </c>
      <c r="J84" s="30" t="str">
        <f>E23</f>
        <v>Viktor Králík</v>
      </c>
      <c r="L84" s="32"/>
    </row>
    <row r="85" spans="2:65" s="1" customFormat="1" ht="15.2" customHeight="1">
      <c r="B85" s="32"/>
      <c r="C85" s="27" t="s">
        <v>30</v>
      </c>
      <c r="F85" s="25" t="str">
        <f>IF(E20="","",E20)</f>
        <v>Vyplň údaj</v>
      </c>
      <c r="I85" s="27" t="s">
        <v>35</v>
      </c>
      <c r="J85" s="30" t="str">
        <f>E26</f>
        <v xml:space="preserve"> </v>
      </c>
      <c r="L85" s="32"/>
    </row>
    <row r="86" spans="2:65" s="1" customFormat="1" ht="10.35" customHeight="1">
      <c r="B86" s="32"/>
      <c r="L86" s="32"/>
    </row>
    <row r="87" spans="2:65" s="10" customFormat="1" ht="29.25" customHeight="1">
      <c r="B87" s="111"/>
      <c r="C87" s="112" t="s">
        <v>144</v>
      </c>
      <c r="D87" s="113" t="s">
        <v>58</v>
      </c>
      <c r="E87" s="113" t="s">
        <v>54</v>
      </c>
      <c r="F87" s="113" t="s">
        <v>55</v>
      </c>
      <c r="G87" s="113" t="s">
        <v>145</v>
      </c>
      <c r="H87" s="113" t="s">
        <v>146</v>
      </c>
      <c r="I87" s="113" t="s">
        <v>147</v>
      </c>
      <c r="J87" s="113" t="s">
        <v>116</v>
      </c>
      <c r="K87" s="114" t="s">
        <v>148</v>
      </c>
      <c r="L87" s="111"/>
      <c r="M87" s="56" t="s">
        <v>21</v>
      </c>
      <c r="N87" s="57" t="s">
        <v>43</v>
      </c>
      <c r="O87" s="57" t="s">
        <v>149</v>
      </c>
      <c r="P87" s="57" t="s">
        <v>150</v>
      </c>
      <c r="Q87" s="57" t="s">
        <v>151</v>
      </c>
      <c r="R87" s="57" t="s">
        <v>152</v>
      </c>
      <c r="S87" s="57" t="s">
        <v>153</v>
      </c>
      <c r="T87" s="58" t="s">
        <v>154</v>
      </c>
    </row>
    <row r="88" spans="2:65" s="1" customFormat="1" ht="22.9" customHeight="1">
      <c r="B88" s="32"/>
      <c r="C88" s="61" t="s">
        <v>155</v>
      </c>
      <c r="J88" s="115">
        <f>BK88</f>
        <v>0</v>
      </c>
      <c r="L88" s="32"/>
      <c r="M88" s="59"/>
      <c r="N88" s="50"/>
      <c r="O88" s="50"/>
      <c r="P88" s="116">
        <f>P89+P99</f>
        <v>0</v>
      </c>
      <c r="Q88" s="50"/>
      <c r="R88" s="116">
        <f>R89+R99</f>
        <v>0</v>
      </c>
      <c r="S88" s="50"/>
      <c r="T88" s="117">
        <f>T89+T99</f>
        <v>0</v>
      </c>
      <c r="AT88" s="17" t="s">
        <v>72</v>
      </c>
      <c r="AU88" s="17" t="s">
        <v>117</v>
      </c>
      <c r="BK88" s="118">
        <f>BK89+BK99</f>
        <v>0</v>
      </c>
    </row>
    <row r="89" spans="2:65" s="11" customFormat="1" ht="25.9" customHeight="1">
      <c r="B89" s="119"/>
      <c r="D89" s="120" t="s">
        <v>72</v>
      </c>
      <c r="E89" s="121" t="s">
        <v>1541</v>
      </c>
      <c r="F89" s="121" t="s">
        <v>1542</v>
      </c>
      <c r="I89" s="122"/>
      <c r="J89" s="123">
        <f>BK89</f>
        <v>0</v>
      </c>
      <c r="L89" s="119"/>
      <c r="M89" s="124"/>
      <c r="P89" s="125">
        <f>P90</f>
        <v>0</v>
      </c>
      <c r="R89" s="125">
        <f>R90</f>
        <v>0</v>
      </c>
      <c r="T89" s="126">
        <f>T90</f>
        <v>0</v>
      </c>
      <c r="AR89" s="120" t="s">
        <v>83</v>
      </c>
      <c r="AT89" s="127" t="s">
        <v>72</v>
      </c>
      <c r="AU89" s="127" t="s">
        <v>73</v>
      </c>
      <c r="AY89" s="120" t="s">
        <v>158</v>
      </c>
      <c r="BK89" s="128">
        <f>BK90</f>
        <v>0</v>
      </c>
    </row>
    <row r="90" spans="2:65" s="11" customFormat="1" ht="22.9" customHeight="1">
      <c r="B90" s="119"/>
      <c r="D90" s="120" t="s">
        <v>72</v>
      </c>
      <c r="E90" s="129" t="s">
        <v>3371</v>
      </c>
      <c r="F90" s="129" t="s">
        <v>3372</v>
      </c>
      <c r="I90" s="122"/>
      <c r="J90" s="130">
        <f>BK90</f>
        <v>0</v>
      </c>
      <c r="L90" s="119"/>
      <c r="M90" s="124"/>
      <c r="P90" s="125">
        <f>SUM(P91:P98)</f>
        <v>0</v>
      </c>
      <c r="R90" s="125">
        <f>SUM(R91:R98)</f>
        <v>0</v>
      </c>
      <c r="T90" s="126">
        <f>SUM(T91:T98)</f>
        <v>0</v>
      </c>
      <c r="AR90" s="120" t="s">
        <v>83</v>
      </c>
      <c r="AT90" s="127" t="s">
        <v>72</v>
      </c>
      <c r="AU90" s="127" t="s">
        <v>81</v>
      </c>
      <c r="AY90" s="120" t="s">
        <v>158</v>
      </c>
      <c r="BK90" s="128">
        <f>SUM(BK91:BK98)</f>
        <v>0</v>
      </c>
    </row>
    <row r="91" spans="2:65" s="1" customFormat="1" ht="16.5" customHeight="1">
      <c r="B91" s="32"/>
      <c r="C91" s="131" t="s">
        <v>81</v>
      </c>
      <c r="D91" s="131" t="s">
        <v>160</v>
      </c>
      <c r="E91" s="132" t="s">
        <v>4184</v>
      </c>
      <c r="F91" s="133" t="s">
        <v>4185</v>
      </c>
      <c r="G91" s="134" t="s">
        <v>344</v>
      </c>
      <c r="H91" s="135">
        <v>2</v>
      </c>
      <c r="I91" s="136"/>
      <c r="J91" s="137">
        <f>ROUND(I91*H91,2)</f>
        <v>0</v>
      </c>
      <c r="K91" s="133" t="s">
        <v>164</v>
      </c>
      <c r="L91" s="32"/>
      <c r="M91" s="138" t="s">
        <v>21</v>
      </c>
      <c r="N91" s="139" t="s">
        <v>44</v>
      </c>
      <c r="P91" s="140">
        <f>O91*H91</f>
        <v>0</v>
      </c>
      <c r="Q91" s="140">
        <v>0</v>
      </c>
      <c r="R91" s="140">
        <f>Q91*H91</f>
        <v>0</v>
      </c>
      <c r="S91" s="140">
        <v>0</v>
      </c>
      <c r="T91" s="141">
        <f>S91*H91</f>
        <v>0</v>
      </c>
      <c r="AR91" s="142" t="s">
        <v>281</v>
      </c>
      <c r="AT91" s="142" t="s">
        <v>160</v>
      </c>
      <c r="AU91" s="142" t="s">
        <v>83</v>
      </c>
      <c r="AY91" s="17" t="s">
        <v>158</v>
      </c>
      <c r="BE91" s="143">
        <f>IF(N91="základní",J91,0)</f>
        <v>0</v>
      </c>
      <c r="BF91" s="143">
        <f>IF(N91="snížená",J91,0)</f>
        <v>0</v>
      </c>
      <c r="BG91" s="143">
        <f>IF(N91="zákl. přenesená",J91,0)</f>
        <v>0</v>
      </c>
      <c r="BH91" s="143">
        <f>IF(N91="sníž. přenesená",J91,0)</f>
        <v>0</v>
      </c>
      <c r="BI91" s="143">
        <f>IF(N91="nulová",J91,0)</f>
        <v>0</v>
      </c>
      <c r="BJ91" s="17" t="s">
        <v>81</v>
      </c>
      <c r="BK91" s="143">
        <f>ROUND(I91*H91,2)</f>
        <v>0</v>
      </c>
      <c r="BL91" s="17" t="s">
        <v>281</v>
      </c>
      <c r="BM91" s="142" t="s">
        <v>4186</v>
      </c>
    </row>
    <row r="92" spans="2:65" s="1" customFormat="1" ht="11.25">
      <c r="B92" s="32"/>
      <c r="D92" s="144" t="s">
        <v>167</v>
      </c>
      <c r="F92" s="145" t="s">
        <v>4185</v>
      </c>
      <c r="I92" s="146"/>
      <c r="L92" s="32"/>
      <c r="M92" s="147"/>
      <c r="T92" s="53"/>
      <c r="AT92" s="17" t="s">
        <v>167</v>
      </c>
      <c r="AU92" s="17" t="s">
        <v>83</v>
      </c>
    </row>
    <row r="93" spans="2:65" s="1" customFormat="1" ht="11.25">
      <c r="B93" s="32"/>
      <c r="D93" s="148" t="s">
        <v>169</v>
      </c>
      <c r="F93" s="149" t="s">
        <v>4187</v>
      </c>
      <c r="I93" s="146"/>
      <c r="L93" s="32"/>
      <c r="M93" s="147"/>
      <c r="T93" s="53"/>
      <c r="AT93" s="17" t="s">
        <v>169</v>
      </c>
      <c r="AU93" s="17" t="s">
        <v>83</v>
      </c>
    </row>
    <row r="94" spans="2:65" s="1" customFormat="1" ht="31.5" customHeight="1">
      <c r="B94" s="32"/>
      <c r="C94" s="170" t="s">
        <v>83</v>
      </c>
      <c r="D94" s="170" t="s">
        <v>264</v>
      </c>
      <c r="E94" s="171" t="s">
        <v>4188</v>
      </c>
      <c r="F94" s="172" t="s">
        <v>4411</v>
      </c>
      <c r="G94" s="173" t="s">
        <v>2746</v>
      </c>
      <c r="H94" s="174">
        <v>2</v>
      </c>
      <c r="I94" s="175"/>
      <c r="J94" s="176">
        <f>ROUND(I94*H94,2)</f>
        <v>0</v>
      </c>
      <c r="K94" s="172" t="s">
        <v>21</v>
      </c>
      <c r="L94" s="177"/>
      <c r="M94" s="178" t="s">
        <v>21</v>
      </c>
      <c r="N94" s="179" t="s">
        <v>44</v>
      </c>
      <c r="P94" s="140">
        <f>O94*H94</f>
        <v>0</v>
      </c>
      <c r="Q94" s="140">
        <v>0</v>
      </c>
      <c r="R94" s="140">
        <f>Q94*H94</f>
        <v>0</v>
      </c>
      <c r="S94" s="140">
        <v>0</v>
      </c>
      <c r="T94" s="141">
        <f>S94*H94</f>
        <v>0</v>
      </c>
      <c r="AR94" s="142" t="s">
        <v>424</v>
      </c>
      <c r="AT94" s="142" t="s">
        <v>264</v>
      </c>
      <c r="AU94" s="142" t="s">
        <v>83</v>
      </c>
      <c r="AY94" s="17" t="s">
        <v>158</v>
      </c>
      <c r="BE94" s="143">
        <f>IF(N94="základní",J94,0)</f>
        <v>0</v>
      </c>
      <c r="BF94" s="143">
        <f>IF(N94="snížená",J94,0)</f>
        <v>0</v>
      </c>
      <c r="BG94" s="143">
        <f>IF(N94="zákl. přenesená",J94,0)</f>
        <v>0</v>
      </c>
      <c r="BH94" s="143">
        <f>IF(N94="sníž. přenesená",J94,0)</f>
        <v>0</v>
      </c>
      <c r="BI94" s="143">
        <f>IF(N94="nulová",J94,0)</f>
        <v>0</v>
      </c>
      <c r="BJ94" s="17" t="s">
        <v>81</v>
      </c>
      <c r="BK94" s="143">
        <f>ROUND(I94*H94,2)</f>
        <v>0</v>
      </c>
      <c r="BL94" s="17" t="s">
        <v>281</v>
      </c>
      <c r="BM94" s="142" t="s">
        <v>4190</v>
      </c>
    </row>
    <row r="95" spans="2:65" s="1" customFormat="1" ht="11.25">
      <c r="B95" s="32"/>
      <c r="D95" s="144" t="s">
        <v>167</v>
      </c>
      <c r="F95" s="145" t="s">
        <v>4189</v>
      </c>
      <c r="I95" s="146"/>
      <c r="L95" s="32"/>
      <c r="M95" s="147"/>
      <c r="T95" s="53"/>
      <c r="AT95" s="17" t="s">
        <v>167</v>
      </c>
      <c r="AU95" s="17" t="s">
        <v>83</v>
      </c>
    </row>
    <row r="96" spans="2:65" s="1" customFormat="1" ht="19.5">
      <c r="B96" s="32"/>
      <c r="D96" s="144" t="s">
        <v>562</v>
      </c>
      <c r="F96" s="180" t="s">
        <v>4412</v>
      </c>
      <c r="I96" s="146"/>
      <c r="L96" s="32"/>
      <c r="M96" s="147"/>
      <c r="T96" s="53"/>
      <c r="AT96" s="17" t="s">
        <v>562</v>
      </c>
      <c r="AU96" s="17" t="s">
        <v>83</v>
      </c>
    </row>
    <row r="97" spans="2:65" s="1" customFormat="1" ht="16.5" customHeight="1">
      <c r="B97" s="32"/>
      <c r="C97" s="170" t="s">
        <v>181</v>
      </c>
      <c r="D97" s="170" t="s">
        <v>264</v>
      </c>
      <c r="E97" s="171" t="s">
        <v>4191</v>
      </c>
      <c r="F97" s="172" t="s">
        <v>4192</v>
      </c>
      <c r="G97" s="173" t="s">
        <v>3962</v>
      </c>
      <c r="H97" s="174">
        <v>1</v>
      </c>
      <c r="I97" s="175"/>
      <c r="J97" s="176">
        <f>ROUND(I97*H97,2)</f>
        <v>0</v>
      </c>
      <c r="K97" s="172" t="s">
        <v>21</v>
      </c>
      <c r="L97" s="177"/>
      <c r="M97" s="178" t="s">
        <v>21</v>
      </c>
      <c r="N97" s="179" t="s">
        <v>44</v>
      </c>
      <c r="P97" s="140">
        <f>O97*H97</f>
        <v>0</v>
      </c>
      <c r="Q97" s="140">
        <v>0</v>
      </c>
      <c r="R97" s="140">
        <f>Q97*H97</f>
        <v>0</v>
      </c>
      <c r="S97" s="140">
        <v>0</v>
      </c>
      <c r="T97" s="141">
        <f>S97*H97</f>
        <v>0</v>
      </c>
      <c r="AR97" s="142" t="s">
        <v>424</v>
      </c>
      <c r="AT97" s="142" t="s">
        <v>264</v>
      </c>
      <c r="AU97" s="142" t="s">
        <v>83</v>
      </c>
      <c r="AY97" s="17" t="s">
        <v>158</v>
      </c>
      <c r="BE97" s="143">
        <f>IF(N97="základní",J97,0)</f>
        <v>0</v>
      </c>
      <c r="BF97" s="143">
        <f>IF(N97="snížená",J97,0)</f>
        <v>0</v>
      </c>
      <c r="BG97" s="143">
        <f>IF(N97="zákl. přenesená",J97,0)</f>
        <v>0</v>
      </c>
      <c r="BH97" s="143">
        <f>IF(N97="sníž. přenesená",J97,0)</f>
        <v>0</v>
      </c>
      <c r="BI97" s="143">
        <f>IF(N97="nulová",J97,0)</f>
        <v>0</v>
      </c>
      <c r="BJ97" s="17" t="s">
        <v>81</v>
      </c>
      <c r="BK97" s="143">
        <f>ROUND(I97*H97,2)</f>
        <v>0</v>
      </c>
      <c r="BL97" s="17" t="s">
        <v>281</v>
      </c>
      <c r="BM97" s="142" t="s">
        <v>4193</v>
      </c>
    </row>
    <row r="98" spans="2:65" s="1" customFormat="1" ht="11.25">
      <c r="B98" s="32"/>
      <c r="D98" s="144" t="s">
        <v>167</v>
      </c>
      <c r="F98" s="145" t="s">
        <v>4192</v>
      </c>
      <c r="I98" s="146"/>
      <c r="L98" s="32"/>
      <c r="M98" s="147"/>
      <c r="T98" s="53"/>
      <c r="AT98" s="17" t="s">
        <v>167</v>
      </c>
      <c r="AU98" s="17" t="s">
        <v>83</v>
      </c>
    </row>
    <row r="99" spans="2:65" s="11" customFormat="1" ht="25.9" customHeight="1">
      <c r="B99" s="119"/>
      <c r="D99" s="120" t="s">
        <v>72</v>
      </c>
      <c r="E99" s="121" t="s">
        <v>3928</v>
      </c>
      <c r="F99" s="121" t="s">
        <v>3929</v>
      </c>
      <c r="I99" s="122"/>
      <c r="J99" s="123">
        <f>BK99</f>
        <v>0</v>
      </c>
      <c r="L99" s="119"/>
      <c r="M99" s="124"/>
      <c r="P99" s="125">
        <f>SUM(P100:P101)</f>
        <v>0</v>
      </c>
      <c r="R99" s="125">
        <f>SUM(R100:R101)</f>
        <v>0</v>
      </c>
      <c r="T99" s="126">
        <f>SUM(T100:T101)</f>
        <v>0</v>
      </c>
      <c r="AR99" s="120" t="s">
        <v>165</v>
      </c>
      <c r="AT99" s="127" t="s">
        <v>72</v>
      </c>
      <c r="AU99" s="127" t="s">
        <v>73</v>
      </c>
      <c r="AY99" s="120" t="s">
        <v>158</v>
      </c>
      <c r="BK99" s="128">
        <f>SUM(BK100:BK101)</f>
        <v>0</v>
      </c>
    </row>
    <row r="100" spans="2:65" s="1" customFormat="1" ht="16.5" customHeight="1">
      <c r="B100" s="32"/>
      <c r="C100" s="131" t="s">
        <v>165</v>
      </c>
      <c r="D100" s="131" t="s">
        <v>160</v>
      </c>
      <c r="E100" s="132" t="s">
        <v>3952</v>
      </c>
      <c r="F100" s="133" t="s">
        <v>3953</v>
      </c>
      <c r="G100" s="134" t="s">
        <v>1311</v>
      </c>
      <c r="H100" s="135">
        <v>6</v>
      </c>
      <c r="I100" s="136"/>
      <c r="J100" s="137">
        <f>ROUND(I100*H100,2)</f>
        <v>0</v>
      </c>
      <c r="K100" s="133" t="s">
        <v>4194</v>
      </c>
      <c r="L100" s="32"/>
      <c r="M100" s="138" t="s">
        <v>21</v>
      </c>
      <c r="N100" s="139" t="s">
        <v>44</v>
      </c>
      <c r="P100" s="140">
        <f>O100*H100</f>
        <v>0</v>
      </c>
      <c r="Q100" s="140">
        <v>0</v>
      </c>
      <c r="R100" s="140">
        <f>Q100*H100</f>
        <v>0</v>
      </c>
      <c r="S100" s="140">
        <v>0</v>
      </c>
      <c r="T100" s="141">
        <f>S100*H100</f>
        <v>0</v>
      </c>
      <c r="AR100" s="142" t="s">
        <v>3746</v>
      </c>
      <c r="AT100" s="142" t="s">
        <v>160</v>
      </c>
      <c r="AU100" s="142" t="s">
        <v>81</v>
      </c>
      <c r="AY100" s="17" t="s">
        <v>158</v>
      </c>
      <c r="BE100" s="143">
        <f>IF(N100="základní",J100,0)</f>
        <v>0</v>
      </c>
      <c r="BF100" s="143">
        <f>IF(N100="snížená",J100,0)</f>
        <v>0</v>
      </c>
      <c r="BG100" s="143">
        <f>IF(N100="zákl. přenesená",J100,0)</f>
        <v>0</v>
      </c>
      <c r="BH100" s="143">
        <f>IF(N100="sníž. přenesená",J100,0)</f>
        <v>0</v>
      </c>
      <c r="BI100" s="143">
        <f>IF(N100="nulová",J100,0)</f>
        <v>0</v>
      </c>
      <c r="BJ100" s="17" t="s">
        <v>81</v>
      </c>
      <c r="BK100" s="143">
        <f>ROUND(I100*H100,2)</f>
        <v>0</v>
      </c>
      <c r="BL100" s="17" t="s">
        <v>3746</v>
      </c>
      <c r="BM100" s="142" t="s">
        <v>4195</v>
      </c>
    </row>
    <row r="101" spans="2:65" s="1" customFormat="1" ht="11.25">
      <c r="B101" s="32"/>
      <c r="D101" s="144" t="s">
        <v>167</v>
      </c>
      <c r="F101" s="145" t="s">
        <v>3953</v>
      </c>
      <c r="I101" s="146"/>
      <c r="L101" s="32"/>
      <c r="M101" s="185"/>
      <c r="N101" s="186"/>
      <c r="O101" s="186"/>
      <c r="P101" s="186"/>
      <c r="Q101" s="186"/>
      <c r="R101" s="186"/>
      <c r="S101" s="186"/>
      <c r="T101" s="187"/>
      <c r="AT101" s="17" t="s">
        <v>167</v>
      </c>
      <c r="AU101" s="17" t="s">
        <v>81</v>
      </c>
    </row>
    <row r="102" spans="2:65" s="1" customFormat="1" ht="6.95" customHeight="1">
      <c r="B102" s="41"/>
      <c r="C102" s="42"/>
      <c r="D102" s="42"/>
      <c r="E102" s="42"/>
      <c r="F102" s="42"/>
      <c r="G102" s="42"/>
      <c r="H102" s="42"/>
      <c r="I102" s="42"/>
      <c r="J102" s="42"/>
      <c r="K102" s="42"/>
      <c r="L102" s="32"/>
    </row>
  </sheetData>
  <sheetProtection formatColumns="0" formatRows="0" autoFilter="0"/>
  <autoFilter ref="C87:K101" xr:uid="{00000000-0009-0000-0000-000007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3" r:id="rId1" xr:uid="{00000000-0004-0000-0700-000000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0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2"/>
      <c r="M2" s="302"/>
      <c r="N2" s="302"/>
      <c r="O2" s="302"/>
      <c r="P2" s="302"/>
      <c r="Q2" s="302"/>
      <c r="R2" s="302"/>
      <c r="S2" s="302"/>
      <c r="T2" s="302"/>
      <c r="U2" s="302"/>
      <c r="V2" s="302"/>
      <c r="AT2" s="17" t="s">
        <v>109</v>
      </c>
    </row>
    <row r="3" spans="2:46" ht="6.95" customHeight="1">
      <c r="B3" s="18"/>
      <c r="C3" s="19"/>
      <c r="D3" s="19"/>
      <c r="E3" s="19"/>
      <c r="F3" s="19"/>
      <c r="G3" s="19"/>
      <c r="H3" s="19"/>
      <c r="I3" s="19"/>
      <c r="J3" s="19"/>
      <c r="K3" s="19"/>
      <c r="L3" s="20"/>
      <c r="AT3" s="17" t="s">
        <v>83</v>
      </c>
    </row>
    <row r="4" spans="2:46" ht="24.95" customHeight="1">
      <c r="B4" s="20"/>
      <c r="D4" s="21" t="s">
        <v>110</v>
      </c>
      <c r="L4" s="20"/>
      <c r="M4" s="90" t="s">
        <v>10</v>
      </c>
      <c r="AT4" s="17" t="s">
        <v>4</v>
      </c>
    </row>
    <row r="5" spans="2:46" ht="6.95" customHeight="1">
      <c r="B5" s="20"/>
      <c r="L5" s="20"/>
    </row>
    <row r="6" spans="2:46" ht="12" customHeight="1">
      <c r="B6" s="20"/>
      <c r="D6" s="27" t="s">
        <v>16</v>
      </c>
      <c r="L6" s="20"/>
    </row>
    <row r="7" spans="2:46" ht="16.5" customHeight="1">
      <c r="B7" s="20"/>
      <c r="E7" s="317" t="str">
        <f>'Rekapitulace stavby'!K6</f>
        <v>Přístavba odborné učebny pro výuku přípravy pokrmů pro I. II. stupeň ZŠ Dub nad Moravou</v>
      </c>
      <c r="F7" s="318"/>
      <c r="G7" s="318"/>
      <c r="H7" s="318"/>
      <c r="L7" s="20"/>
    </row>
    <row r="8" spans="2:46" s="1" customFormat="1" ht="12" customHeight="1">
      <c r="B8" s="32"/>
      <c r="D8" s="27" t="s">
        <v>111</v>
      </c>
      <c r="L8" s="32"/>
    </row>
    <row r="9" spans="2:46" s="1" customFormat="1" ht="16.5" customHeight="1">
      <c r="B9" s="32"/>
      <c r="E9" s="276" t="s">
        <v>3358</v>
      </c>
      <c r="F9" s="319"/>
      <c r="G9" s="319"/>
      <c r="H9" s="319"/>
      <c r="L9" s="32"/>
    </row>
    <row r="10" spans="2:46" s="1" customFormat="1" ht="11.25">
      <c r="B10" s="32"/>
      <c r="L10" s="32"/>
    </row>
    <row r="11" spans="2:46" s="1" customFormat="1" ht="12" customHeight="1">
      <c r="B11" s="32"/>
      <c r="D11" s="27" t="s">
        <v>18</v>
      </c>
      <c r="F11" s="25" t="s">
        <v>21</v>
      </c>
      <c r="I11" s="27" t="s">
        <v>20</v>
      </c>
      <c r="J11" s="25" t="s">
        <v>21</v>
      </c>
      <c r="L11" s="32"/>
    </row>
    <row r="12" spans="2:46" s="1" customFormat="1" ht="12" customHeight="1">
      <c r="B12" s="32"/>
      <c r="D12" s="27" t="s">
        <v>22</v>
      </c>
      <c r="F12" s="25" t="s">
        <v>36</v>
      </c>
      <c r="I12" s="27" t="s">
        <v>24</v>
      </c>
      <c r="J12" s="49" t="str">
        <f>'Rekapitulace stavby'!AN8</f>
        <v>7. 9. 2022</v>
      </c>
      <c r="L12" s="32"/>
    </row>
    <row r="13" spans="2:46" s="1" customFormat="1" ht="10.9" customHeight="1">
      <c r="B13" s="32"/>
      <c r="L13" s="32"/>
    </row>
    <row r="14" spans="2:46" s="1" customFormat="1" ht="12" customHeight="1">
      <c r="B14" s="32"/>
      <c r="D14" s="27" t="s">
        <v>26</v>
      </c>
      <c r="I14" s="27" t="s">
        <v>27</v>
      </c>
      <c r="J14" s="25" t="s">
        <v>21</v>
      </c>
      <c r="L14" s="32"/>
    </row>
    <row r="15" spans="2:46" s="1" customFormat="1" ht="18" customHeight="1">
      <c r="B15" s="32"/>
      <c r="E15" s="25" t="s">
        <v>28</v>
      </c>
      <c r="I15" s="27" t="s">
        <v>29</v>
      </c>
      <c r="J15" s="25" t="s">
        <v>21</v>
      </c>
      <c r="L15" s="32"/>
    </row>
    <row r="16" spans="2:46" s="1" customFormat="1" ht="6.95" customHeight="1">
      <c r="B16" s="32"/>
      <c r="L16" s="32"/>
    </row>
    <row r="17" spans="2:12" s="1" customFormat="1" ht="12" customHeight="1">
      <c r="B17" s="32"/>
      <c r="D17" s="27" t="s">
        <v>30</v>
      </c>
      <c r="I17" s="27" t="s">
        <v>27</v>
      </c>
      <c r="J17" s="28" t="str">
        <f>'Rekapitulace stavby'!AN13</f>
        <v>Vyplň údaj</v>
      </c>
      <c r="L17" s="32"/>
    </row>
    <row r="18" spans="2:12" s="1" customFormat="1" ht="18" customHeight="1">
      <c r="B18" s="32"/>
      <c r="E18" s="320" t="str">
        <f>'Rekapitulace stavby'!E14</f>
        <v>Vyplň údaj</v>
      </c>
      <c r="F18" s="301"/>
      <c r="G18" s="301"/>
      <c r="H18" s="301"/>
      <c r="I18" s="27" t="s">
        <v>29</v>
      </c>
      <c r="J18" s="28" t="str">
        <f>'Rekapitulace stavby'!AN14</f>
        <v>Vyplň údaj</v>
      </c>
      <c r="L18" s="32"/>
    </row>
    <row r="19" spans="2:12" s="1" customFormat="1" ht="6.95" customHeight="1">
      <c r="B19" s="32"/>
      <c r="L19" s="32"/>
    </row>
    <row r="20" spans="2:12" s="1" customFormat="1" ht="12" customHeight="1">
      <c r="B20" s="32"/>
      <c r="D20" s="27" t="s">
        <v>32</v>
      </c>
      <c r="I20" s="27" t="s">
        <v>27</v>
      </c>
      <c r="J20" s="25" t="s">
        <v>21</v>
      </c>
      <c r="L20" s="32"/>
    </row>
    <row r="21" spans="2:12" s="1" customFormat="1" ht="18" customHeight="1">
      <c r="B21" s="32"/>
      <c r="E21" s="25" t="s">
        <v>33</v>
      </c>
      <c r="I21" s="27" t="s">
        <v>29</v>
      </c>
      <c r="J21" s="25" t="s">
        <v>21</v>
      </c>
      <c r="L21" s="32"/>
    </row>
    <row r="22" spans="2:12" s="1" customFormat="1" ht="6.95" customHeight="1">
      <c r="B22" s="32"/>
      <c r="L22" s="32"/>
    </row>
    <row r="23" spans="2:12" s="1" customFormat="1" ht="12" customHeight="1">
      <c r="B23" s="32"/>
      <c r="D23" s="27" t="s">
        <v>35</v>
      </c>
      <c r="I23" s="27" t="s">
        <v>27</v>
      </c>
      <c r="J23" s="25" t="s">
        <v>21</v>
      </c>
      <c r="L23" s="32"/>
    </row>
    <row r="24" spans="2:12" s="1" customFormat="1" ht="18" customHeight="1">
      <c r="B24" s="32"/>
      <c r="E24" s="25" t="s">
        <v>36</v>
      </c>
      <c r="I24" s="27" t="s">
        <v>29</v>
      </c>
      <c r="J24" s="25" t="s">
        <v>21</v>
      </c>
      <c r="L24" s="32"/>
    </row>
    <row r="25" spans="2:12" s="1" customFormat="1" ht="6.95" customHeight="1">
      <c r="B25" s="32"/>
      <c r="L25" s="32"/>
    </row>
    <row r="26" spans="2:12" s="1" customFormat="1" ht="12" customHeight="1">
      <c r="B26" s="32"/>
      <c r="D26" s="27" t="s">
        <v>37</v>
      </c>
      <c r="L26" s="32"/>
    </row>
    <row r="27" spans="2:12" s="7" customFormat="1" ht="16.5" customHeight="1">
      <c r="B27" s="91"/>
      <c r="E27" s="306" t="s">
        <v>21</v>
      </c>
      <c r="F27" s="306"/>
      <c r="G27" s="306"/>
      <c r="H27" s="306"/>
      <c r="L27" s="91"/>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92" t="s">
        <v>39</v>
      </c>
      <c r="J30" s="63">
        <f>ROUND(J83, 2)</f>
        <v>0</v>
      </c>
      <c r="L30" s="32"/>
    </row>
    <row r="31" spans="2:12" s="1" customFormat="1" ht="6.95" customHeight="1">
      <c r="B31" s="32"/>
      <c r="D31" s="50"/>
      <c r="E31" s="50"/>
      <c r="F31" s="50"/>
      <c r="G31" s="50"/>
      <c r="H31" s="50"/>
      <c r="I31" s="50"/>
      <c r="J31" s="50"/>
      <c r="K31" s="50"/>
      <c r="L31" s="32"/>
    </row>
    <row r="32" spans="2:12" s="1" customFormat="1" ht="14.45" customHeight="1">
      <c r="B32" s="32"/>
      <c r="F32" s="35" t="s">
        <v>41</v>
      </c>
      <c r="I32" s="35" t="s">
        <v>40</v>
      </c>
      <c r="J32" s="35" t="s">
        <v>42</v>
      </c>
      <c r="L32" s="32"/>
    </row>
    <row r="33" spans="2:12" s="1" customFormat="1" ht="14.45" customHeight="1">
      <c r="B33" s="32"/>
      <c r="D33" s="52" t="s">
        <v>43</v>
      </c>
      <c r="E33" s="27" t="s">
        <v>44</v>
      </c>
      <c r="F33" s="83">
        <f>ROUND((SUM(BE83:BE104)),  2)</f>
        <v>0</v>
      </c>
      <c r="I33" s="93">
        <v>0.21</v>
      </c>
      <c r="J33" s="83">
        <f>ROUND(((SUM(BE83:BE104))*I33),  2)</f>
        <v>0</v>
      </c>
      <c r="L33" s="32"/>
    </row>
    <row r="34" spans="2:12" s="1" customFormat="1" ht="14.45" customHeight="1">
      <c r="B34" s="32"/>
      <c r="E34" s="27" t="s">
        <v>45</v>
      </c>
      <c r="F34" s="83">
        <f>ROUND((SUM(BF83:BF104)),  2)</f>
        <v>0</v>
      </c>
      <c r="I34" s="93">
        <v>0.15</v>
      </c>
      <c r="J34" s="83">
        <f>ROUND(((SUM(BF83:BF104))*I34),  2)</f>
        <v>0</v>
      </c>
      <c r="L34" s="32"/>
    </row>
    <row r="35" spans="2:12" s="1" customFormat="1" ht="14.45" hidden="1" customHeight="1">
      <c r="B35" s="32"/>
      <c r="E35" s="27" t="s">
        <v>46</v>
      </c>
      <c r="F35" s="83">
        <f>ROUND((SUM(BG83:BG104)),  2)</f>
        <v>0</v>
      </c>
      <c r="I35" s="93">
        <v>0.21</v>
      </c>
      <c r="J35" s="83">
        <f>0</f>
        <v>0</v>
      </c>
      <c r="L35" s="32"/>
    </row>
    <row r="36" spans="2:12" s="1" customFormat="1" ht="14.45" hidden="1" customHeight="1">
      <c r="B36" s="32"/>
      <c r="E36" s="27" t="s">
        <v>47</v>
      </c>
      <c r="F36" s="83">
        <f>ROUND((SUM(BH83:BH104)),  2)</f>
        <v>0</v>
      </c>
      <c r="I36" s="93">
        <v>0.15</v>
      </c>
      <c r="J36" s="83">
        <f>0</f>
        <v>0</v>
      </c>
      <c r="L36" s="32"/>
    </row>
    <row r="37" spans="2:12" s="1" customFormat="1" ht="14.45" hidden="1" customHeight="1">
      <c r="B37" s="32"/>
      <c r="E37" s="27" t="s">
        <v>48</v>
      </c>
      <c r="F37" s="83">
        <f>ROUND((SUM(BI83:BI104)),  2)</f>
        <v>0</v>
      </c>
      <c r="I37" s="93">
        <v>0</v>
      </c>
      <c r="J37" s="83">
        <f>0</f>
        <v>0</v>
      </c>
      <c r="L37" s="32"/>
    </row>
    <row r="38" spans="2:12" s="1" customFormat="1" ht="6.95" customHeight="1">
      <c r="B38" s="32"/>
      <c r="L38" s="32"/>
    </row>
    <row r="39" spans="2:12" s="1" customFormat="1" ht="25.35" customHeight="1">
      <c r="B39" s="32"/>
      <c r="C39" s="94"/>
      <c r="D39" s="95" t="s">
        <v>49</v>
      </c>
      <c r="E39" s="54"/>
      <c r="F39" s="54"/>
      <c r="G39" s="96" t="s">
        <v>50</v>
      </c>
      <c r="H39" s="97" t="s">
        <v>51</v>
      </c>
      <c r="I39" s="54"/>
      <c r="J39" s="98">
        <f>SUM(J30:J37)</f>
        <v>0</v>
      </c>
      <c r="K39" s="99"/>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114</v>
      </c>
      <c r="L45" s="32"/>
    </row>
    <row r="46" spans="2:12" s="1" customFormat="1" ht="6.95" customHeight="1">
      <c r="B46" s="32"/>
      <c r="L46" s="32"/>
    </row>
    <row r="47" spans="2:12" s="1" customFormat="1" ht="12" customHeight="1">
      <c r="B47" s="32"/>
      <c r="C47" s="27" t="s">
        <v>16</v>
      </c>
      <c r="L47" s="32"/>
    </row>
    <row r="48" spans="2:12" s="1" customFormat="1" ht="16.5" customHeight="1">
      <c r="B48" s="32"/>
      <c r="E48" s="317" t="str">
        <f>E7</f>
        <v>Přístavba odborné učebny pro výuku přípravy pokrmů pro I. II. stupeň ZŠ Dub nad Moravou</v>
      </c>
      <c r="F48" s="318"/>
      <c r="G48" s="318"/>
      <c r="H48" s="318"/>
      <c r="L48" s="32"/>
    </row>
    <row r="49" spans="2:47" s="1" customFormat="1" ht="12" customHeight="1">
      <c r="B49" s="32"/>
      <c r="C49" s="27" t="s">
        <v>111</v>
      </c>
      <c r="L49" s="32"/>
    </row>
    <row r="50" spans="2:47" s="1" customFormat="1" ht="16.5" customHeight="1">
      <c r="B50" s="32"/>
      <c r="E50" s="276" t="str">
        <f>E9</f>
        <v>VRN - Vedlejší rozpočtové náklady</v>
      </c>
      <c r="F50" s="319"/>
      <c r="G50" s="319"/>
      <c r="H50" s="319"/>
      <c r="L50" s="32"/>
    </row>
    <row r="51" spans="2:47" s="1" customFormat="1" ht="6.95" customHeight="1">
      <c r="B51" s="32"/>
      <c r="L51" s="32"/>
    </row>
    <row r="52" spans="2:47" s="1" customFormat="1" ht="12" customHeight="1">
      <c r="B52" s="32"/>
      <c r="C52" s="27" t="s">
        <v>22</v>
      </c>
      <c r="F52" s="25" t="str">
        <f>F12</f>
        <v xml:space="preserve"> </v>
      </c>
      <c r="I52" s="27" t="s">
        <v>24</v>
      </c>
      <c r="J52" s="49" t="str">
        <f>IF(J12="","",J12)</f>
        <v>7. 9. 2022</v>
      </c>
      <c r="L52" s="32"/>
    </row>
    <row r="53" spans="2:47" s="1" customFormat="1" ht="6.95" customHeight="1">
      <c r="B53" s="32"/>
      <c r="L53" s="32"/>
    </row>
    <row r="54" spans="2:47" s="1" customFormat="1" ht="15.2" customHeight="1">
      <c r="B54" s="32"/>
      <c r="C54" s="27" t="s">
        <v>26</v>
      </c>
      <c r="F54" s="25" t="str">
        <f>E15</f>
        <v>ZŠ a MŠ, příspěvková organizace Dub n/M</v>
      </c>
      <c r="I54" s="27" t="s">
        <v>32</v>
      </c>
      <c r="J54" s="30" t="str">
        <f>E21</f>
        <v>Bořivoj Kovář</v>
      </c>
      <c r="L54" s="32"/>
    </row>
    <row r="55" spans="2:47" s="1" customFormat="1" ht="15.2" customHeight="1">
      <c r="B55" s="32"/>
      <c r="C55" s="27" t="s">
        <v>30</v>
      </c>
      <c r="F55" s="25" t="str">
        <f>IF(E18="","",E18)</f>
        <v>Vyplň údaj</v>
      </c>
      <c r="I55" s="27" t="s">
        <v>35</v>
      </c>
      <c r="J55" s="30" t="str">
        <f>E24</f>
        <v xml:space="preserve"> </v>
      </c>
      <c r="L55" s="32"/>
    </row>
    <row r="56" spans="2:47" s="1" customFormat="1" ht="10.35" customHeight="1">
      <c r="B56" s="32"/>
      <c r="L56" s="32"/>
    </row>
    <row r="57" spans="2:47" s="1" customFormat="1" ht="29.25" customHeight="1">
      <c r="B57" s="32"/>
      <c r="C57" s="100" t="s">
        <v>115</v>
      </c>
      <c r="D57" s="94"/>
      <c r="E57" s="94"/>
      <c r="F57" s="94"/>
      <c r="G57" s="94"/>
      <c r="H57" s="94"/>
      <c r="I57" s="94"/>
      <c r="J57" s="101" t="s">
        <v>116</v>
      </c>
      <c r="K57" s="94"/>
      <c r="L57" s="32"/>
    </row>
    <row r="58" spans="2:47" s="1" customFormat="1" ht="10.35" customHeight="1">
      <c r="B58" s="32"/>
      <c r="L58" s="32"/>
    </row>
    <row r="59" spans="2:47" s="1" customFormat="1" ht="22.9" customHeight="1">
      <c r="B59" s="32"/>
      <c r="C59" s="102" t="s">
        <v>71</v>
      </c>
      <c r="J59" s="63">
        <f>J83</f>
        <v>0</v>
      </c>
      <c r="L59" s="32"/>
      <c r="AU59" s="17" t="s">
        <v>117</v>
      </c>
    </row>
    <row r="60" spans="2:47" s="8" customFormat="1" ht="24.95" customHeight="1">
      <c r="B60" s="103"/>
      <c r="D60" s="104" t="s">
        <v>3358</v>
      </c>
      <c r="E60" s="105"/>
      <c r="F60" s="105"/>
      <c r="G60" s="105"/>
      <c r="H60" s="105"/>
      <c r="I60" s="105"/>
      <c r="J60" s="106">
        <f>J84</f>
        <v>0</v>
      </c>
      <c r="L60" s="103"/>
    </row>
    <row r="61" spans="2:47" s="9" customFormat="1" ht="19.899999999999999" customHeight="1">
      <c r="B61" s="107"/>
      <c r="D61" s="108" t="s">
        <v>3359</v>
      </c>
      <c r="E61" s="109"/>
      <c r="F61" s="109"/>
      <c r="G61" s="109"/>
      <c r="H61" s="109"/>
      <c r="I61" s="109"/>
      <c r="J61" s="110">
        <f>J85</f>
        <v>0</v>
      </c>
      <c r="L61" s="107"/>
    </row>
    <row r="62" spans="2:47" s="9" customFormat="1" ht="19.899999999999999" customHeight="1">
      <c r="B62" s="107"/>
      <c r="D62" s="108" t="s">
        <v>4196</v>
      </c>
      <c r="E62" s="109"/>
      <c r="F62" s="109"/>
      <c r="G62" s="109"/>
      <c r="H62" s="109"/>
      <c r="I62" s="109"/>
      <c r="J62" s="110">
        <f>J89</f>
        <v>0</v>
      </c>
      <c r="L62" s="107"/>
    </row>
    <row r="63" spans="2:47" s="9" customFormat="1" ht="19.899999999999999" customHeight="1">
      <c r="B63" s="107"/>
      <c r="D63" s="108" t="s">
        <v>4197</v>
      </c>
      <c r="E63" s="109"/>
      <c r="F63" s="109"/>
      <c r="G63" s="109"/>
      <c r="H63" s="109"/>
      <c r="I63" s="109"/>
      <c r="J63" s="110">
        <f>J93</f>
        <v>0</v>
      </c>
      <c r="L63" s="107"/>
    </row>
    <row r="64" spans="2:47" s="1" customFormat="1" ht="21.75" customHeight="1">
      <c r="B64" s="32"/>
      <c r="L64" s="32"/>
    </row>
    <row r="65" spans="2:12" s="1" customFormat="1" ht="6.95" customHeight="1">
      <c r="B65" s="41"/>
      <c r="C65" s="42"/>
      <c r="D65" s="42"/>
      <c r="E65" s="42"/>
      <c r="F65" s="42"/>
      <c r="G65" s="42"/>
      <c r="H65" s="42"/>
      <c r="I65" s="42"/>
      <c r="J65" s="42"/>
      <c r="K65" s="42"/>
      <c r="L65" s="32"/>
    </row>
    <row r="69" spans="2:12" s="1" customFormat="1" ht="6.95" customHeight="1">
      <c r="B69" s="43"/>
      <c r="C69" s="44"/>
      <c r="D69" s="44"/>
      <c r="E69" s="44"/>
      <c r="F69" s="44"/>
      <c r="G69" s="44"/>
      <c r="H69" s="44"/>
      <c r="I69" s="44"/>
      <c r="J69" s="44"/>
      <c r="K69" s="44"/>
      <c r="L69" s="32"/>
    </row>
    <row r="70" spans="2:12" s="1" customFormat="1" ht="24.95" customHeight="1">
      <c r="B70" s="32"/>
      <c r="C70" s="21" t="s">
        <v>143</v>
      </c>
      <c r="L70" s="32"/>
    </row>
    <row r="71" spans="2:12" s="1" customFormat="1" ht="6.95" customHeight="1">
      <c r="B71" s="32"/>
      <c r="L71" s="32"/>
    </row>
    <row r="72" spans="2:12" s="1" customFormat="1" ht="12" customHeight="1">
      <c r="B72" s="32"/>
      <c r="C72" s="27" t="s">
        <v>16</v>
      </c>
      <c r="L72" s="32"/>
    </row>
    <row r="73" spans="2:12" s="1" customFormat="1" ht="16.5" customHeight="1">
      <c r="B73" s="32"/>
      <c r="E73" s="317" t="str">
        <f>E7</f>
        <v>Přístavba odborné učebny pro výuku přípravy pokrmů pro I. II. stupeň ZŠ Dub nad Moravou</v>
      </c>
      <c r="F73" s="318"/>
      <c r="G73" s="318"/>
      <c r="H73" s="318"/>
      <c r="L73" s="32"/>
    </row>
    <row r="74" spans="2:12" s="1" customFormat="1" ht="12" customHeight="1">
      <c r="B74" s="32"/>
      <c r="C74" s="27" t="s">
        <v>111</v>
      </c>
      <c r="L74" s="32"/>
    </row>
    <row r="75" spans="2:12" s="1" customFormat="1" ht="16.5" customHeight="1">
      <c r="B75" s="32"/>
      <c r="E75" s="276" t="str">
        <f>E9</f>
        <v>VRN - Vedlejší rozpočtové náklady</v>
      </c>
      <c r="F75" s="319"/>
      <c r="G75" s="319"/>
      <c r="H75" s="319"/>
      <c r="L75" s="32"/>
    </row>
    <row r="76" spans="2:12" s="1" customFormat="1" ht="6.95" customHeight="1">
      <c r="B76" s="32"/>
      <c r="L76" s="32"/>
    </row>
    <row r="77" spans="2:12" s="1" customFormat="1" ht="12" customHeight="1">
      <c r="B77" s="32"/>
      <c r="C77" s="27" t="s">
        <v>22</v>
      </c>
      <c r="F77" s="25" t="str">
        <f>F12</f>
        <v xml:space="preserve"> </v>
      </c>
      <c r="I77" s="27" t="s">
        <v>24</v>
      </c>
      <c r="J77" s="49" t="str">
        <f>IF(J12="","",J12)</f>
        <v>7. 9. 2022</v>
      </c>
      <c r="L77" s="32"/>
    </row>
    <row r="78" spans="2:12" s="1" customFormat="1" ht="6.95" customHeight="1">
      <c r="B78" s="32"/>
      <c r="L78" s="32"/>
    </row>
    <row r="79" spans="2:12" s="1" customFormat="1" ht="15.2" customHeight="1">
      <c r="B79" s="32"/>
      <c r="C79" s="27" t="s">
        <v>26</v>
      </c>
      <c r="F79" s="25" t="str">
        <f>E15</f>
        <v>ZŠ a MŠ, příspěvková organizace Dub n/M</v>
      </c>
      <c r="I79" s="27" t="s">
        <v>32</v>
      </c>
      <c r="J79" s="30" t="str">
        <f>E21</f>
        <v>Bořivoj Kovář</v>
      </c>
      <c r="L79" s="32"/>
    </row>
    <row r="80" spans="2:12" s="1" customFormat="1" ht="15.2" customHeight="1">
      <c r="B80" s="32"/>
      <c r="C80" s="27" t="s">
        <v>30</v>
      </c>
      <c r="F80" s="25" t="str">
        <f>IF(E18="","",E18)</f>
        <v>Vyplň údaj</v>
      </c>
      <c r="I80" s="27" t="s">
        <v>35</v>
      </c>
      <c r="J80" s="30" t="str">
        <f>E24</f>
        <v xml:space="preserve"> </v>
      </c>
      <c r="L80" s="32"/>
    </row>
    <row r="81" spans="2:65" s="1" customFormat="1" ht="10.35" customHeight="1">
      <c r="B81" s="32"/>
      <c r="L81" s="32"/>
    </row>
    <row r="82" spans="2:65" s="10" customFormat="1" ht="29.25" customHeight="1">
      <c r="B82" s="111"/>
      <c r="C82" s="112" t="s">
        <v>144</v>
      </c>
      <c r="D82" s="113" t="s">
        <v>58</v>
      </c>
      <c r="E82" s="113" t="s">
        <v>54</v>
      </c>
      <c r="F82" s="113" t="s">
        <v>55</v>
      </c>
      <c r="G82" s="113" t="s">
        <v>145</v>
      </c>
      <c r="H82" s="113" t="s">
        <v>146</v>
      </c>
      <c r="I82" s="113" t="s">
        <v>147</v>
      </c>
      <c r="J82" s="113" t="s">
        <v>116</v>
      </c>
      <c r="K82" s="114" t="s">
        <v>148</v>
      </c>
      <c r="L82" s="111"/>
      <c r="M82" s="56" t="s">
        <v>21</v>
      </c>
      <c r="N82" s="57" t="s">
        <v>43</v>
      </c>
      <c r="O82" s="57" t="s">
        <v>149</v>
      </c>
      <c r="P82" s="57" t="s">
        <v>150</v>
      </c>
      <c r="Q82" s="57" t="s">
        <v>151</v>
      </c>
      <c r="R82" s="57" t="s">
        <v>152</v>
      </c>
      <c r="S82" s="57" t="s">
        <v>153</v>
      </c>
      <c r="T82" s="58" t="s">
        <v>154</v>
      </c>
    </row>
    <row r="83" spans="2:65" s="1" customFormat="1" ht="22.9" customHeight="1">
      <c r="B83" s="32"/>
      <c r="C83" s="61" t="s">
        <v>155</v>
      </c>
      <c r="J83" s="115">
        <f>BK83</f>
        <v>0</v>
      </c>
      <c r="L83" s="32"/>
      <c r="M83" s="59"/>
      <c r="N83" s="50"/>
      <c r="O83" s="50"/>
      <c r="P83" s="116">
        <f>P84</f>
        <v>0</v>
      </c>
      <c r="Q83" s="50"/>
      <c r="R83" s="116">
        <f>R84</f>
        <v>0</v>
      </c>
      <c r="S83" s="50"/>
      <c r="T83" s="117">
        <f>T84</f>
        <v>0</v>
      </c>
      <c r="AT83" s="17" t="s">
        <v>72</v>
      </c>
      <c r="AU83" s="17" t="s">
        <v>117</v>
      </c>
      <c r="BK83" s="118">
        <f>BK84</f>
        <v>0</v>
      </c>
    </row>
    <row r="84" spans="2:65" s="11" customFormat="1" ht="25.9" customHeight="1">
      <c r="B84" s="119"/>
      <c r="D84" s="120" t="s">
        <v>72</v>
      </c>
      <c r="E84" s="121" t="s">
        <v>106</v>
      </c>
      <c r="F84" s="121" t="s">
        <v>107</v>
      </c>
      <c r="I84" s="122"/>
      <c r="J84" s="123">
        <f>BK84</f>
        <v>0</v>
      </c>
      <c r="L84" s="119"/>
      <c r="M84" s="124"/>
      <c r="P84" s="125">
        <f>P85+P89+P93</f>
        <v>0</v>
      </c>
      <c r="R84" s="125">
        <f>R85+R89+R93</f>
        <v>0</v>
      </c>
      <c r="T84" s="126">
        <f>T85+T89+T93</f>
        <v>0</v>
      </c>
      <c r="AR84" s="120" t="s">
        <v>195</v>
      </c>
      <c r="AT84" s="127" t="s">
        <v>72</v>
      </c>
      <c r="AU84" s="127" t="s">
        <v>73</v>
      </c>
      <c r="AY84" s="120" t="s">
        <v>158</v>
      </c>
      <c r="BK84" s="128">
        <f>BK85+BK89+BK93</f>
        <v>0</v>
      </c>
    </row>
    <row r="85" spans="2:65" s="11" customFormat="1" ht="22.9" customHeight="1">
      <c r="B85" s="119"/>
      <c r="D85" s="120" t="s">
        <v>72</v>
      </c>
      <c r="E85" s="129" t="s">
        <v>3958</v>
      </c>
      <c r="F85" s="129" t="s">
        <v>3959</v>
      </c>
      <c r="I85" s="122"/>
      <c r="J85" s="130">
        <f>BK85</f>
        <v>0</v>
      </c>
      <c r="L85" s="119"/>
      <c r="M85" s="124"/>
      <c r="P85" s="125">
        <f>SUM(P86:P88)</f>
        <v>0</v>
      </c>
      <c r="R85" s="125">
        <f>SUM(R86:R88)</f>
        <v>0</v>
      </c>
      <c r="T85" s="126">
        <f>SUM(T86:T88)</f>
        <v>0</v>
      </c>
      <c r="AR85" s="120" t="s">
        <v>195</v>
      </c>
      <c r="AT85" s="127" t="s">
        <v>72</v>
      </c>
      <c r="AU85" s="127" t="s">
        <v>81</v>
      </c>
      <c r="AY85" s="120" t="s">
        <v>158</v>
      </c>
      <c r="BK85" s="128">
        <f>SUM(BK86:BK88)</f>
        <v>0</v>
      </c>
    </row>
    <row r="86" spans="2:65" s="1" customFormat="1" ht="16.5" customHeight="1">
      <c r="B86" s="32"/>
      <c r="C86" s="131" t="s">
        <v>81</v>
      </c>
      <c r="D86" s="131" t="s">
        <v>160</v>
      </c>
      <c r="E86" s="132" t="s">
        <v>4198</v>
      </c>
      <c r="F86" s="133" t="s">
        <v>4199</v>
      </c>
      <c r="G86" s="134" t="s">
        <v>4200</v>
      </c>
      <c r="H86" s="135">
        <v>1</v>
      </c>
      <c r="I86" s="136"/>
      <c r="J86" s="137">
        <f>ROUND(I86*H86,2)</f>
        <v>0</v>
      </c>
      <c r="K86" s="133" t="s">
        <v>164</v>
      </c>
      <c r="L86" s="32"/>
      <c r="M86" s="138" t="s">
        <v>21</v>
      </c>
      <c r="N86" s="139" t="s">
        <v>44</v>
      </c>
      <c r="P86" s="140">
        <f>O86*H86</f>
        <v>0</v>
      </c>
      <c r="Q86" s="140">
        <v>0</v>
      </c>
      <c r="R86" s="140">
        <f>Q86*H86</f>
        <v>0</v>
      </c>
      <c r="S86" s="140">
        <v>0</v>
      </c>
      <c r="T86" s="141">
        <f>S86*H86</f>
        <v>0</v>
      </c>
      <c r="AR86" s="142" t="s">
        <v>165</v>
      </c>
      <c r="AT86" s="142" t="s">
        <v>160</v>
      </c>
      <c r="AU86" s="142" t="s">
        <v>83</v>
      </c>
      <c r="AY86" s="17" t="s">
        <v>158</v>
      </c>
      <c r="BE86" s="143">
        <f>IF(N86="základní",J86,0)</f>
        <v>0</v>
      </c>
      <c r="BF86" s="143">
        <f>IF(N86="snížená",J86,0)</f>
        <v>0</v>
      </c>
      <c r="BG86" s="143">
        <f>IF(N86="zákl. přenesená",J86,0)</f>
        <v>0</v>
      </c>
      <c r="BH86" s="143">
        <f>IF(N86="sníž. přenesená",J86,0)</f>
        <v>0</v>
      </c>
      <c r="BI86" s="143">
        <f>IF(N86="nulová",J86,0)</f>
        <v>0</v>
      </c>
      <c r="BJ86" s="17" t="s">
        <v>81</v>
      </c>
      <c r="BK86" s="143">
        <f>ROUND(I86*H86,2)</f>
        <v>0</v>
      </c>
      <c r="BL86" s="17" t="s">
        <v>165</v>
      </c>
      <c r="BM86" s="142" t="s">
        <v>4201</v>
      </c>
    </row>
    <row r="87" spans="2:65" s="1" customFormat="1" ht="11.25">
      <c r="B87" s="32"/>
      <c r="D87" s="144" t="s">
        <v>167</v>
      </c>
      <c r="F87" s="145" t="s">
        <v>4199</v>
      </c>
      <c r="I87" s="146"/>
      <c r="L87" s="32"/>
      <c r="M87" s="147"/>
      <c r="T87" s="53"/>
      <c r="AT87" s="17" t="s">
        <v>167</v>
      </c>
      <c r="AU87" s="17" t="s">
        <v>83</v>
      </c>
    </row>
    <row r="88" spans="2:65" s="1" customFormat="1" ht="11.25">
      <c r="B88" s="32"/>
      <c r="D88" s="148" t="s">
        <v>169</v>
      </c>
      <c r="F88" s="149" t="s">
        <v>4202</v>
      </c>
      <c r="I88" s="146"/>
      <c r="L88" s="32"/>
      <c r="M88" s="147"/>
      <c r="T88" s="53"/>
      <c r="AT88" s="17" t="s">
        <v>169</v>
      </c>
      <c r="AU88" s="17" t="s">
        <v>83</v>
      </c>
    </row>
    <row r="89" spans="2:65" s="11" customFormat="1" ht="22.9" customHeight="1">
      <c r="B89" s="119"/>
      <c r="D89" s="120" t="s">
        <v>72</v>
      </c>
      <c r="E89" s="129" t="s">
        <v>4203</v>
      </c>
      <c r="F89" s="129" t="s">
        <v>4204</v>
      </c>
      <c r="I89" s="122"/>
      <c r="J89" s="130">
        <f>BK89</f>
        <v>0</v>
      </c>
      <c r="L89" s="119"/>
      <c r="M89" s="124"/>
      <c r="P89" s="125">
        <f>SUM(P90:P92)</f>
        <v>0</v>
      </c>
      <c r="R89" s="125">
        <f>SUM(R90:R92)</f>
        <v>0</v>
      </c>
      <c r="T89" s="126">
        <f>SUM(T90:T92)</f>
        <v>0</v>
      </c>
      <c r="AR89" s="120" t="s">
        <v>195</v>
      </c>
      <c r="AT89" s="127" t="s">
        <v>72</v>
      </c>
      <c r="AU89" s="127" t="s">
        <v>81</v>
      </c>
      <c r="AY89" s="120" t="s">
        <v>158</v>
      </c>
      <c r="BK89" s="128">
        <f>SUM(BK90:BK92)</f>
        <v>0</v>
      </c>
    </row>
    <row r="90" spans="2:65" s="1" customFormat="1" ht="16.5" customHeight="1">
      <c r="B90" s="32"/>
      <c r="C90" s="131" t="s">
        <v>181</v>
      </c>
      <c r="D90" s="131" t="s">
        <v>160</v>
      </c>
      <c r="E90" s="132" t="s">
        <v>4205</v>
      </c>
      <c r="F90" s="133" t="s">
        <v>4204</v>
      </c>
      <c r="G90" s="134" t="s">
        <v>4200</v>
      </c>
      <c r="H90" s="135">
        <v>1</v>
      </c>
      <c r="I90" s="136"/>
      <c r="J90" s="137">
        <f>ROUND(I90*H90,2)</f>
        <v>0</v>
      </c>
      <c r="K90" s="133" t="s">
        <v>164</v>
      </c>
      <c r="L90" s="32"/>
      <c r="M90" s="138" t="s">
        <v>21</v>
      </c>
      <c r="N90" s="139" t="s">
        <v>44</v>
      </c>
      <c r="P90" s="140">
        <f>O90*H90</f>
        <v>0</v>
      </c>
      <c r="Q90" s="140">
        <v>0</v>
      </c>
      <c r="R90" s="140">
        <f>Q90*H90</f>
        <v>0</v>
      </c>
      <c r="S90" s="140">
        <v>0</v>
      </c>
      <c r="T90" s="141">
        <f>S90*H90</f>
        <v>0</v>
      </c>
      <c r="AR90" s="142" t="s">
        <v>165</v>
      </c>
      <c r="AT90" s="142" t="s">
        <v>160</v>
      </c>
      <c r="AU90" s="142" t="s">
        <v>83</v>
      </c>
      <c r="AY90" s="17" t="s">
        <v>158</v>
      </c>
      <c r="BE90" s="143">
        <f>IF(N90="základní",J90,0)</f>
        <v>0</v>
      </c>
      <c r="BF90" s="143">
        <f>IF(N90="snížená",J90,0)</f>
        <v>0</v>
      </c>
      <c r="BG90" s="143">
        <f>IF(N90="zákl. přenesená",J90,0)</f>
        <v>0</v>
      </c>
      <c r="BH90" s="143">
        <f>IF(N90="sníž. přenesená",J90,0)</f>
        <v>0</v>
      </c>
      <c r="BI90" s="143">
        <f>IF(N90="nulová",J90,0)</f>
        <v>0</v>
      </c>
      <c r="BJ90" s="17" t="s">
        <v>81</v>
      </c>
      <c r="BK90" s="143">
        <f>ROUND(I90*H90,2)</f>
        <v>0</v>
      </c>
      <c r="BL90" s="17" t="s">
        <v>165</v>
      </c>
      <c r="BM90" s="142" t="s">
        <v>4206</v>
      </c>
    </row>
    <row r="91" spans="2:65" s="1" customFormat="1" ht="11.25">
      <c r="B91" s="32"/>
      <c r="D91" s="144" t="s">
        <v>167</v>
      </c>
      <c r="F91" s="145" t="s">
        <v>4204</v>
      </c>
      <c r="I91" s="146"/>
      <c r="L91" s="32"/>
      <c r="M91" s="147"/>
      <c r="T91" s="53"/>
      <c r="AT91" s="17" t="s">
        <v>167</v>
      </c>
      <c r="AU91" s="17" t="s">
        <v>83</v>
      </c>
    </row>
    <row r="92" spans="2:65" s="1" customFormat="1" ht="11.25">
      <c r="B92" s="32"/>
      <c r="D92" s="148" t="s">
        <v>169</v>
      </c>
      <c r="F92" s="149" t="s">
        <v>4207</v>
      </c>
      <c r="I92" s="146"/>
      <c r="L92" s="32"/>
      <c r="M92" s="147"/>
      <c r="T92" s="53"/>
      <c r="AT92" s="17" t="s">
        <v>169</v>
      </c>
      <c r="AU92" s="17" t="s">
        <v>83</v>
      </c>
    </row>
    <row r="93" spans="2:65" s="11" customFormat="1" ht="22.9" customHeight="1">
      <c r="B93" s="119"/>
      <c r="D93" s="120" t="s">
        <v>72</v>
      </c>
      <c r="E93" s="129" t="s">
        <v>4208</v>
      </c>
      <c r="F93" s="129" t="s">
        <v>4209</v>
      </c>
      <c r="I93" s="122"/>
      <c r="J93" s="130">
        <f>BK93</f>
        <v>0</v>
      </c>
      <c r="L93" s="119"/>
      <c r="M93" s="124"/>
      <c r="P93" s="125">
        <f>SUM(P94:P104)</f>
        <v>0</v>
      </c>
      <c r="R93" s="125">
        <f>SUM(R94:R104)</f>
        <v>0</v>
      </c>
      <c r="T93" s="126">
        <f>SUM(T94:T104)</f>
        <v>0</v>
      </c>
      <c r="AR93" s="120" t="s">
        <v>195</v>
      </c>
      <c r="AT93" s="127" t="s">
        <v>72</v>
      </c>
      <c r="AU93" s="127" t="s">
        <v>81</v>
      </c>
      <c r="AY93" s="120" t="s">
        <v>158</v>
      </c>
      <c r="BK93" s="128">
        <f>SUM(BK94:BK104)</f>
        <v>0</v>
      </c>
    </row>
    <row r="94" spans="2:65" s="1" customFormat="1" ht="16.5" customHeight="1">
      <c r="B94" s="32"/>
      <c r="C94" s="131" t="s">
        <v>204</v>
      </c>
      <c r="D94" s="131" t="s">
        <v>160</v>
      </c>
      <c r="E94" s="132" t="s">
        <v>4210</v>
      </c>
      <c r="F94" s="133" t="s">
        <v>4211</v>
      </c>
      <c r="G94" s="134" t="s">
        <v>4200</v>
      </c>
      <c r="H94" s="135">
        <v>1</v>
      </c>
      <c r="I94" s="136"/>
      <c r="J94" s="137">
        <f>ROUND(I94*H94,2)</f>
        <v>0</v>
      </c>
      <c r="K94" s="133" t="s">
        <v>164</v>
      </c>
      <c r="L94" s="32"/>
      <c r="M94" s="138" t="s">
        <v>21</v>
      </c>
      <c r="N94" s="139" t="s">
        <v>44</v>
      </c>
      <c r="P94" s="140">
        <f>O94*H94</f>
        <v>0</v>
      </c>
      <c r="Q94" s="140">
        <v>0</v>
      </c>
      <c r="R94" s="140">
        <f>Q94*H94</f>
        <v>0</v>
      </c>
      <c r="S94" s="140">
        <v>0</v>
      </c>
      <c r="T94" s="141">
        <f>S94*H94</f>
        <v>0</v>
      </c>
      <c r="AR94" s="142" t="s">
        <v>165</v>
      </c>
      <c r="AT94" s="142" t="s">
        <v>160</v>
      </c>
      <c r="AU94" s="142" t="s">
        <v>83</v>
      </c>
      <c r="AY94" s="17" t="s">
        <v>158</v>
      </c>
      <c r="BE94" s="143">
        <f>IF(N94="základní",J94,0)</f>
        <v>0</v>
      </c>
      <c r="BF94" s="143">
        <f>IF(N94="snížená",J94,0)</f>
        <v>0</v>
      </c>
      <c r="BG94" s="143">
        <f>IF(N94="zákl. přenesená",J94,0)</f>
        <v>0</v>
      </c>
      <c r="BH94" s="143">
        <f>IF(N94="sníž. přenesená",J94,0)</f>
        <v>0</v>
      </c>
      <c r="BI94" s="143">
        <f>IF(N94="nulová",J94,0)</f>
        <v>0</v>
      </c>
      <c r="BJ94" s="17" t="s">
        <v>81</v>
      </c>
      <c r="BK94" s="143">
        <f>ROUND(I94*H94,2)</f>
        <v>0</v>
      </c>
      <c r="BL94" s="17" t="s">
        <v>165</v>
      </c>
      <c r="BM94" s="142" t="s">
        <v>4212</v>
      </c>
    </row>
    <row r="95" spans="2:65" s="1" customFormat="1" ht="11.25">
      <c r="B95" s="32"/>
      <c r="D95" s="144" t="s">
        <v>167</v>
      </c>
      <c r="F95" s="145" t="s">
        <v>4211</v>
      </c>
      <c r="I95" s="146"/>
      <c r="L95" s="32"/>
      <c r="M95" s="147"/>
      <c r="T95" s="53"/>
      <c r="AT95" s="17" t="s">
        <v>167</v>
      </c>
      <c r="AU95" s="17" t="s">
        <v>83</v>
      </c>
    </row>
    <row r="96" spans="2:65" s="1" customFormat="1" ht="11.25">
      <c r="B96" s="32"/>
      <c r="D96" s="148" t="s">
        <v>169</v>
      </c>
      <c r="F96" s="149" t="s">
        <v>4213</v>
      </c>
      <c r="I96" s="146"/>
      <c r="L96" s="32"/>
      <c r="M96" s="147"/>
      <c r="T96" s="53"/>
      <c r="AT96" s="17" t="s">
        <v>169</v>
      </c>
      <c r="AU96" s="17" t="s">
        <v>83</v>
      </c>
    </row>
    <row r="97" spans="2:65" s="1" customFormat="1" ht="16.5" customHeight="1">
      <c r="B97" s="32"/>
      <c r="C97" s="131" t="s">
        <v>216</v>
      </c>
      <c r="D97" s="131" t="s">
        <v>160</v>
      </c>
      <c r="E97" s="132" t="s">
        <v>4214</v>
      </c>
      <c r="F97" s="133" t="s">
        <v>4215</v>
      </c>
      <c r="G97" s="134" t="s">
        <v>4200</v>
      </c>
      <c r="H97" s="135">
        <v>1</v>
      </c>
      <c r="I97" s="136"/>
      <c r="J97" s="137">
        <f>ROUND(I97*H97,2)</f>
        <v>0</v>
      </c>
      <c r="K97" s="133" t="s">
        <v>164</v>
      </c>
      <c r="L97" s="32"/>
      <c r="M97" s="138" t="s">
        <v>21</v>
      </c>
      <c r="N97" s="139" t="s">
        <v>44</v>
      </c>
      <c r="P97" s="140">
        <f>O97*H97</f>
        <v>0</v>
      </c>
      <c r="Q97" s="140">
        <v>0</v>
      </c>
      <c r="R97" s="140">
        <f>Q97*H97</f>
        <v>0</v>
      </c>
      <c r="S97" s="140">
        <v>0</v>
      </c>
      <c r="T97" s="141">
        <f>S97*H97</f>
        <v>0</v>
      </c>
      <c r="AR97" s="142" t="s">
        <v>165</v>
      </c>
      <c r="AT97" s="142" t="s">
        <v>160</v>
      </c>
      <c r="AU97" s="142" t="s">
        <v>83</v>
      </c>
      <c r="AY97" s="17" t="s">
        <v>158</v>
      </c>
      <c r="BE97" s="143">
        <f>IF(N97="základní",J97,0)</f>
        <v>0</v>
      </c>
      <c r="BF97" s="143">
        <f>IF(N97="snížená",J97,0)</f>
        <v>0</v>
      </c>
      <c r="BG97" s="143">
        <f>IF(N97="zákl. přenesená",J97,0)</f>
        <v>0</v>
      </c>
      <c r="BH97" s="143">
        <f>IF(N97="sníž. přenesená",J97,0)</f>
        <v>0</v>
      </c>
      <c r="BI97" s="143">
        <f>IF(N97="nulová",J97,0)</f>
        <v>0</v>
      </c>
      <c r="BJ97" s="17" t="s">
        <v>81</v>
      </c>
      <c r="BK97" s="143">
        <f>ROUND(I97*H97,2)</f>
        <v>0</v>
      </c>
      <c r="BL97" s="17" t="s">
        <v>165</v>
      </c>
      <c r="BM97" s="142" t="s">
        <v>4216</v>
      </c>
    </row>
    <row r="98" spans="2:65" s="1" customFormat="1" ht="11.25">
      <c r="B98" s="32"/>
      <c r="D98" s="144" t="s">
        <v>167</v>
      </c>
      <c r="F98" s="145" t="s">
        <v>4217</v>
      </c>
      <c r="I98" s="146"/>
      <c r="L98" s="32"/>
      <c r="M98" s="147"/>
      <c r="T98" s="53"/>
      <c r="AT98" s="17" t="s">
        <v>167</v>
      </c>
      <c r="AU98" s="17" t="s">
        <v>83</v>
      </c>
    </row>
    <row r="99" spans="2:65" s="1" customFormat="1" ht="11.25">
      <c r="B99" s="32"/>
      <c r="D99" s="148" t="s">
        <v>169</v>
      </c>
      <c r="F99" s="149" t="s">
        <v>4218</v>
      </c>
      <c r="I99" s="146"/>
      <c r="L99" s="32"/>
      <c r="M99" s="147"/>
      <c r="T99" s="53"/>
      <c r="AT99" s="17" t="s">
        <v>169</v>
      </c>
      <c r="AU99" s="17" t="s">
        <v>83</v>
      </c>
    </row>
    <row r="100" spans="2:65" s="1" customFormat="1" ht="29.25">
      <c r="B100" s="32"/>
      <c r="D100" s="144" t="s">
        <v>562</v>
      </c>
      <c r="F100" s="180" t="s">
        <v>4219</v>
      </c>
      <c r="I100" s="146"/>
      <c r="L100" s="32"/>
      <c r="M100" s="147"/>
      <c r="T100" s="53"/>
      <c r="AT100" s="17" t="s">
        <v>562</v>
      </c>
      <c r="AU100" s="17" t="s">
        <v>83</v>
      </c>
    </row>
    <row r="101" spans="2:65" s="1" customFormat="1" ht="16.5" customHeight="1">
      <c r="B101" s="32"/>
      <c r="C101" s="131" t="s">
        <v>223</v>
      </c>
      <c r="D101" s="131" t="s">
        <v>160</v>
      </c>
      <c r="E101" s="132" t="s">
        <v>4220</v>
      </c>
      <c r="F101" s="133" t="s">
        <v>4221</v>
      </c>
      <c r="G101" s="134" t="s">
        <v>4200</v>
      </c>
      <c r="H101" s="135">
        <v>1</v>
      </c>
      <c r="I101" s="136"/>
      <c r="J101" s="137">
        <f>ROUND(I101*H101,2)</f>
        <v>0</v>
      </c>
      <c r="K101" s="133" t="s">
        <v>279</v>
      </c>
      <c r="L101" s="32"/>
      <c r="M101" s="138" t="s">
        <v>21</v>
      </c>
      <c r="N101" s="139" t="s">
        <v>44</v>
      </c>
      <c r="P101" s="140">
        <f>O101*H101</f>
        <v>0</v>
      </c>
      <c r="Q101" s="140">
        <v>0</v>
      </c>
      <c r="R101" s="140">
        <f>Q101*H101</f>
        <v>0</v>
      </c>
      <c r="S101" s="140">
        <v>0</v>
      </c>
      <c r="T101" s="141">
        <f>S101*H101</f>
        <v>0</v>
      </c>
      <c r="AR101" s="142" t="s">
        <v>3963</v>
      </c>
      <c r="AT101" s="142" t="s">
        <v>160</v>
      </c>
      <c r="AU101" s="142" t="s">
        <v>83</v>
      </c>
      <c r="AY101" s="17" t="s">
        <v>158</v>
      </c>
      <c r="BE101" s="143">
        <f>IF(N101="základní",J101,0)</f>
        <v>0</v>
      </c>
      <c r="BF101" s="143">
        <f>IF(N101="snížená",J101,0)</f>
        <v>0</v>
      </c>
      <c r="BG101" s="143">
        <f>IF(N101="zákl. přenesená",J101,0)</f>
        <v>0</v>
      </c>
      <c r="BH101" s="143">
        <f>IF(N101="sníž. přenesená",J101,0)</f>
        <v>0</v>
      </c>
      <c r="BI101" s="143">
        <f>IF(N101="nulová",J101,0)</f>
        <v>0</v>
      </c>
      <c r="BJ101" s="17" t="s">
        <v>81</v>
      </c>
      <c r="BK101" s="143">
        <f>ROUND(I101*H101,2)</f>
        <v>0</v>
      </c>
      <c r="BL101" s="17" t="s">
        <v>3963</v>
      </c>
      <c r="BM101" s="142" t="s">
        <v>4222</v>
      </c>
    </row>
    <row r="102" spans="2:65" s="1" customFormat="1" ht="11.25">
      <c r="B102" s="32"/>
      <c r="D102" s="144" t="s">
        <v>167</v>
      </c>
      <c r="F102" s="145" t="s">
        <v>4221</v>
      </c>
      <c r="I102" s="146"/>
      <c r="L102" s="32"/>
      <c r="M102" s="147"/>
      <c r="T102" s="53"/>
      <c r="AT102" s="17" t="s">
        <v>167</v>
      </c>
      <c r="AU102" s="17" t="s">
        <v>83</v>
      </c>
    </row>
    <row r="103" spans="2:65" s="1" customFormat="1" ht="16.5" customHeight="1">
      <c r="B103" s="32"/>
      <c r="C103" s="131" t="s">
        <v>231</v>
      </c>
      <c r="D103" s="131" t="s">
        <v>160</v>
      </c>
      <c r="E103" s="132" t="s">
        <v>4223</v>
      </c>
      <c r="F103" s="133" t="s">
        <v>4224</v>
      </c>
      <c r="G103" s="134" t="s">
        <v>4200</v>
      </c>
      <c r="H103" s="135">
        <v>1</v>
      </c>
      <c r="I103" s="136"/>
      <c r="J103" s="137">
        <f>ROUND(I103*H103,2)</f>
        <v>0</v>
      </c>
      <c r="K103" s="133" t="s">
        <v>279</v>
      </c>
      <c r="L103" s="32"/>
      <c r="M103" s="138" t="s">
        <v>21</v>
      </c>
      <c r="N103" s="139" t="s">
        <v>44</v>
      </c>
      <c r="P103" s="140">
        <f>O103*H103</f>
        <v>0</v>
      </c>
      <c r="Q103" s="140">
        <v>0</v>
      </c>
      <c r="R103" s="140">
        <f>Q103*H103</f>
        <v>0</v>
      </c>
      <c r="S103" s="140">
        <v>0</v>
      </c>
      <c r="T103" s="141">
        <f>S103*H103</f>
        <v>0</v>
      </c>
      <c r="AR103" s="142" t="s">
        <v>3963</v>
      </c>
      <c r="AT103" s="142" t="s">
        <v>160</v>
      </c>
      <c r="AU103" s="142" t="s">
        <v>83</v>
      </c>
      <c r="AY103" s="17" t="s">
        <v>158</v>
      </c>
      <c r="BE103" s="143">
        <f>IF(N103="základní",J103,0)</f>
        <v>0</v>
      </c>
      <c r="BF103" s="143">
        <f>IF(N103="snížená",J103,0)</f>
        <v>0</v>
      </c>
      <c r="BG103" s="143">
        <f>IF(N103="zákl. přenesená",J103,0)</f>
        <v>0</v>
      </c>
      <c r="BH103" s="143">
        <f>IF(N103="sníž. přenesená",J103,0)</f>
        <v>0</v>
      </c>
      <c r="BI103" s="143">
        <f>IF(N103="nulová",J103,0)</f>
        <v>0</v>
      </c>
      <c r="BJ103" s="17" t="s">
        <v>81</v>
      </c>
      <c r="BK103" s="143">
        <f>ROUND(I103*H103,2)</f>
        <v>0</v>
      </c>
      <c r="BL103" s="17" t="s">
        <v>3963</v>
      </c>
      <c r="BM103" s="142" t="s">
        <v>4225</v>
      </c>
    </row>
    <row r="104" spans="2:65" s="1" customFormat="1" ht="11.25">
      <c r="B104" s="32"/>
      <c r="D104" s="144" t="s">
        <v>167</v>
      </c>
      <c r="F104" s="145" t="s">
        <v>4224</v>
      </c>
      <c r="I104" s="146"/>
      <c r="L104" s="32"/>
      <c r="M104" s="185"/>
      <c r="N104" s="186"/>
      <c r="O104" s="186"/>
      <c r="P104" s="186"/>
      <c r="Q104" s="186"/>
      <c r="R104" s="186"/>
      <c r="S104" s="186"/>
      <c r="T104" s="187"/>
      <c r="AT104" s="17" t="s">
        <v>167</v>
      </c>
      <c r="AU104" s="17" t="s">
        <v>83</v>
      </c>
    </row>
    <row r="105" spans="2:65" s="1" customFormat="1" ht="6.95" customHeight="1">
      <c r="B105" s="41"/>
      <c r="C105" s="42"/>
      <c r="D105" s="42"/>
      <c r="E105" s="42"/>
      <c r="F105" s="42"/>
      <c r="G105" s="42"/>
      <c r="H105" s="42"/>
      <c r="I105" s="42"/>
      <c r="J105" s="42"/>
      <c r="K105" s="42"/>
      <c r="L105" s="32"/>
    </row>
  </sheetData>
  <sheetProtection algorithmName="SHA-512" hashValue="ItHRoK0bVZtbSUPHd/1liEMamAJAevZytztCoUtP3Sd0Gj30Z/+xrCVCnMcobFgm9hkexgrk+2vkacOV427JuA==" saltValue="dXei8TVVGeNjXy2BSWU6225dCTCHIwy+Z58lEV4Yo0ej1J4uQdasirz+OLl6S91eYkv/OwfRpGWdlpcqFpaQeA==" spinCount="100000" sheet="1" objects="1" scenarios="1" formatColumns="0" formatRows="0" autoFilter="0"/>
  <autoFilter ref="C82:K104" xr:uid="{00000000-0009-0000-0000-000008000000}"/>
  <mergeCells count="9">
    <mergeCell ref="E50:H50"/>
    <mergeCell ref="E73:H73"/>
    <mergeCell ref="E75:H75"/>
    <mergeCell ref="L2:V2"/>
    <mergeCell ref="E7:H7"/>
    <mergeCell ref="E9:H9"/>
    <mergeCell ref="E18:H18"/>
    <mergeCell ref="E27:H27"/>
    <mergeCell ref="E48:H48"/>
  </mergeCells>
  <hyperlinks>
    <hyperlink ref="F88" r:id="rId1" xr:uid="{00000000-0004-0000-0800-000000000000}"/>
    <hyperlink ref="F92" r:id="rId2" xr:uid="{00000000-0004-0000-0800-000001000000}"/>
    <hyperlink ref="F96" r:id="rId3" xr:uid="{00000000-0004-0000-0800-000002000000}"/>
    <hyperlink ref="F99" r:id="rId4" xr:uid="{00000000-0004-0000-0800-00000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19</vt:i4>
      </vt:variant>
    </vt:vector>
  </HeadingPairs>
  <TitlesOfParts>
    <vt:vector size="29" baseType="lpstr">
      <vt:lpstr>Rekapitulace stavby</vt:lpstr>
      <vt:lpstr>D.1.1 - Architektonicko-s...</vt:lpstr>
      <vt:lpstr>D.1.4a - Vzduchotechnika</vt:lpstr>
      <vt:lpstr>D.1.4b - Zařízení zdravot...</vt:lpstr>
      <vt:lpstr>D.1.4c - Zařízení pro vyt...</vt:lpstr>
      <vt:lpstr>01 - Zařízení silnoprodé ...</vt:lpstr>
      <vt:lpstr>02 - Uzemnění a ochrana p...</vt:lpstr>
      <vt:lpstr>03 - Dodatek č.1 ze dne 3...</vt:lpstr>
      <vt:lpstr>VRN - Vedlejší rozpočtové...</vt:lpstr>
      <vt:lpstr>Pokyny pro vyplnění</vt:lpstr>
      <vt:lpstr>'01 - Zařízení silnoprodé ...'!Názvy_tisku</vt:lpstr>
      <vt:lpstr>'02 - Uzemnění a ochrana p...'!Názvy_tisku</vt:lpstr>
      <vt:lpstr>'03 - Dodatek č.1 ze dne 3...'!Názvy_tisku</vt:lpstr>
      <vt:lpstr>'D.1.1 - Architektonicko-s...'!Názvy_tisku</vt:lpstr>
      <vt:lpstr>'D.1.4a - Vzduchotechnika'!Názvy_tisku</vt:lpstr>
      <vt:lpstr>'D.1.4b - Zařízení zdravot...'!Názvy_tisku</vt:lpstr>
      <vt:lpstr>'D.1.4c - Zařízení pro vyt...'!Názvy_tisku</vt:lpstr>
      <vt:lpstr>'Rekapitulace stavby'!Názvy_tisku</vt:lpstr>
      <vt:lpstr>'VRN - Vedlejší rozpočtové...'!Názvy_tisku</vt:lpstr>
      <vt:lpstr>'01 - Zařízení silnoprodé ...'!Oblast_tisku</vt:lpstr>
      <vt:lpstr>'02 - Uzemnění a ochrana p...'!Oblast_tisku</vt:lpstr>
      <vt:lpstr>'03 - Dodatek č.1 ze dne 3...'!Oblast_tisku</vt:lpstr>
      <vt:lpstr>'D.1.1 - Architektonicko-s...'!Oblast_tisku</vt:lpstr>
      <vt:lpstr>'D.1.4a - Vzduchotechnika'!Oblast_tisku</vt:lpstr>
      <vt:lpstr>'D.1.4b - Zařízení zdravot...'!Oblast_tisku</vt:lpstr>
      <vt:lpstr>'D.1.4c - Zařízení pro vyt...'!Oblast_tisku</vt:lpstr>
      <vt:lpstr>'Pokyny pro vyplnění'!Oblast_tisku</vt:lpstr>
      <vt:lpstr>'Rekapitulace stavby'!Oblast_tisku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LAPTOP-2INGRA1T\Marcela</dc:creator>
  <cp:lastModifiedBy>Bořivoj Kovář</cp:lastModifiedBy>
  <dcterms:created xsi:type="dcterms:W3CDTF">2024-05-06T10:19:42Z</dcterms:created>
  <dcterms:modified xsi:type="dcterms:W3CDTF">2024-06-17T12:29:13Z</dcterms:modified>
</cp:coreProperties>
</file>