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4370" windowHeight="8985" activeTab="3"/>
  </bookViews>
  <sheets>
    <sheet name="Rekapitulace stavby II. etapa" sheetId="1" r:id="rId1"/>
    <sheet name=" IS 01 komunikace..." sheetId="2" r:id="rId2"/>
    <sheet name=" IO 01 splaškov..." sheetId="3" r:id="rId3"/>
    <sheet name=" IO02 vodovod I..." sheetId="4" r:id="rId4"/>
    <sheet name=" IO301 deštová ..." sheetId="5" r:id="rId5"/>
    <sheet name="D2 05 STL plynovod" sheetId="6" r:id="rId6"/>
    <sheet name="Rekap. VO" sheetId="7" r:id="rId7"/>
    <sheet name="VO výkaz" sheetId="8" r:id="rId8"/>
  </sheets>
  <externalReferences>
    <externalReference r:id="rId9"/>
  </externalReferences>
  <definedNames>
    <definedName name="D2_02_STL_Plynovod_________________________________________________________0_00___0_00">'Rekapitulace stavby II. etapa'!#REF!</definedName>
    <definedName name="_xlnm.Print_Titles" localSheetId="2">' IO 01 splaškov...'!$124:$124</definedName>
    <definedName name="_xlnm.Print_Titles" localSheetId="3">' IO02 vodovod I...'!$123:$123</definedName>
    <definedName name="_xlnm.Print_Titles" localSheetId="4">' IO301 deštová ...'!$125:$125</definedName>
    <definedName name="_xlnm.Print_Titles" localSheetId="1">' IS 01 komunikace...'!$122:$122</definedName>
    <definedName name="_xlnm.Print_Titles" localSheetId="0">'Rekapitulace stavby II. etapa'!$85:$85</definedName>
    <definedName name="_xlnm.Print_Area" localSheetId="2">' IO 01 splaškov...'!$C$4:$Q$70,' IO 01 splaškov...'!$C$76:$Q$108,' IO 01 splaškov...'!$C$114:$Q$328</definedName>
    <definedName name="_xlnm.Print_Area" localSheetId="3">' IO02 vodovod I...'!$C$4:$Q$70,' IO02 vodovod I...'!$C$76:$Q$107,' IO02 vodovod I...'!$C$113:$Q$258</definedName>
    <definedName name="_xlnm.Print_Area" localSheetId="4">' IO301 deštová ...'!$C$4:$Q$70,' IO301 deštová ...'!$C$76:$Q$109,' IO301 deštová ...'!$C$115:$Q$410</definedName>
    <definedName name="_xlnm.Print_Area" localSheetId="1">' IS 01 komunikace...'!$C$4:$Q$70,' IS 01 komunikace...'!$C$76:$Q$107,' IS 01 komunikace...'!$C$113:$Q$276</definedName>
    <definedName name="_xlnm.Print_Area" localSheetId="0">'Rekapitulace stavby II. etapa'!$C$4:$AP$70,'Rekapitulace stavby II. etapa'!$C$76:$AP$95</definedName>
  </definedNames>
  <calcPr calcId="124519"/>
</workbook>
</file>

<file path=xl/calcChain.xml><?xml version="1.0" encoding="utf-8"?>
<calcChain xmlns="http://schemas.openxmlformats.org/spreadsheetml/2006/main">
  <c r="AG91" i="1"/>
  <c r="AN91" s="1"/>
  <c r="AG90"/>
  <c r="AN90" s="1"/>
  <c r="J270" i="6"/>
  <c r="J268"/>
  <c r="J266"/>
  <c r="J265"/>
  <c r="J264"/>
  <c r="J263"/>
  <c r="J262"/>
  <c r="J260"/>
  <c r="J258"/>
  <c r="J256"/>
  <c r="J254"/>
  <c r="J251"/>
  <c r="J249"/>
  <c r="J246"/>
  <c r="J243"/>
  <c r="J241"/>
  <c r="J239"/>
  <c r="J237"/>
  <c r="J235"/>
  <c r="J234"/>
  <c r="J231"/>
  <c r="J230"/>
  <c r="J227"/>
  <c r="J226"/>
  <c r="J223"/>
  <c r="J221"/>
  <c r="J217"/>
  <c r="J216"/>
  <c r="J215"/>
  <c r="J212"/>
  <c r="J211"/>
  <c r="J208"/>
  <c r="J207"/>
  <c r="J205"/>
  <c r="J203"/>
  <c r="J201"/>
  <c r="J200"/>
  <c r="J199"/>
  <c r="J197"/>
  <c r="J194"/>
  <c r="J191"/>
  <c r="J188"/>
  <c r="J185"/>
  <c r="J182"/>
  <c r="J179"/>
  <c r="J178"/>
  <c r="J174"/>
  <c r="J173"/>
  <c r="J172"/>
  <c r="J170"/>
  <c r="J168"/>
  <c r="J166"/>
  <c r="J165"/>
  <c r="J163"/>
  <c r="J160"/>
  <c r="J157"/>
  <c r="J154"/>
  <c r="J151"/>
  <c r="J150"/>
  <c r="J148"/>
  <c r="J143"/>
  <c r="J140"/>
  <c r="J136"/>
  <c r="J134"/>
  <c r="J130"/>
  <c r="J126"/>
  <c r="J125"/>
  <c r="J122"/>
  <c r="J119"/>
  <c r="J110"/>
  <c r="J107"/>
  <c r="J98"/>
  <c r="J89"/>
  <c r="J88"/>
  <c r="J87"/>
  <c r="J86"/>
  <c r="F82"/>
  <c r="F80"/>
  <c r="E78"/>
  <c r="J66"/>
  <c r="J65"/>
  <c r="J64"/>
  <c r="J63"/>
  <c r="J62"/>
  <c r="J61"/>
  <c r="J60"/>
  <c r="J59"/>
  <c r="J58"/>
  <c r="J57"/>
  <c r="J56"/>
  <c r="F51"/>
  <c r="F49"/>
  <c r="E47"/>
  <c r="F34"/>
  <c r="F33"/>
  <c r="F32"/>
  <c r="J31"/>
  <c r="F31"/>
  <c r="J30"/>
  <c r="F30"/>
  <c r="J27"/>
  <c r="J36" s="1"/>
  <c r="J21"/>
  <c r="E21"/>
  <c r="J82" s="1"/>
  <c r="J20"/>
  <c r="J18"/>
  <c r="E18"/>
  <c r="F83" s="1"/>
  <c r="J17"/>
  <c r="J12"/>
  <c r="J80" s="1"/>
  <c r="E7"/>
  <c r="E76" s="1"/>
  <c r="BK401" i="5"/>
  <c r="N401" s="1"/>
  <c r="N98" s="1"/>
  <c r="AA397"/>
  <c r="BK397"/>
  <c r="N397" s="1"/>
  <c r="N97" s="1"/>
  <c r="BK383"/>
  <c r="N383" s="1"/>
  <c r="N93" s="1"/>
  <c r="AY93" i="1"/>
  <c r="AX93"/>
  <c r="BI410" i="5"/>
  <c r="BH410"/>
  <c r="BG410"/>
  <c r="BF410"/>
  <c r="BK410"/>
  <c r="N410" s="1"/>
  <c r="BE410" s="1"/>
  <c r="BI409"/>
  <c r="BH409"/>
  <c r="BG409"/>
  <c r="BF409"/>
  <c r="BE409"/>
  <c r="N409"/>
  <c r="BK409"/>
  <c r="BI408"/>
  <c r="BH408"/>
  <c r="BG408"/>
  <c r="BF408"/>
  <c r="N408"/>
  <c r="BE408" s="1"/>
  <c r="BK408"/>
  <c r="BI407"/>
  <c r="BH407"/>
  <c r="BG407"/>
  <c r="BF407"/>
  <c r="BK407"/>
  <c r="N407" s="1"/>
  <c r="BE407" s="1"/>
  <c r="BI406"/>
  <c r="BH406"/>
  <c r="BG406"/>
  <c r="BF406"/>
  <c r="BK406"/>
  <c r="BK405" s="1"/>
  <c r="N405" s="1"/>
  <c r="N99" s="1"/>
  <c r="BI402"/>
  <c r="BH402"/>
  <c r="BG402"/>
  <c r="BF402"/>
  <c r="AA402"/>
  <c r="AA401" s="1"/>
  <c r="Y402"/>
  <c r="Y401" s="1"/>
  <c r="W402"/>
  <c r="W401" s="1"/>
  <c r="BK402"/>
  <c r="N402"/>
  <c r="BE402" s="1"/>
  <c r="BI398"/>
  <c r="BH398"/>
  <c r="BG398"/>
  <c r="BF398"/>
  <c r="AA398"/>
  <c r="Y398"/>
  <c r="Y397" s="1"/>
  <c r="W398"/>
  <c r="W397" s="1"/>
  <c r="BK398"/>
  <c r="N398"/>
  <c r="BE398" s="1"/>
  <c r="BI396"/>
  <c r="BH396"/>
  <c r="BG396"/>
  <c r="BF396"/>
  <c r="BE396"/>
  <c r="AA396"/>
  <c r="Y396"/>
  <c r="W396"/>
  <c r="W393" s="1"/>
  <c r="W392" s="1"/>
  <c r="BK396"/>
  <c r="N396"/>
  <c r="BI394"/>
  <c r="BH394"/>
  <c r="BG394"/>
  <c r="BF394"/>
  <c r="AA394"/>
  <c r="AA393" s="1"/>
  <c r="AA392" s="1"/>
  <c r="Y394"/>
  <c r="Y393" s="1"/>
  <c r="Y392" s="1"/>
  <c r="W394"/>
  <c r="BK394"/>
  <c r="BK393" s="1"/>
  <c r="N394"/>
  <c r="BE394" s="1"/>
  <c r="BI391"/>
  <c r="BH391"/>
  <c r="BG391"/>
  <c r="BF391"/>
  <c r="AA391"/>
  <c r="AA390" s="1"/>
  <c r="Y391"/>
  <c r="Y390" s="1"/>
  <c r="W391"/>
  <c r="W390" s="1"/>
  <c r="BK391"/>
  <c r="BK390" s="1"/>
  <c r="N390" s="1"/>
  <c r="N94" s="1"/>
  <c r="N391"/>
  <c r="BE391" s="1"/>
  <c r="BI387"/>
  <c r="BH387"/>
  <c r="BG387"/>
  <c r="BF387"/>
  <c r="AA387"/>
  <c r="Y387"/>
  <c r="W387"/>
  <c r="BK387"/>
  <c r="N387"/>
  <c r="BE387" s="1"/>
  <c r="BI384"/>
  <c r="BH384"/>
  <c r="BG384"/>
  <c r="BF384"/>
  <c r="AA384"/>
  <c r="AA383" s="1"/>
  <c r="Y384"/>
  <c r="Y383" s="1"/>
  <c r="W384"/>
  <c r="W383" s="1"/>
  <c r="BK384"/>
  <c r="N384"/>
  <c r="BE384" s="1"/>
  <c r="BI379"/>
  <c r="BH379"/>
  <c r="BG379"/>
  <c r="BF379"/>
  <c r="AA379"/>
  <c r="Y379"/>
  <c r="W379"/>
  <c r="BK379"/>
  <c r="N379"/>
  <c r="BE379" s="1"/>
  <c r="BI374"/>
  <c r="BH374"/>
  <c r="BG374"/>
  <c r="BF374"/>
  <c r="BE374"/>
  <c r="AA374"/>
  <c r="Y374"/>
  <c r="W374"/>
  <c r="BK374"/>
  <c r="N374"/>
  <c r="BI368"/>
  <c r="BH368"/>
  <c r="BG368"/>
  <c r="BF368"/>
  <c r="AA368"/>
  <c r="Y368"/>
  <c r="W368"/>
  <c r="BK368"/>
  <c r="N368"/>
  <c r="BE368" s="1"/>
  <c r="BI365"/>
  <c r="BH365"/>
  <c r="BG365"/>
  <c r="BF365"/>
  <c r="BE365"/>
  <c r="AA365"/>
  <c r="Y365"/>
  <c r="W365"/>
  <c r="BK365"/>
  <c r="N365"/>
  <c r="BI362"/>
  <c r="BH362"/>
  <c r="BG362"/>
  <c r="BF362"/>
  <c r="AA362"/>
  <c r="Y362"/>
  <c r="W362"/>
  <c r="BK362"/>
  <c r="N362"/>
  <c r="BE362" s="1"/>
  <c r="BI354"/>
  <c r="BH354"/>
  <c r="BG354"/>
  <c r="BF354"/>
  <c r="BE354"/>
  <c r="AA354"/>
  <c r="Y354"/>
  <c r="W354"/>
  <c r="BK354"/>
  <c r="N354"/>
  <c r="BI351"/>
  <c r="BH351"/>
  <c r="BG351"/>
  <c r="BF351"/>
  <c r="AA351"/>
  <c r="Y351"/>
  <c r="W351"/>
  <c r="BK351"/>
  <c r="N351"/>
  <c r="BE351" s="1"/>
  <c r="BI348"/>
  <c r="BH348"/>
  <c r="BG348"/>
  <c r="BF348"/>
  <c r="BE348"/>
  <c r="AA348"/>
  <c r="Y348"/>
  <c r="W348"/>
  <c r="BK348"/>
  <c r="N348"/>
  <c r="BI345"/>
  <c r="BH345"/>
  <c r="BG345"/>
  <c r="BF345"/>
  <c r="AA345"/>
  <c r="Y345"/>
  <c r="W345"/>
  <c r="BK345"/>
  <c r="N345"/>
  <c r="BE345" s="1"/>
  <c r="BI342"/>
  <c r="BH342"/>
  <c r="BG342"/>
  <c r="BF342"/>
  <c r="BE342"/>
  <c r="AA342"/>
  <c r="Y342"/>
  <c r="W342"/>
  <c r="BK342"/>
  <c r="N342"/>
  <c r="BI339"/>
  <c r="BH339"/>
  <c r="BG339"/>
  <c r="BF339"/>
  <c r="AA339"/>
  <c r="Y339"/>
  <c r="W339"/>
  <c r="BK339"/>
  <c r="N339"/>
  <c r="BE339" s="1"/>
  <c r="BI336"/>
  <c r="BH336"/>
  <c r="BG336"/>
  <c r="BF336"/>
  <c r="BE336"/>
  <c r="AA336"/>
  <c r="Y336"/>
  <c r="W336"/>
  <c r="BK336"/>
  <c r="N336"/>
  <c r="BI333"/>
  <c r="BH333"/>
  <c r="BG333"/>
  <c r="BF333"/>
  <c r="AA333"/>
  <c r="Y333"/>
  <c r="W333"/>
  <c r="BK333"/>
  <c r="N333"/>
  <c r="BE333" s="1"/>
  <c r="BI330"/>
  <c r="BH330"/>
  <c r="BG330"/>
  <c r="BF330"/>
  <c r="BE330"/>
  <c r="AA330"/>
  <c r="Y330"/>
  <c r="W330"/>
  <c r="BK330"/>
  <c r="N330"/>
  <c r="BI327"/>
  <c r="BH327"/>
  <c r="BG327"/>
  <c r="BF327"/>
  <c r="AA327"/>
  <c r="Y327"/>
  <c r="W327"/>
  <c r="BK327"/>
  <c r="N327"/>
  <c r="BE327" s="1"/>
  <c r="BI324"/>
  <c r="BH324"/>
  <c r="BG324"/>
  <c r="BF324"/>
  <c r="BE324"/>
  <c r="AA324"/>
  <c r="Y324"/>
  <c r="W324"/>
  <c r="BK324"/>
  <c r="N324"/>
  <c r="BI321"/>
  <c r="BH321"/>
  <c r="BG321"/>
  <c r="BF321"/>
  <c r="AA321"/>
  <c r="Y321"/>
  <c r="W321"/>
  <c r="BK321"/>
  <c r="N321"/>
  <c r="BE321" s="1"/>
  <c r="BI318"/>
  <c r="BH318"/>
  <c r="BG318"/>
  <c r="BF318"/>
  <c r="BE318"/>
  <c r="AA318"/>
  <c r="Y318"/>
  <c r="W318"/>
  <c r="BK318"/>
  <c r="N318"/>
  <c r="BI315"/>
  <c r="BH315"/>
  <c r="BG315"/>
  <c r="BF315"/>
  <c r="AA315"/>
  <c r="Y315"/>
  <c r="W315"/>
  <c r="BK315"/>
  <c r="N315"/>
  <c r="BE315" s="1"/>
  <c r="BI312"/>
  <c r="BH312"/>
  <c r="BG312"/>
  <c r="BF312"/>
  <c r="BE312"/>
  <c r="AA312"/>
  <c r="Y312"/>
  <c r="W312"/>
  <c r="BK312"/>
  <c r="N312"/>
  <c r="BI309"/>
  <c r="BH309"/>
  <c r="BG309"/>
  <c r="BF309"/>
  <c r="AA309"/>
  <c r="Y309"/>
  <c r="W309"/>
  <c r="BK309"/>
  <c r="N309"/>
  <c r="BE309" s="1"/>
  <c r="BI306"/>
  <c r="BH306"/>
  <c r="BG306"/>
  <c r="BF306"/>
  <c r="BE306"/>
  <c r="AA306"/>
  <c r="Y306"/>
  <c r="W306"/>
  <c r="BK306"/>
  <c r="N306"/>
  <c r="BI303"/>
  <c r="BH303"/>
  <c r="BG303"/>
  <c r="BF303"/>
  <c r="AA303"/>
  <c r="Y303"/>
  <c r="W303"/>
  <c r="BK303"/>
  <c r="N303"/>
  <c r="BE303" s="1"/>
  <c r="BI300"/>
  <c r="BH300"/>
  <c r="BG300"/>
  <c r="BF300"/>
  <c r="BE300"/>
  <c r="AA300"/>
  <c r="Y300"/>
  <c r="W300"/>
  <c r="BK300"/>
  <c r="N300"/>
  <c r="BI292"/>
  <c r="BH292"/>
  <c r="BG292"/>
  <c r="BF292"/>
  <c r="AA292"/>
  <c r="Y292"/>
  <c r="W292"/>
  <c r="BK292"/>
  <c r="N292"/>
  <c r="BE292" s="1"/>
  <c r="BI289"/>
  <c r="BH289"/>
  <c r="BG289"/>
  <c r="BF289"/>
  <c r="BE289"/>
  <c r="AA289"/>
  <c r="Y289"/>
  <c r="W289"/>
  <c r="BK289"/>
  <c r="N289"/>
  <c r="BI286"/>
  <c r="BH286"/>
  <c r="BG286"/>
  <c r="BF286"/>
  <c r="AA286"/>
  <c r="Y286"/>
  <c r="W286"/>
  <c r="BK286"/>
  <c r="N286"/>
  <c r="BE286" s="1"/>
  <c r="BI283"/>
  <c r="BH283"/>
  <c r="BG283"/>
  <c r="BF283"/>
  <c r="BE283"/>
  <c r="AA283"/>
  <c r="Y283"/>
  <c r="W283"/>
  <c r="BK283"/>
  <c r="N283"/>
  <c r="BI280"/>
  <c r="BH280"/>
  <c r="BG280"/>
  <c r="BF280"/>
  <c r="AA280"/>
  <c r="Y280"/>
  <c r="W280"/>
  <c r="BK280"/>
  <c r="N280"/>
  <c r="BE280" s="1"/>
  <c r="BI277"/>
  <c r="BH277"/>
  <c r="BG277"/>
  <c r="BF277"/>
  <c r="BE277"/>
  <c r="AA277"/>
  <c r="Y277"/>
  <c r="W277"/>
  <c r="BK277"/>
  <c r="N277"/>
  <c r="BI274"/>
  <c r="BH274"/>
  <c r="BG274"/>
  <c r="BF274"/>
  <c r="AA274"/>
  <c r="Y274"/>
  <c r="W274"/>
  <c r="BK274"/>
  <c r="N274"/>
  <c r="BE274" s="1"/>
  <c r="BI271"/>
  <c r="BH271"/>
  <c r="BG271"/>
  <c r="BF271"/>
  <c r="BE271"/>
  <c r="AA271"/>
  <c r="Y271"/>
  <c r="W271"/>
  <c r="BK271"/>
  <c r="N271"/>
  <c r="BI268"/>
  <c r="BH268"/>
  <c r="BG268"/>
  <c r="BF268"/>
  <c r="AA268"/>
  <c r="Y268"/>
  <c r="W268"/>
  <c r="BK268"/>
  <c r="N268"/>
  <c r="BE268" s="1"/>
  <c r="BI265"/>
  <c r="BH265"/>
  <c r="BG265"/>
  <c r="BF265"/>
  <c r="BE265"/>
  <c r="AA265"/>
  <c r="Y265"/>
  <c r="W265"/>
  <c r="BK265"/>
  <c r="N265"/>
  <c r="BI262"/>
  <c r="BH262"/>
  <c r="BG262"/>
  <c r="BF262"/>
  <c r="AA262"/>
  <c r="Y262"/>
  <c r="W262"/>
  <c r="BK262"/>
  <c r="N262"/>
  <c r="BE262" s="1"/>
  <c r="BI259"/>
  <c r="BH259"/>
  <c r="BG259"/>
  <c r="BF259"/>
  <c r="BE259"/>
  <c r="AA259"/>
  <c r="Y259"/>
  <c r="W259"/>
  <c r="BK259"/>
  <c r="N259"/>
  <c r="BI256"/>
  <c r="BH256"/>
  <c r="BG256"/>
  <c r="BF256"/>
  <c r="AA256"/>
  <c r="AA255" s="1"/>
  <c r="Y256"/>
  <c r="W256"/>
  <c r="W255" s="1"/>
  <c r="BK256"/>
  <c r="BK255" s="1"/>
  <c r="N255" s="1"/>
  <c r="N92" s="1"/>
  <c r="N256"/>
  <c r="BE256" s="1"/>
  <c r="BI247"/>
  <c r="BH247"/>
  <c r="BG247"/>
  <c r="BF247"/>
  <c r="AA247"/>
  <c r="Y247"/>
  <c r="W247"/>
  <c r="BK247"/>
  <c r="N247"/>
  <c r="BE247" s="1"/>
  <c r="BI239"/>
  <c r="BH239"/>
  <c r="BG239"/>
  <c r="BF239"/>
  <c r="AA239"/>
  <c r="Y239"/>
  <c r="W239"/>
  <c r="BK239"/>
  <c r="N239"/>
  <c r="BE239" s="1"/>
  <c r="BI235"/>
  <c r="BH235"/>
  <c r="BG235"/>
  <c r="BF235"/>
  <c r="AA235"/>
  <c r="Y235"/>
  <c r="Y234" s="1"/>
  <c r="W235"/>
  <c r="W234" s="1"/>
  <c r="BK235"/>
  <c r="BK234" s="1"/>
  <c r="N234" s="1"/>
  <c r="N91" s="1"/>
  <c r="N235"/>
  <c r="BE235" s="1"/>
  <c r="BI220"/>
  <c r="BH220"/>
  <c r="BG220"/>
  <c r="BF220"/>
  <c r="BE220"/>
  <c r="AA220"/>
  <c r="Y220"/>
  <c r="W220"/>
  <c r="BK220"/>
  <c r="N220"/>
  <c r="BI219"/>
  <c r="BH219"/>
  <c r="BG219"/>
  <c r="BF219"/>
  <c r="AA219"/>
  <c r="Y219"/>
  <c r="W219"/>
  <c r="BK219"/>
  <c r="N219"/>
  <c r="BE219" s="1"/>
  <c r="BI205"/>
  <c r="BH205"/>
  <c r="BG205"/>
  <c r="BF205"/>
  <c r="BE205"/>
  <c r="AA205"/>
  <c r="Y205"/>
  <c r="W205"/>
  <c r="BK205"/>
  <c r="N205"/>
  <c r="BI183"/>
  <c r="BH183"/>
  <c r="BG183"/>
  <c r="BF183"/>
  <c r="AA183"/>
  <c r="Y183"/>
  <c r="W183"/>
  <c r="BK183"/>
  <c r="N183"/>
  <c r="BE183" s="1"/>
  <c r="BI180"/>
  <c r="BH180"/>
  <c r="BG180"/>
  <c r="BF180"/>
  <c r="BE180"/>
  <c r="AA180"/>
  <c r="Y180"/>
  <c r="W180"/>
  <c r="BK180"/>
  <c r="N180"/>
  <c r="BI177"/>
  <c r="BH177"/>
  <c r="BG177"/>
  <c r="BF177"/>
  <c r="AA177"/>
  <c r="Y177"/>
  <c r="W177"/>
  <c r="BK177"/>
  <c r="N177"/>
  <c r="BE177" s="1"/>
  <c r="BI173"/>
  <c r="BH173"/>
  <c r="BG173"/>
  <c r="BF173"/>
  <c r="BE173"/>
  <c r="AA173"/>
  <c r="Y173"/>
  <c r="W173"/>
  <c r="BK173"/>
  <c r="N173"/>
  <c r="BI170"/>
  <c r="BH170"/>
  <c r="BG170"/>
  <c r="BF170"/>
  <c r="AA170"/>
  <c r="Y170"/>
  <c r="W170"/>
  <c r="BK170"/>
  <c r="N170"/>
  <c r="BE170" s="1"/>
  <c r="BI166"/>
  <c r="BH166"/>
  <c r="BG166"/>
  <c r="BF166"/>
  <c r="BE166"/>
  <c r="AA166"/>
  <c r="Y166"/>
  <c r="W166"/>
  <c r="BK166"/>
  <c r="N166"/>
  <c r="BI163"/>
  <c r="BH163"/>
  <c r="BG163"/>
  <c r="BF163"/>
  <c r="BE163"/>
  <c r="AA163"/>
  <c r="Y163"/>
  <c r="W163"/>
  <c r="BK163"/>
  <c r="N163"/>
  <c r="BI160"/>
  <c r="BH160"/>
  <c r="BG160"/>
  <c r="BF160"/>
  <c r="BE160"/>
  <c r="AA160"/>
  <c r="Y160"/>
  <c r="W160"/>
  <c r="BK160"/>
  <c r="N160"/>
  <c r="BI157"/>
  <c r="BH157"/>
  <c r="BG157"/>
  <c r="BF157"/>
  <c r="BE157"/>
  <c r="AA157"/>
  <c r="Y157"/>
  <c r="W157"/>
  <c r="BK157"/>
  <c r="N157"/>
  <c r="BI154"/>
  <c r="BH154"/>
  <c r="BG154"/>
  <c r="BF154"/>
  <c r="BE154"/>
  <c r="AA154"/>
  <c r="Y154"/>
  <c r="W154"/>
  <c r="BK154"/>
  <c r="N154"/>
  <c r="BI129"/>
  <c r="BH129"/>
  <c r="BG129"/>
  <c r="BF129"/>
  <c r="BE129"/>
  <c r="AA129"/>
  <c r="AA128" s="1"/>
  <c r="Y129"/>
  <c r="W129"/>
  <c r="W128" s="1"/>
  <c r="BK129"/>
  <c r="BK128" s="1"/>
  <c r="N129"/>
  <c r="F120"/>
  <c r="F118"/>
  <c r="BI107"/>
  <c r="BH107"/>
  <c r="BG107"/>
  <c r="BF107"/>
  <c r="BI106"/>
  <c r="BH106"/>
  <c r="BG106"/>
  <c r="BF106"/>
  <c r="BI105"/>
  <c r="BH105"/>
  <c r="BG105"/>
  <c r="BF105"/>
  <c r="BI104"/>
  <c r="BH104"/>
  <c r="BG104"/>
  <c r="BF104"/>
  <c r="BI103"/>
  <c r="BH103"/>
  <c r="BG103"/>
  <c r="BF103"/>
  <c r="BI102"/>
  <c r="BH102"/>
  <c r="H35" s="1"/>
  <c r="BC93" i="1" s="1"/>
  <c r="BG102" i="5"/>
  <c r="BF102"/>
  <c r="M33" s="1"/>
  <c r="AW93" i="1" s="1"/>
  <c r="F81" i="5"/>
  <c r="F79"/>
  <c r="O21"/>
  <c r="E21"/>
  <c r="M123" s="1"/>
  <c r="O20"/>
  <c r="O18"/>
  <c r="E18"/>
  <c r="M122" s="1"/>
  <c r="O17"/>
  <c r="O15"/>
  <c r="E15"/>
  <c r="F123" s="1"/>
  <c r="O14"/>
  <c r="O12"/>
  <c r="E12"/>
  <c r="F122" s="1"/>
  <c r="O11"/>
  <c r="O9"/>
  <c r="F6"/>
  <c r="F117" s="1"/>
  <c r="AA249" i="4"/>
  <c r="BK249"/>
  <c r="N249" s="1"/>
  <c r="N96" s="1"/>
  <c r="Y238"/>
  <c r="BK234"/>
  <c r="N234" s="1"/>
  <c r="N92" s="1"/>
  <c r="W126"/>
  <c r="W125" s="1"/>
  <c r="AY92" i="1"/>
  <c r="AX92"/>
  <c r="BI258" i="4"/>
  <c r="BH258"/>
  <c r="BG258"/>
  <c r="BF258"/>
  <c r="BE258"/>
  <c r="BK258"/>
  <c r="N258" s="1"/>
  <c r="BI257"/>
  <c r="BH257"/>
  <c r="BG257"/>
  <c r="BF257"/>
  <c r="N257"/>
  <c r="BE257" s="1"/>
  <c r="BK257"/>
  <c r="BI256"/>
  <c r="BH256"/>
  <c r="BG256"/>
  <c r="BF256"/>
  <c r="BK256"/>
  <c r="N256" s="1"/>
  <c r="BE256" s="1"/>
  <c r="BI255"/>
  <c r="BH255"/>
  <c r="BG255"/>
  <c r="BF255"/>
  <c r="N255"/>
  <c r="BE255" s="1"/>
  <c r="BK255"/>
  <c r="BI254"/>
  <c r="BH254"/>
  <c r="BG254"/>
  <c r="BF254"/>
  <c r="BK254"/>
  <c r="N254" s="1"/>
  <c r="BE254" s="1"/>
  <c r="BI250"/>
  <c r="BH250"/>
  <c r="BG250"/>
  <c r="BF250"/>
  <c r="AA250"/>
  <c r="Y250"/>
  <c r="Y249" s="1"/>
  <c r="W250"/>
  <c r="W249" s="1"/>
  <c r="BK250"/>
  <c r="N250"/>
  <c r="BE250" s="1"/>
  <c r="BI248"/>
  <c r="BH248"/>
  <c r="BG248"/>
  <c r="BF248"/>
  <c r="BE248"/>
  <c r="AA248"/>
  <c r="Y248"/>
  <c r="W248"/>
  <c r="BK248"/>
  <c r="N248"/>
  <c r="BI245"/>
  <c r="BH245"/>
  <c r="BG245"/>
  <c r="BF245"/>
  <c r="BE245"/>
  <c r="AA245"/>
  <c r="Y245"/>
  <c r="W245"/>
  <c r="BK245"/>
  <c r="N245"/>
  <c r="BI242"/>
  <c r="BH242"/>
  <c r="BG242"/>
  <c r="BF242"/>
  <c r="BE242"/>
  <c r="AA242"/>
  <c r="AA241" s="1"/>
  <c r="Y242"/>
  <c r="W242"/>
  <c r="W241" s="1"/>
  <c r="W240" s="1"/>
  <c r="BK242"/>
  <c r="BK241" s="1"/>
  <c r="BK240" s="1"/>
  <c r="N240" s="1"/>
  <c r="N94" s="1"/>
  <c r="N242"/>
  <c r="BI239"/>
  <c r="BH239"/>
  <c r="BG239"/>
  <c r="BF239"/>
  <c r="BE239"/>
  <c r="AA239"/>
  <c r="AA238" s="1"/>
  <c r="Y239"/>
  <c r="W239"/>
  <c r="W238" s="1"/>
  <c r="BK239"/>
  <c r="BK238" s="1"/>
  <c r="N238" s="1"/>
  <c r="N93" s="1"/>
  <c r="N239"/>
  <c r="BI235"/>
  <c r="BH235"/>
  <c r="BG235"/>
  <c r="BF235"/>
  <c r="AA235"/>
  <c r="AA234" s="1"/>
  <c r="Y235"/>
  <c r="Y234" s="1"/>
  <c r="W235"/>
  <c r="W234" s="1"/>
  <c r="BK235"/>
  <c r="N235"/>
  <c r="BE235" s="1"/>
  <c r="BI231"/>
  <c r="BH231"/>
  <c r="BG231"/>
  <c r="BF231"/>
  <c r="BE231"/>
  <c r="AA231"/>
  <c r="Y231"/>
  <c r="W231"/>
  <c r="BK231"/>
  <c r="N231"/>
  <c r="BI228"/>
  <c r="BH228"/>
  <c r="BG228"/>
  <c r="BF228"/>
  <c r="BE228"/>
  <c r="AA228"/>
  <c r="Y228"/>
  <c r="W228"/>
  <c r="BK228"/>
  <c r="N228"/>
  <c r="BI225"/>
  <c r="BH225"/>
  <c r="BG225"/>
  <c r="BF225"/>
  <c r="BE225"/>
  <c r="AA225"/>
  <c r="Y225"/>
  <c r="W225"/>
  <c r="BK225"/>
  <c r="N225"/>
  <c r="BI224"/>
  <c r="BH224"/>
  <c r="BG224"/>
  <c r="BF224"/>
  <c r="BE224"/>
  <c r="AA224"/>
  <c r="Y224"/>
  <c r="W224"/>
  <c r="BK224"/>
  <c r="N224"/>
  <c r="BI223"/>
  <c r="BH223"/>
  <c r="BG223"/>
  <c r="BF223"/>
  <c r="BE223"/>
  <c r="AA223"/>
  <c r="Y223"/>
  <c r="W223"/>
  <c r="BK223"/>
  <c r="N223"/>
  <c r="BI220"/>
  <c r="BH220"/>
  <c r="BG220"/>
  <c r="BF220"/>
  <c r="BE220"/>
  <c r="AA220"/>
  <c r="Y220"/>
  <c r="W220"/>
  <c r="BK220"/>
  <c r="N220"/>
  <c r="BI217"/>
  <c r="BH217"/>
  <c r="BG217"/>
  <c r="BF217"/>
  <c r="BE217"/>
  <c r="AA217"/>
  <c r="Y217"/>
  <c r="W217"/>
  <c r="BK217"/>
  <c r="N217"/>
  <c r="BI214"/>
  <c r="BH214"/>
  <c r="BG214"/>
  <c r="BF214"/>
  <c r="BE214"/>
  <c r="AA214"/>
  <c r="Y214"/>
  <c r="W214"/>
  <c r="BK214"/>
  <c r="N214"/>
  <c r="BI213"/>
  <c r="BH213"/>
  <c r="BG213"/>
  <c r="BF213"/>
  <c r="BE213"/>
  <c r="AA213"/>
  <c r="Y213"/>
  <c r="W213"/>
  <c r="BK213"/>
  <c r="N213"/>
  <c r="BI210"/>
  <c r="BH210"/>
  <c r="BG210"/>
  <c r="BF210"/>
  <c r="BE210"/>
  <c r="AA210"/>
  <c r="Y210"/>
  <c r="W210"/>
  <c r="BK210"/>
  <c r="N210"/>
  <c r="BI207"/>
  <c r="BH207"/>
  <c r="BG207"/>
  <c r="BF207"/>
  <c r="BE207"/>
  <c r="AA207"/>
  <c r="Y207"/>
  <c r="W207"/>
  <c r="BK207"/>
  <c r="N207"/>
  <c r="BI204"/>
  <c r="BH204"/>
  <c r="BG204"/>
  <c r="BF204"/>
  <c r="BE204"/>
  <c r="AA204"/>
  <c r="Y204"/>
  <c r="W204"/>
  <c r="BK204"/>
  <c r="N204"/>
  <c r="BI200"/>
  <c r="BH200"/>
  <c r="BG200"/>
  <c r="BF200"/>
  <c r="BE200"/>
  <c r="AA200"/>
  <c r="Y200"/>
  <c r="W200"/>
  <c r="BK200"/>
  <c r="N200"/>
  <c r="BI196"/>
  <c r="BH196"/>
  <c r="BG196"/>
  <c r="BF196"/>
  <c r="BE196"/>
  <c r="AA196"/>
  <c r="AA195" s="1"/>
  <c r="Y196"/>
  <c r="W196"/>
  <c r="W195" s="1"/>
  <c r="BK196"/>
  <c r="BK195" s="1"/>
  <c r="N195" s="1"/>
  <c r="N91" s="1"/>
  <c r="N196"/>
  <c r="BI187"/>
  <c r="BH187"/>
  <c r="BG187"/>
  <c r="BF187"/>
  <c r="AA187"/>
  <c r="Y187"/>
  <c r="W187"/>
  <c r="BK187"/>
  <c r="N187"/>
  <c r="BE187" s="1"/>
  <c r="BI186"/>
  <c r="BH186"/>
  <c r="BG186"/>
  <c r="BF186"/>
  <c r="AA186"/>
  <c r="Y186"/>
  <c r="W186"/>
  <c r="BK186"/>
  <c r="N186"/>
  <c r="BE186" s="1"/>
  <c r="BI176"/>
  <c r="BH176"/>
  <c r="BG176"/>
  <c r="BF176"/>
  <c r="AA176"/>
  <c r="Y176"/>
  <c r="W176"/>
  <c r="BK176"/>
  <c r="N176"/>
  <c r="BE176" s="1"/>
  <c r="BI172"/>
  <c r="BH172"/>
  <c r="BG172"/>
  <c r="BF172"/>
  <c r="AA172"/>
  <c r="Y172"/>
  <c r="W172"/>
  <c r="BK172"/>
  <c r="N172"/>
  <c r="BE172" s="1"/>
  <c r="BI169"/>
  <c r="BH169"/>
  <c r="BG169"/>
  <c r="BF169"/>
  <c r="AA169"/>
  <c r="Y169"/>
  <c r="W169"/>
  <c r="BK169"/>
  <c r="N169"/>
  <c r="BE169" s="1"/>
  <c r="BI166"/>
  <c r="BH166"/>
  <c r="BG166"/>
  <c r="BF166"/>
  <c r="AA166"/>
  <c r="Y166"/>
  <c r="W166"/>
  <c r="BK166"/>
  <c r="N166"/>
  <c r="BE166" s="1"/>
  <c r="BI162"/>
  <c r="BH162"/>
  <c r="BG162"/>
  <c r="BF162"/>
  <c r="AA162"/>
  <c r="Y162"/>
  <c r="W162"/>
  <c r="BK162"/>
  <c r="N162"/>
  <c r="BE162" s="1"/>
  <c r="BI159"/>
  <c r="BH159"/>
  <c r="BG159"/>
  <c r="BF159"/>
  <c r="AA159"/>
  <c r="Y159"/>
  <c r="W159"/>
  <c r="BK159"/>
  <c r="N159"/>
  <c r="BE159" s="1"/>
  <c r="BI155"/>
  <c r="BH155"/>
  <c r="BG155"/>
  <c r="BF155"/>
  <c r="AA155"/>
  <c r="Y155"/>
  <c r="W155"/>
  <c r="BK155"/>
  <c r="N155"/>
  <c r="BE155" s="1"/>
  <c r="BI152"/>
  <c r="BH152"/>
  <c r="BG152"/>
  <c r="BF152"/>
  <c r="AA152"/>
  <c r="Y152"/>
  <c r="W152"/>
  <c r="BK152"/>
  <c r="N152"/>
  <c r="BE152" s="1"/>
  <c r="BI148"/>
  <c r="BH148"/>
  <c r="BG148"/>
  <c r="BF148"/>
  <c r="AA148"/>
  <c r="Y148"/>
  <c r="W148"/>
  <c r="BK148"/>
  <c r="N148"/>
  <c r="BE148" s="1"/>
  <c r="BI145"/>
  <c r="BH145"/>
  <c r="BG145"/>
  <c r="BF145"/>
  <c r="AA145"/>
  <c r="Y145"/>
  <c r="W145"/>
  <c r="BK145"/>
  <c r="N145"/>
  <c r="BE145" s="1"/>
  <c r="BI142"/>
  <c r="BH142"/>
  <c r="BG142"/>
  <c r="BF142"/>
  <c r="AA142"/>
  <c r="Y142"/>
  <c r="W142"/>
  <c r="BK142"/>
  <c r="N142"/>
  <c r="BE142" s="1"/>
  <c r="BI139"/>
  <c r="BH139"/>
  <c r="BG139"/>
  <c r="BF139"/>
  <c r="AA139"/>
  <c r="Y139"/>
  <c r="W139"/>
  <c r="BK139"/>
  <c r="N139"/>
  <c r="BE139" s="1"/>
  <c r="BI136"/>
  <c r="BH136"/>
  <c r="BG136"/>
  <c r="BF136"/>
  <c r="AA136"/>
  <c r="Y136"/>
  <c r="W136"/>
  <c r="BK136"/>
  <c r="N136"/>
  <c r="BE136" s="1"/>
  <c r="BI127"/>
  <c r="BH127"/>
  <c r="BG127"/>
  <c r="BF127"/>
  <c r="AA127"/>
  <c r="Y127"/>
  <c r="Y126" s="1"/>
  <c r="W127"/>
  <c r="BK127"/>
  <c r="BK126" s="1"/>
  <c r="N127"/>
  <c r="BE127" s="1"/>
  <c r="M120"/>
  <c r="F118"/>
  <c r="F116"/>
  <c r="BI105"/>
  <c r="BH105"/>
  <c r="BG105"/>
  <c r="BF105"/>
  <c r="BI104"/>
  <c r="BH104"/>
  <c r="BG104"/>
  <c r="BF104"/>
  <c r="BI103"/>
  <c r="BH103"/>
  <c r="BG103"/>
  <c r="BF103"/>
  <c r="BI102"/>
  <c r="BH102"/>
  <c r="BG102"/>
  <c r="BF102"/>
  <c r="BI101"/>
  <c r="BH101"/>
  <c r="BG101"/>
  <c r="BF101"/>
  <c r="BI100"/>
  <c r="BH100"/>
  <c r="H35" s="1"/>
  <c r="BC92" i="1" s="1"/>
  <c r="BG100" i="4"/>
  <c r="BF100"/>
  <c r="M83"/>
  <c r="F81"/>
  <c r="F79"/>
  <c r="O21"/>
  <c r="E21"/>
  <c r="O20"/>
  <c r="O15"/>
  <c r="E15"/>
  <c r="F121" s="1"/>
  <c r="O14"/>
  <c r="O12"/>
  <c r="E12"/>
  <c r="F83" s="1"/>
  <c r="O11"/>
  <c r="O9"/>
  <c r="F6"/>
  <c r="F115" s="1"/>
  <c r="BK323" i="3"/>
  <c r="N323" s="1"/>
  <c r="N98" s="1"/>
  <c r="Y315"/>
  <c r="AA311"/>
  <c r="W308"/>
  <c r="Y225"/>
  <c r="AA212"/>
  <c r="AY89" i="1"/>
  <c r="AX89"/>
  <c r="BI328" i="3"/>
  <c r="BH328"/>
  <c r="BG328"/>
  <c r="BF328"/>
  <c r="N328"/>
  <c r="BE328" s="1"/>
  <c r="BK328"/>
  <c r="BI327"/>
  <c r="BH327"/>
  <c r="BG327"/>
  <c r="BF327"/>
  <c r="BK327"/>
  <c r="N327" s="1"/>
  <c r="BE327" s="1"/>
  <c r="BI326"/>
  <c r="BH326"/>
  <c r="BG326"/>
  <c r="BF326"/>
  <c r="N326"/>
  <c r="BE326" s="1"/>
  <c r="BK326"/>
  <c r="BI325"/>
  <c r="BH325"/>
  <c r="BG325"/>
  <c r="BF325"/>
  <c r="BE325"/>
  <c r="BK325"/>
  <c r="N325" s="1"/>
  <c r="BI324"/>
  <c r="BH324"/>
  <c r="BG324"/>
  <c r="BF324"/>
  <c r="N324"/>
  <c r="BE324" s="1"/>
  <c r="BK324"/>
  <c r="BI320"/>
  <c r="BH320"/>
  <c r="BG320"/>
  <c r="BF320"/>
  <c r="BE320"/>
  <c r="AA320"/>
  <c r="AA319" s="1"/>
  <c r="Y320"/>
  <c r="Y319" s="1"/>
  <c r="W320"/>
  <c r="W319" s="1"/>
  <c r="BK320"/>
  <c r="BK319" s="1"/>
  <c r="N319" s="1"/>
  <c r="N97" s="1"/>
  <c r="N320"/>
  <c r="BI316"/>
  <c r="BH316"/>
  <c r="BG316"/>
  <c r="BF316"/>
  <c r="AA316"/>
  <c r="AA315" s="1"/>
  <c r="Y316"/>
  <c r="W316"/>
  <c r="W315" s="1"/>
  <c r="BK316"/>
  <c r="BK315" s="1"/>
  <c r="N315" s="1"/>
  <c r="N96" s="1"/>
  <c r="N316"/>
  <c r="BE316" s="1"/>
  <c r="BI314"/>
  <c r="BH314"/>
  <c r="BG314"/>
  <c r="BF314"/>
  <c r="BE314"/>
  <c r="AA314"/>
  <c r="Y314"/>
  <c r="W314"/>
  <c r="BK314"/>
  <c r="N314"/>
  <c r="BI312"/>
  <c r="BH312"/>
  <c r="BG312"/>
  <c r="BF312"/>
  <c r="BE312"/>
  <c r="AA312"/>
  <c r="Y312"/>
  <c r="W312"/>
  <c r="W311" s="1"/>
  <c r="W310" s="1"/>
  <c r="BK312"/>
  <c r="BK311" s="1"/>
  <c r="N312"/>
  <c r="BI309"/>
  <c r="BH309"/>
  <c r="BG309"/>
  <c r="BF309"/>
  <c r="BE309"/>
  <c r="AA309"/>
  <c r="AA308" s="1"/>
  <c r="Y309"/>
  <c r="Y308" s="1"/>
  <c r="W309"/>
  <c r="BK309"/>
  <c r="BK308" s="1"/>
  <c r="N308" s="1"/>
  <c r="N93" s="1"/>
  <c r="N309"/>
  <c r="BI305"/>
  <c r="BH305"/>
  <c r="BG305"/>
  <c r="BF305"/>
  <c r="AA305"/>
  <c r="Y305"/>
  <c r="W305"/>
  <c r="BK305"/>
  <c r="N305"/>
  <c r="BE305" s="1"/>
  <c r="BI302"/>
  <c r="BH302"/>
  <c r="BG302"/>
  <c r="BF302"/>
  <c r="AA302"/>
  <c r="Y302"/>
  <c r="W302"/>
  <c r="BK302"/>
  <c r="N302"/>
  <c r="BE302" s="1"/>
  <c r="BI299"/>
  <c r="BH299"/>
  <c r="BG299"/>
  <c r="BF299"/>
  <c r="AA299"/>
  <c r="Y299"/>
  <c r="W299"/>
  <c r="BK299"/>
  <c r="N299"/>
  <c r="BE299" s="1"/>
  <c r="BI296"/>
  <c r="BH296"/>
  <c r="BG296"/>
  <c r="BF296"/>
  <c r="AA296"/>
  <c r="Y296"/>
  <c r="W296"/>
  <c r="BK296"/>
  <c r="N296"/>
  <c r="BE296" s="1"/>
  <c r="BI293"/>
  <c r="BH293"/>
  <c r="BG293"/>
  <c r="BF293"/>
  <c r="AA293"/>
  <c r="Y293"/>
  <c r="W293"/>
  <c r="BK293"/>
  <c r="N293"/>
  <c r="BE293" s="1"/>
  <c r="BI290"/>
  <c r="BH290"/>
  <c r="BG290"/>
  <c r="BF290"/>
  <c r="BE290"/>
  <c r="AA290"/>
  <c r="Y290"/>
  <c r="W290"/>
  <c r="BK290"/>
  <c r="N290"/>
  <c r="BI289"/>
  <c r="BH289"/>
  <c r="BG289"/>
  <c r="BF289"/>
  <c r="AA289"/>
  <c r="Y289"/>
  <c r="W289"/>
  <c r="BK289"/>
  <c r="N289"/>
  <c r="BE289" s="1"/>
  <c r="BI286"/>
  <c r="BH286"/>
  <c r="BG286"/>
  <c r="BF286"/>
  <c r="BE286"/>
  <c r="AA286"/>
  <c r="Y286"/>
  <c r="W286"/>
  <c r="BK286"/>
  <c r="N286"/>
  <c r="BI283"/>
  <c r="BH283"/>
  <c r="BG283"/>
  <c r="BF283"/>
  <c r="AA283"/>
  <c r="Y283"/>
  <c r="W283"/>
  <c r="BK283"/>
  <c r="N283"/>
  <c r="BE283" s="1"/>
  <c r="BI280"/>
  <c r="BH280"/>
  <c r="BG280"/>
  <c r="BF280"/>
  <c r="BE280"/>
  <c r="AA280"/>
  <c r="Y280"/>
  <c r="W280"/>
  <c r="BK280"/>
  <c r="N280"/>
  <c r="BI277"/>
  <c r="BH277"/>
  <c r="BG277"/>
  <c r="BF277"/>
  <c r="AA277"/>
  <c r="Y277"/>
  <c r="W277"/>
  <c r="BK277"/>
  <c r="N277"/>
  <c r="BE277" s="1"/>
  <c r="BI274"/>
  <c r="BH274"/>
  <c r="BG274"/>
  <c r="BF274"/>
  <c r="BE274"/>
  <c r="AA274"/>
  <c r="Y274"/>
  <c r="W274"/>
  <c r="BK274"/>
  <c r="N274"/>
  <c r="BI271"/>
  <c r="BH271"/>
  <c r="BG271"/>
  <c r="BF271"/>
  <c r="AA271"/>
  <c r="Y271"/>
  <c r="W271"/>
  <c r="BK271"/>
  <c r="N271"/>
  <c r="BE271" s="1"/>
  <c r="BI268"/>
  <c r="BH268"/>
  <c r="BG268"/>
  <c r="BF268"/>
  <c r="BE268"/>
  <c r="AA268"/>
  <c r="Y268"/>
  <c r="W268"/>
  <c r="BK268"/>
  <c r="N268"/>
  <c r="BI265"/>
  <c r="BH265"/>
  <c r="BG265"/>
  <c r="BF265"/>
  <c r="AA265"/>
  <c r="Y265"/>
  <c r="W265"/>
  <c r="BK265"/>
  <c r="N265"/>
  <c r="BE265" s="1"/>
  <c r="BI257"/>
  <c r="BH257"/>
  <c r="BG257"/>
  <c r="BF257"/>
  <c r="BE257"/>
  <c r="AA257"/>
  <c r="Y257"/>
  <c r="W257"/>
  <c r="BK257"/>
  <c r="N257"/>
  <c r="BI254"/>
  <c r="BH254"/>
  <c r="BG254"/>
  <c r="BF254"/>
  <c r="AA254"/>
  <c r="Y254"/>
  <c r="W254"/>
  <c r="BK254"/>
  <c r="N254"/>
  <c r="BE254" s="1"/>
  <c r="BI251"/>
  <c r="BH251"/>
  <c r="BG251"/>
  <c r="BF251"/>
  <c r="BE251"/>
  <c r="AA251"/>
  <c r="Y251"/>
  <c r="W251"/>
  <c r="BK251"/>
  <c r="N251"/>
  <c r="BI247"/>
  <c r="BH247"/>
  <c r="BG247"/>
  <c r="BF247"/>
  <c r="AA247"/>
  <c r="Y247"/>
  <c r="W247"/>
  <c r="BK247"/>
  <c r="N247"/>
  <c r="BE247" s="1"/>
  <c r="BI244"/>
  <c r="BH244"/>
  <c r="BG244"/>
  <c r="BF244"/>
  <c r="BE244"/>
  <c r="AA244"/>
  <c r="Y244"/>
  <c r="W244"/>
  <c r="BK244"/>
  <c r="N244"/>
  <c r="BI241"/>
  <c r="BH241"/>
  <c r="BG241"/>
  <c r="BF241"/>
  <c r="AA241"/>
  <c r="Y241"/>
  <c r="W241"/>
  <c r="BK241"/>
  <c r="N241"/>
  <c r="BE241" s="1"/>
  <c r="BI238"/>
  <c r="BH238"/>
  <c r="BG238"/>
  <c r="BF238"/>
  <c r="BE238"/>
  <c r="AA238"/>
  <c r="Y238"/>
  <c r="W238"/>
  <c r="BK238"/>
  <c r="N238"/>
  <c r="BI235"/>
  <c r="BH235"/>
  <c r="BG235"/>
  <c r="BF235"/>
  <c r="AA235"/>
  <c r="Y235"/>
  <c r="W235"/>
  <c r="BK235"/>
  <c r="N235"/>
  <c r="BE235" s="1"/>
  <c r="BI232"/>
  <c r="BH232"/>
  <c r="BG232"/>
  <c r="BF232"/>
  <c r="BE232"/>
  <c r="AA232"/>
  <c r="Y232"/>
  <c r="W232"/>
  <c r="BK232"/>
  <c r="N232"/>
  <c r="BI229"/>
  <c r="BH229"/>
  <c r="BG229"/>
  <c r="BF229"/>
  <c r="AA229"/>
  <c r="Y229"/>
  <c r="W229"/>
  <c r="BK229"/>
  <c r="N229"/>
  <c r="BE229" s="1"/>
  <c r="BI226"/>
  <c r="BH226"/>
  <c r="BG226"/>
  <c r="BF226"/>
  <c r="BE226"/>
  <c r="AA226"/>
  <c r="Y226"/>
  <c r="W226"/>
  <c r="BK226"/>
  <c r="BK225" s="1"/>
  <c r="N225" s="1"/>
  <c r="N92" s="1"/>
  <c r="N226"/>
  <c r="BI221"/>
  <c r="H36" s="1"/>
  <c r="BD89" i="1" s="1"/>
  <c r="BH221" i="3"/>
  <c r="BG221"/>
  <c r="BF221"/>
  <c r="BE221"/>
  <c r="AA221"/>
  <c r="Y221"/>
  <c r="W221"/>
  <c r="BK221"/>
  <c r="BK212" s="1"/>
  <c r="N212" s="1"/>
  <c r="N91" s="1"/>
  <c r="N221"/>
  <c r="BI213"/>
  <c r="BH213"/>
  <c r="BG213"/>
  <c r="BF213"/>
  <c r="AA213"/>
  <c r="Y213"/>
  <c r="Y212" s="1"/>
  <c r="W213"/>
  <c r="W212" s="1"/>
  <c r="BK213"/>
  <c r="N213"/>
  <c r="BE213" s="1"/>
  <c r="BI206"/>
  <c r="BH206"/>
  <c r="BG206"/>
  <c r="BF206"/>
  <c r="BE206"/>
  <c r="AA206"/>
  <c r="Y206"/>
  <c r="W206"/>
  <c r="BK206"/>
  <c r="N206"/>
  <c r="BI205"/>
  <c r="BH205"/>
  <c r="BG205"/>
  <c r="BF205"/>
  <c r="AA205"/>
  <c r="Y205"/>
  <c r="W205"/>
  <c r="BK205"/>
  <c r="N205"/>
  <c r="BE205" s="1"/>
  <c r="BI191"/>
  <c r="BH191"/>
  <c r="BG191"/>
  <c r="BF191"/>
  <c r="BE191"/>
  <c r="AA191"/>
  <c r="Y191"/>
  <c r="W191"/>
  <c r="BK191"/>
  <c r="N191"/>
  <c r="BI181"/>
  <c r="BH181"/>
  <c r="BG181"/>
  <c r="BF181"/>
  <c r="AA181"/>
  <c r="Y181"/>
  <c r="W181"/>
  <c r="BK181"/>
  <c r="N181"/>
  <c r="BE181" s="1"/>
  <c r="BI178"/>
  <c r="BH178"/>
  <c r="BG178"/>
  <c r="BF178"/>
  <c r="BE178"/>
  <c r="AA178"/>
  <c r="Y178"/>
  <c r="W178"/>
  <c r="BK178"/>
  <c r="N178"/>
  <c r="BI175"/>
  <c r="BH175"/>
  <c r="BG175"/>
  <c r="BF175"/>
  <c r="AA175"/>
  <c r="Y175"/>
  <c r="W175"/>
  <c r="BK175"/>
  <c r="N175"/>
  <c r="BE175" s="1"/>
  <c r="BI171"/>
  <c r="BH171"/>
  <c r="BG171"/>
  <c r="BF171"/>
  <c r="BE171"/>
  <c r="AA171"/>
  <c r="Y171"/>
  <c r="W171"/>
  <c r="BK171"/>
  <c r="N171"/>
  <c r="BI165"/>
  <c r="BH165"/>
  <c r="BG165"/>
  <c r="BF165"/>
  <c r="AA165"/>
  <c r="Y165"/>
  <c r="W165"/>
  <c r="BK165"/>
  <c r="N165"/>
  <c r="BE165" s="1"/>
  <c r="BI155"/>
  <c r="BH155"/>
  <c r="BG155"/>
  <c r="BF155"/>
  <c r="BE155"/>
  <c r="AA155"/>
  <c r="Y155"/>
  <c r="W155"/>
  <c r="BK155"/>
  <c r="N155"/>
  <c r="BI151"/>
  <c r="BH151"/>
  <c r="BG151"/>
  <c r="BF151"/>
  <c r="AA151"/>
  <c r="Y151"/>
  <c r="W151"/>
  <c r="BK151"/>
  <c r="N151"/>
  <c r="BE151" s="1"/>
  <c r="BI148"/>
  <c r="BH148"/>
  <c r="BG148"/>
  <c r="BF148"/>
  <c r="BE148"/>
  <c r="AA148"/>
  <c r="Y148"/>
  <c r="W148"/>
  <c r="BK148"/>
  <c r="N148"/>
  <c r="BI145"/>
  <c r="BH145"/>
  <c r="BG145"/>
  <c r="BF145"/>
  <c r="AA145"/>
  <c r="Y145"/>
  <c r="W145"/>
  <c r="BK145"/>
  <c r="N145"/>
  <c r="BE145" s="1"/>
  <c r="BI142"/>
  <c r="BH142"/>
  <c r="BG142"/>
  <c r="BF142"/>
  <c r="BE142"/>
  <c r="AA142"/>
  <c r="Y142"/>
  <c r="W142"/>
  <c r="BK142"/>
  <c r="N142"/>
  <c r="BI139"/>
  <c r="BH139"/>
  <c r="BG139"/>
  <c r="BF139"/>
  <c r="AA139"/>
  <c r="Y139"/>
  <c r="W139"/>
  <c r="BK139"/>
  <c r="N139"/>
  <c r="BE139" s="1"/>
  <c r="BI128"/>
  <c r="BH128"/>
  <c r="BG128"/>
  <c r="BF128"/>
  <c r="BE128"/>
  <c r="AA128"/>
  <c r="Y128"/>
  <c r="Y127" s="1"/>
  <c r="W128"/>
  <c r="W127" s="1"/>
  <c r="BK128"/>
  <c r="BK127" s="1"/>
  <c r="N127" s="1"/>
  <c r="N90" s="1"/>
  <c r="N128"/>
  <c r="F119"/>
  <c r="F117"/>
  <c r="BI106"/>
  <c r="BH106"/>
  <c r="BG106"/>
  <c r="BF106"/>
  <c r="BI105"/>
  <c r="BH105"/>
  <c r="BG105"/>
  <c r="BF105"/>
  <c r="H33" s="1"/>
  <c r="BA89" i="1" s="1"/>
  <c r="BI104" i="3"/>
  <c r="BH104"/>
  <c r="BG104"/>
  <c r="BF104"/>
  <c r="BI103"/>
  <c r="BH103"/>
  <c r="BG103"/>
  <c r="BF103"/>
  <c r="BI102"/>
  <c r="BH102"/>
  <c r="BG102"/>
  <c r="BF102"/>
  <c r="BI101"/>
  <c r="BH101"/>
  <c r="H35" s="1"/>
  <c r="BC89" i="1" s="1"/>
  <c r="BG101" i="3"/>
  <c r="BF101"/>
  <c r="F81"/>
  <c r="F79"/>
  <c r="O21"/>
  <c r="E21"/>
  <c r="O20"/>
  <c r="O18"/>
  <c r="E18"/>
  <c r="M121" s="1"/>
  <c r="O17"/>
  <c r="O15"/>
  <c r="E15"/>
  <c r="F122" s="1"/>
  <c r="O14"/>
  <c r="O12"/>
  <c r="E12"/>
  <c r="F121" s="1"/>
  <c r="O11"/>
  <c r="O9"/>
  <c r="M119" s="1"/>
  <c r="F6"/>
  <c r="F116" s="1"/>
  <c r="AA269" i="2"/>
  <c r="Y269"/>
  <c r="AA259"/>
  <c r="AA258" s="1"/>
  <c r="W256"/>
  <c r="Y241"/>
  <c r="AY88" i="1"/>
  <c r="AX88"/>
  <c r="BI276" i="2"/>
  <c r="BH276"/>
  <c r="BG276"/>
  <c r="BF276"/>
  <c r="BE276"/>
  <c r="N276"/>
  <c r="BK276"/>
  <c r="BI275"/>
  <c r="BH275"/>
  <c r="BG275"/>
  <c r="BF275"/>
  <c r="N275"/>
  <c r="BE275" s="1"/>
  <c r="BK275"/>
  <c r="BI274"/>
  <c r="BH274"/>
  <c r="BG274"/>
  <c r="BF274"/>
  <c r="BK274"/>
  <c r="N274" s="1"/>
  <c r="BE274" s="1"/>
  <c r="BI273"/>
  <c r="BH273"/>
  <c r="BG273"/>
  <c r="BF273"/>
  <c r="BK273"/>
  <c r="N273" s="1"/>
  <c r="BE273" s="1"/>
  <c r="BI272"/>
  <c r="BH272"/>
  <c r="BG272"/>
  <c r="BF272"/>
  <c r="BE272"/>
  <c r="N272"/>
  <c r="BK272"/>
  <c r="BK271" s="1"/>
  <c r="N271" s="1"/>
  <c r="N97" s="1"/>
  <c r="BI270"/>
  <c r="BH270"/>
  <c r="BG270"/>
  <c r="BF270"/>
  <c r="BE270"/>
  <c r="AA270"/>
  <c r="Y270"/>
  <c r="W270"/>
  <c r="W269" s="1"/>
  <c r="BK270"/>
  <c r="BK269" s="1"/>
  <c r="N269" s="1"/>
  <c r="N96" s="1"/>
  <c r="N270"/>
  <c r="BI266"/>
  <c r="BH266"/>
  <c r="BG266"/>
  <c r="BF266"/>
  <c r="BE266"/>
  <c r="AA266"/>
  <c r="Y266"/>
  <c r="W266"/>
  <c r="BK266"/>
  <c r="N266"/>
  <c r="BI263"/>
  <c r="BH263"/>
  <c r="BG263"/>
  <c r="BF263"/>
  <c r="AA263"/>
  <c r="Y263"/>
  <c r="W263"/>
  <c r="BK263"/>
  <c r="N263"/>
  <c r="BE263" s="1"/>
  <c r="BI260"/>
  <c r="BH260"/>
  <c r="BG260"/>
  <c r="BF260"/>
  <c r="BE260"/>
  <c r="AA260"/>
  <c r="Y260"/>
  <c r="Y259" s="1"/>
  <c r="Y258" s="1"/>
  <c r="W260"/>
  <c r="W259" s="1"/>
  <c r="BK260"/>
  <c r="BK259" s="1"/>
  <c r="N260"/>
  <c r="BI257"/>
  <c r="BH257"/>
  <c r="BG257"/>
  <c r="BF257"/>
  <c r="BE257"/>
  <c r="AA257"/>
  <c r="AA256" s="1"/>
  <c r="Y257"/>
  <c r="Y256" s="1"/>
  <c r="W257"/>
  <c r="BK257"/>
  <c r="BK256" s="1"/>
  <c r="N256" s="1"/>
  <c r="N93" s="1"/>
  <c r="N257"/>
  <c r="BI253"/>
  <c r="BH253"/>
  <c r="BG253"/>
  <c r="BF253"/>
  <c r="AA253"/>
  <c r="Y253"/>
  <c r="W253"/>
  <c r="BK253"/>
  <c r="N253"/>
  <c r="BE253" s="1"/>
  <c r="BI250"/>
  <c r="BH250"/>
  <c r="BG250"/>
  <c r="BF250"/>
  <c r="BE250"/>
  <c r="AA250"/>
  <c r="Y250"/>
  <c r="W250"/>
  <c r="BK250"/>
  <c r="N250"/>
  <c r="BI247"/>
  <c r="BH247"/>
  <c r="BG247"/>
  <c r="BF247"/>
  <c r="AA247"/>
  <c r="Y247"/>
  <c r="W247"/>
  <c r="BK247"/>
  <c r="N247"/>
  <c r="BE247" s="1"/>
  <c r="BI246"/>
  <c r="BH246"/>
  <c r="BG246"/>
  <c r="BF246"/>
  <c r="BE246"/>
  <c r="AA246"/>
  <c r="Y246"/>
  <c r="W246"/>
  <c r="BK246"/>
  <c r="N246"/>
  <c r="BI243"/>
  <c r="BH243"/>
  <c r="BG243"/>
  <c r="BF243"/>
  <c r="AA243"/>
  <c r="Y243"/>
  <c r="W243"/>
  <c r="BK243"/>
  <c r="N243"/>
  <c r="BE243" s="1"/>
  <c r="BI242"/>
  <c r="BH242"/>
  <c r="BG242"/>
  <c r="BF242"/>
  <c r="BE242"/>
  <c r="AA242"/>
  <c r="AA241" s="1"/>
  <c r="Y242"/>
  <c r="W242"/>
  <c r="W241" s="1"/>
  <c r="BK242"/>
  <c r="BK241" s="1"/>
  <c r="N241" s="1"/>
  <c r="N92" s="1"/>
  <c r="N242"/>
  <c r="BI238"/>
  <c r="BH238"/>
  <c r="BG238"/>
  <c r="BF238"/>
  <c r="BE238"/>
  <c r="AA238"/>
  <c r="Y238"/>
  <c r="W238"/>
  <c r="BK238"/>
  <c r="N238"/>
  <c r="BI232"/>
  <c r="BH232"/>
  <c r="BG232"/>
  <c r="BF232"/>
  <c r="AA232"/>
  <c r="Y232"/>
  <c r="W232"/>
  <c r="BK232"/>
  <c r="N232"/>
  <c r="BE232" s="1"/>
  <c r="BI224"/>
  <c r="BH224"/>
  <c r="BG224"/>
  <c r="BF224"/>
  <c r="AA224"/>
  <c r="Y224"/>
  <c r="W224"/>
  <c r="BK224"/>
  <c r="N224"/>
  <c r="BE224" s="1"/>
  <c r="BI218"/>
  <c r="BH218"/>
  <c r="BG218"/>
  <c r="BF218"/>
  <c r="AA218"/>
  <c r="Y218"/>
  <c r="W218"/>
  <c r="BK218"/>
  <c r="N218"/>
  <c r="BE218" s="1"/>
  <c r="BI211"/>
  <c r="BH211"/>
  <c r="BG211"/>
  <c r="BF211"/>
  <c r="BE211"/>
  <c r="AA211"/>
  <c r="AA210" s="1"/>
  <c r="Y211"/>
  <c r="W211"/>
  <c r="BK211"/>
  <c r="BK210" s="1"/>
  <c r="N210" s="1"/>
  <c r="N91" s="1"/>
  <c r="N211"/>
  <c r="BI207"/>
  <c r="BH207"/>
  <c r="BG207"/>
  <c r="BF207"/>
  <c r="BE207"/>
  <c r="AA207"/>
  <c r="AA206" s="1"/>
  <c r="Y207"/>
  <c r="Y206" s="1"/>
  <c r="W207"/>
  <c r="W206" s="1"/>
  <c r="BK207"/>
  <c r="BK206" s="1"/>
  <c r="N206" s="1"/>
  <c r="N90" s="1"/>
  <c r="N207"/>
  <c r="BI199"/>
  <c r="BH199"/>
  <c r="BG199"/>
  <c r="BF199"/>
  <c r="AA199"/>
  <c r="Y199"/>
  <c r="W199"/>
  <c r="BK199"/>
  <c r="N199"/>
  <c r="BE199" s="1"/>
  <c r="BI198"/>
  <c r="BH198"/>
  <c r="BG198"/>
  <c r="BF198"/>
  <c r="AA198"/>
  <c r="Y198"/>
  <c r="W198"/>
  <c r="BK198"/>
  <c r="N198"/>
  <c r="BE198" s="1"/>
  <c r="BI195"/>
  <c r="BH195"/>
  <c r="BG195"/>
  <c r="BF195"/>
  <c r="AA195"/>
  <c r="Y195"/>
  <c r="W195"/>
  <c r="BK195"/>
  <c r="N195"/>
  <c r="BE195" s="1"/>
  <c r="BI192"/>
  <c r="BH192"/>
  <c r="BG192"/>
  <c r="BF192"/>
  <c r="AA192"/>
  <c r="Y192"/>
  <c r="W192"/>
  <c r="BK192"/>
  <c r="N192"/>
  <c r="BE192" s="1"/>
  <c r="BI189"/>
  <c r="BH189"/>
  <c r="BG189"/>
  <c r="BF189"/>
  <c r="AA189"/>
  <c r="Y189"/>
  <c r="W189"/>
  <c r="BK189"/>
  <c r="N189"/>
  <c r="BE189" s="1"/>
  <c r="BI186"/>
  <c r="BH186"/>
  <c r="BG186"/>
  <c r="BF186"/>
  <c r="AA186"/>
  <c r="Y186"/>
  <c r="W186"/>
  <c r="BK186"/>
  <c r="N186"/>
  <c r="BE186" s="1"/>
  <c r="BI183"/>
  <c r="BH183"/>
  <c r="BG183"/>
  <c r="BF183"/>
  <c r="AA183"/>
  <c r="Y183"/>
  <c r="W183"/>
  <c r="BK183"/>
  <c r="N183"/>
  <c r="BE183" s="1"/>
  <c r="BI179"/>
  <c r="BH179"/>
  <c r="BG179"/>
  <c r="BF179"/>
  <c r="AA179"/>
  <c r="Y179"/>
  <c r="W179"/>
  <c r="BK179"/>
  <c r="N179"/>
  <c r="BE179" s="1"/>
  <c r="BI168"/>
  <c r="BH168"/>
  <c r="BG168"/>
  <c r="BF168"/>
  <c r="AA168"/>
  <c r="Y168"/>
  <c r="W168"/>
  <c r="BK168"/>
  <c r="N168"/>
  <c r="BE168" s="1"/>
  <c r="BI164"/>
  <c r="BH164"/>
  <c r="BG164"/>
  <c r="BF164"/>
  <c r="AA164"/>
  <c r="Y164"/>
  <c r="W164"/>
  <c r="BK164"/>
  <c r="N164"/>
  <c r="BE164" s="1"/>
  <c r="BI163"/>
  <c r="BH163"/>
  <c r="BG163"/>
  <c r="BF163"/>
  <c r="AA163"/>
  <c r="Y163"/>
  <c r="W163"/>
  <c r="BK163"/>
  <c r="N163"/>
  <c r="BE163" s="1"/>
  <c r="BI160"/>
  <c r="BH160"/>
  <c r="BG160"/>
  <c r="BF160"/>
  <c r="AA160"/>
  <c r="Y160"/>
  <c r="W160"/>
  <c r="BK160"/>
  <c r="N160"/>
  <c r="BE160" s="1"/>
  <c r="BI154"/>
  <c r="BH154"/>
  <c r="BG154"/>
  <c r="BF154"/>
  <c r="AA154"/>
  <c r="Y154"/>
  <c r="W154"/>
  <c r="BK154"/>
  <c r="N154"/>
  <c r="BE154" s="1"/>
  <c r="BI148"/>
  <c r="BH148"/>
  <c r="BG148"/>
  <c r="BF148"/>
  <c r="AA148"/>
  <c r="Y148"/>
  <c r="W148"/>
  <c r="BK148"/>
  <c r="N148"/>
  <c r="BE148" s="1"/>
  <c r="BI140"/>
  <c r="BH140"/>
  <c r="BG140"/>
  <c r="BF140"/>
  <c r="AA140"/>
  <c r="Y140"/>
  <c r="W140"/>
  <c r="BK140"/>
  <c r="N140"/>
  <c r="BE140" s="1"/>
  <c r="BI132"/>
  <c r="BH132"/>
  <c r="BG132"/>
  <c r="BF132"/>
  <c r="AA132"/>
  <c r="Y132"/>
  <c r="W132"/>
  <c r="BK132"/>
  <c r="N132"/>
  <c r="BE132" s="1"/>
  <c r="BI129"/>
  <c r="BH129"/>
  <c r="BG129"/>
  <c r="BF129"/>
  <c r="AA129"/>
  <c r="Y129"/>
  <c r="W129"/>
  <c r="W125" s="1"/>
  <c r="BK129"/>
  <c r="N129"/>
  <c r="BE129" s="1"/>
  <c r="BI126"/>
  <c r="BH126"/>
  <c r="BG126"/>
  <c r="BF126"/>
  <c r="AA126"/>
  <c r="AA125" s="1"/>
  <c r="Y126"/>
  <c r="W126"/>
  <c r="BK126"/>
  <c r="BK125" s="1"/>
  <c r="N126"/>
  <c r="BE126" s="1"/>
  <c r="F117"/>
  <c r="F115"/>
  <c r="BI105"/>
  <c r="BH105"/>
  <c r="BG105"/>
  <c r="BF105"/>
  <c r="BI104"/>
  <c r="BH104"/>
  <c r="BG104"/>
  <c r="BF104"/>
  <c r="BI103"/>
  <c r="BH103"/>
  <c r="BG103"/>
  <c r="BF103"/>
  <c r="BI102"/>
  <c r="BH102"/>
  <c r="BG102"/>
  <c r="BF102"/>
  <c r="BI101"/>
  <c r="BH101"/>
  <c r="BG101"/>
  <c r="BF101"/>
  <c r="BI100"/>
  <c r="BH100"/>
  <c r="BG100"/>
  <c r="H33" s="1"/>
  <c r="BB88" i="1" s="1"/>
  <c r="BF100" i="2"/>
  <c r="F80"/>
  <c r="F78"/>
  <c r="O20"/>
  <c r="E20"/>
  <c r="M83" s="1"/>
  <c r="O19"/>
  <c r="O17"/>
  <c r="E17"/>
  <c r="M119" s="1"/>
  <c r="O16"/>
  <c r="O14"/>
  <c r="E14"/>
  <c r="F83" s="1"/>
  <c r="O13"/>
  <c r="O11"/>
  <c r="E11"/>
  <c r="F82" s="1"/>
  <c r="O10"/>
  <c r="O8"/>
  <c r="M80" s="1"/>
  <c r="AM83" i="1"/>
  <c r="L83"/>
  <c r="AM82"/>
  <c r="L82"/>
  <c r="AM80"/>
  <c r="L80"/>
  <c r="L78"/>
  <c r="L77"/>
  <c r="F119" i="2" l="1"/>
  <c r="F78" i="3"/>
  <c r="F78" i="4"/>
  <c r="F120"/>
  <c r="M82" i="2"/>
  <c r="F120"/>
  <c r="F83" i="3"/>
  <c r="M84" i="5"/>
  <c r="E45" i="6"/>
  <c r="F52"/>
  <c r="J49"/>
  <c r="J51"/>
  <c r="BK310" i="3"/>
  <c r="N310" s="1"/>
  <c r="N94" s="1"/>
  <c r="N311"/>
  <c r="N95" s="1"/>
  <c r="BK258" i="2"/>
  <c r="N258" s="1"/>
  <c r="N94" s="1"/>
  <c r="N259"/>
  <c r="N95" s="1"/>
  <c r="AA124"/>
  <c r="AA123" s="1"/>
  <c r="AA310" i="3"/>
  <c r="H34" i="2"/>
  <c r="BC88" i="1" s="1"/>
  <c r="BC87" s="1"/>
  <c r="M117" i="2"/>
  <c r="M120"/>
  <c r="N125"/>
  <c r="N89" s="1"/>
  <c r="BK124"/>
  <c r="W210"/>
  <c r="W124" s="1"/>
  <c r="W123" s="1"/>
  <c r="AU88" i="1" s="1"/>
  <c r="Y126" i="3"/>
  <c r="AA225"/>
  <c r="N128" i="5"/>
  <c r="N90" s="1"/>
  <c r="BK127"/>
  <c r="H35" i="2"/>
  <c r="BD88" i="1" s="1"/>
  <c r="Y210" i="2"/>
  <c r="M33" i="3"/>
  <c r="AW89" i="1" s="1"/>
  <c r="AA127" i="3"/>
  <c r="N126" i="4"/>
  <c r="N90" s="1"/>
  <c r="BK125"/>
  <c r="H32" i="2"/>
  <c r="BA88" i="1" s="1"/>
  <c r="Y125" i="2"/>
  <c r="W258"/>
  <c r="M32"/>
  <c r="AW88" i="1" s="1"/>
  <c r="M122" i="3"/>
  <c r="M84"/>
  <c r="H34"/>
  <c r="BB89" i="1" s="1"/>
  <c r="BK126" i="3"/>
  <c r="W225"/>
  <c r="W126" s="1"/>
  <c r="W125" s="1"/>
  <c r="AU89" i="1" s="1"/>
  <c r="Y311" i="3"/>
  <c r="Y310" s="1"/>
  <c r="W124" i="4"/>
  <c r="AU92" i="1" s="1"/>
  <c r="M83" i="3"/>
  <c r="H36" i="4"/>
  <c r="BD92" i="1" s="1"/>
  <c r="Y241" i="4"/>
  <c r="Y240" s="1"/>
  <c r="M83" i="5"/>
  <c r="H34"/>
  <c r="BB93" i="1" s="1"/>
  <c r="W127" i="5"/>
  <c r="W126" s="1"/>
  <c r="AU93" i="1" s="1"/>
  <c r="F84" i="3"/>
  <c r="M118" i="4"/>
  <c r="M81"/>
  <c r="M121"/>
  <c r="M84"/>
  <c r="H33"/>
  <c r="BA92" i="1" s="1"/>
  <c r="Y195" i="4"/>
  <c r="Y125" s="1"/>
  <c r="Y124" s="1"/>
  <c r="AA240"/>
  <c r="N241"/>
  <c r="N95" s="1"/>
  <c r="M120" i="5"/>
  <c r="M81"/>
  <c r="Y128"/>
  <c r="Y127" s="1"/>
  <c r="Y126" s="1"/>
  <c r="Y255"/>
  <c r="BK392"/>
  <c r="N392" s="1"/>
  <c r="N95" s="1"/>
  <c r="N393"/>
  <c r="N96" s="1"/>
  <c r="M81" i="3"/>
  <c r="H34" i="4"/>
  <c r="BB92" i="1" s="1"/>
  <c r="AA126" i="4"/>
  <c r="AA125" s="1"/>
  <c r="M33"/>
  <c r="AW92" i="1" s="1"/>
  <c r="H36" i="5"/>
  <c r="BD93" i="1" s="1"/>
  <c r="AA234" i="5"/>
  <c r="AA127" s="1"/>
  <c r="AA126" s="1"/>
  <c r="BK253" i="4"/>
  <c r="N253" s="1"/>
  <c r="N97" s="1"/>
  <c r="F84" i="5"/>
  <c r="F84" i="4"/>
  <c r="N406" i="5"/>
  <c r="BE406" s="1"/>
  <c r="H33"/>
  <c r="BA93" i="1" s="1"/>
  <c r="F78" i="5"/>
  <c r="F83"/>
  <c r="BA87" i="1" l="1"/>
  <c r="AU87"/>
  <c r="N124" i="2"/>
  <c r="N88" s="1"/>
  <c r="BK123"/>
  <c r="N123" s="1"/>
  <c r="N87" s="1"/>
  <c r="BB87" i="1"/>
  <c r="BD87"/>
  <c r="W35" s="1"/>
  <c r="Y125" i="3"/>
  <c r="W34" i="1"/>
  <c r="AY87"/>
  <c r="N125" i="4"/>
  <c r="N89" s="1"/>
  <c r="BK124"/>
  <c r="N124" s="1"/>
  <c r="N88" s="1"/>
  <c r="AA124"/>
  <c r="Y124" i="2"/>
  <c r="Y123" s="1"/>
  <c r="AA126" i="3"/>
  <c r="AA125" s="1"/>
  <c r="BK126" i="5"/>
  <c r="N126" s="1"/>
  <c r="N88" s="1"/>
  <c r="N127"/>
  <c r="N89" s="1"/>
  <c r="AW87" i="1"/>
  <c r="AK32" s="1"/>
  <c r="W32"/>
  <c r="N126" i="3"/>
  <c r="N89" s="1"/>
  <c r="BK125"/>
  <c r="N125" s="1"/>
  <c r="N88" s="1"/>
  <c r="N104" i="4" l="1"/>
  <c r="BE104" s="1"/>
  <c r="N102"/>
  <c r="BE102" s="1"/>
  <c r="N100"/>
  <c r="N103"/>
  <c r="BE103" s="1"/>
  <c r="N101"/>
  <c r="BE101" s="1"/>
  <c r="M27"/>
  <c r="N105"/>
  <c r="BE105" s="1"/>
  <c r="N105" i="3"/>
  <c r="BE105" s="1"/>
  <c r="N103"/>
  <c r="BE103" s="1"/>
  <c r="N101"/>
  <c r="N104"/>
  <c r="BE104" s="1"/>
  <c r="N102"/>
  <c r="BE102" s="1"/>
  <c r="M27"/>
  <c r="N106"/>
  <c r="BE106" s="1"/>
  <c r="N105" i="2"/>
  <c r="BE105" s="1"/>
  <c r="N103"/>
  <c r="BE103" s="1"/>
  <c r="N101"/>
  <c r="BE101" s="1"/>
  <c r="M26"/>
  <c r="N104"/>
  <c r="BE104" s="1"/>
  <c r="N102"/>
  <c r="BE102" s="1"/>
  <c r="N100"/>
  <c r="N107" i="5"/>
  <c r="BE107" s="1"/>
  <c r="N105"/>
  <c r="BE105" s="1"/>
  <c r="N103"/>
  <c r="BE103" s="1"/>
  <c r="M27"/>
  <c r="N106"/>
  <c r="BE106" s="1"/>
  <c r="N104"/>
  <c r="BE104" s="1"/>
  <c r="N102"/>
  <c r="W33" i="1"/>
  <c r="AX87"/>
  <c r="BE102" i="5" l="1"/>
  <c r="N101"/>
  <c r="BE100" i="2"/>
  <c r="N99"/>
  <c r="BE101" i="3"/>
  <c r="N100"/>
  <c r="BE100" i="4"/>
  <c r="N99"/>
  <c r="M32" l="1"/>
  <c r="AV92" i="1" s="1"/>
  <c r="AT92" s="1"/>
  <c r="H32" i="4"/>
  <c r="AZ92" i="1" s="1"/>
  <c r="M32" i="3"/>
  <c r="AV89" i="1" s="1"/>
  <c r="AT89" s="1"/>
  <c r="H32" i="3"/>
  <c r="AZ89" i="1" s="1"/>
  <c r="M27" i="2"/>
  <c r="L107"/>
  <c r="M32" i="5"/>
  <c r="AV93" i="1" s="1"/>
  <c r="AT93" s="1"/>
  <c r="H32" i="5"/>
  <c r="AZ93" i="1" s="1"/>
  <c r="M28" i="3"/>
  <c r="L108"/>
  <c r="M31" i="2"/>
  <c r="AV88" i="1" s="1"/>
  <c r="AT88" s="1"/>
  <c r="H31" i="2"/>
  <c r="AZ88" i="1" s="1"/>
  <c r="M28" i="4"/>
  <c r="L107"/>
  <c r="M28" i="5"/>
  <c r="L109"/>
  <c r="AZ87" i="1" l="1"/>
  <c r="AS92"/>
  <c r="M30" i="4"/>
  <c r="AS89" i="1"/>
  <c r="M30" i="3"/>
  <c r="AS88" i="1"/>
  <c r="M29" i="2"/>
  <c r="AS93" i="1"/>
  <c r="M30" i="5"/>
  <c r="AS87" i="1" l="1"/>
  <c r="L38" i="3"/>
  <c r="AG89" i="1"/>
  <c r="AN89" s="1"/>
  <c r="L38" i="5"/>
  <c r="AG93" i="1"/>
  <c r="AN93" s="1"/>
  <c r="AV87"/>
  <c r="AG88"/>
  <c r="L37" i="2"/>
  <c r="L38" i="4"/>
  <c r="AG92" i="1"/>
  <c r="AN92" s="1"/>
  <c r="AG87" l="1"/>
  <c r="AN88"/>
  <c r="AT87"/>
  <c r="AN87" l="1"/>
  <c r="AK26"/>
  <c r="W31" l="1"/>
  <c r="AK27"/>
  <c r="AK29" s="1"/>
  <c r="AK31"/>
  <c r="AK37" l="1"/>
</calcChain>
</file>

<file path=xl/sharedStrings.xml><?xml version="1.0" encoding="utf-8"?>
<sst xmlns="http://schemas.openxmlformats.org/spreadsheetml/2006/main" count="9329" uniqueCount="1217">
  <si>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</si>
  <si>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</si>
  <si>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</si>
  <si>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</si>
  <si>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</si>
  <si>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</si>
  <si>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</si>
  <si>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</si>
  <si>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</si>
  <si>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</si>
  <si>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</si>
  <si>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</si>
  <si>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</si>
  <si>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</si>
  <si>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</si>
  <si>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</si>
  <si>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</si>
  <si>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ObecVB3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</si>
  <si>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</si>
  <si>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</si>
  <si>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IS a komunikace pro 10 RD- II etapa</t>
  </si>
  <si>
    <t>JKSO:</t>
  </si>
  <si>
    <t>CC-CZ:</t>
  </si>
  <si>
    <t>Místo:</t>
  </si>
  <si>
    <t>Velký Beranov</t>
  </si>
  <si>
    <t>Datum:</t>
  </si>
  <si>
    <t>07.07.2018</t>
  </si>
  <si>
    <t>Objednatel:</t>
  </si>
  <si>
    <t>IČ:</t>
  </si>
  <si>
    <t xml:space="preserve"> 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</si>
  <si>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</si>
  <si>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</si>
  <si>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</si>
  <si>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</si>
  <si>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</si>
  <si>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</si>
  <si>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</si>
  <si>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</si>
  <si>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</si>
  <si>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</si>
  <si>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</si>
  <si>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</si>
  <si>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</si>
  <si>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</si>
  <si>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</si>
  <si>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</si>
  <si>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</si>
  <si>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</si>
  <si>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</si>
  <si>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</si>
  <si>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</si>
  <si>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</si>
  <si>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</si>
  <si>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</si>
  <si>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</si>
  <si>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</si>
  <si>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</si>
  <si>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</si>
  <si>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</si>
  <si>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</si>
  <si>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</si>
  <si>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</si>
  <si>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</si>
  <si>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</si>
  <si>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</si>
  <si>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</si>
  <si>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</si>
  <si>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</si>
  <si>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</si>
  <si>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</si>
  <si>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</si>
  <si>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</si>
  <si>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</si>
  <si>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</si>
  <si>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</si>
  <si>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</si>
  <si>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</si>
  <si>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</si>
  <si>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{4fcbc58c-f01b-46c0-b641-c3aa0d08c81e}</t>
  </si>
  <si>
    <t>{00000000-0000-0000-0000-000000000000}</t>
  </si>
  <si>
    <t>/</t>
  </si>
  <si>
    <t>1</t>
  </si>
  <si>
    <t>###NOINSERT###</t>
  </si>
  <si>
    <t>IO 01 splašková kanalizace II. etapa</t>
  </si>
  <si>
    <t>{282030a8-bf6b-4072-a343-3a90d657142e}</t>
  </si>
  <si>
    <t>{cfbf48a7-4d3c-43b3-b460-92add604297f}</t>
  </si>
  <si>
    <t>{69d5f431-1198-43da-abc9-268ed286cf99}</t>
  </si>
  <si>
    <t>Ostatní náklady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</si>
  <si>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</si>
  <si>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</si>
  <si>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</si>
  <si>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</si>
  <si>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</si>
  <si>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</si>
  <si>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</si>
  <si>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</si>
  <si>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</si>
  <si>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</si>
  <si>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</si>
  <si>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</si>
  <si>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</si>
  <si>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</si>
  <si>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</si>
  <si>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</si>
  <si>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</si>
  <si>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</si>
  <si>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</si>
  <si>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</si>
  <si>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</si>
  <si>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</si>
  <si>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</si>
  <si>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</si>
  <si>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</si>
  <si>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</si>
  <si>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</si>
  <si>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</si>
  <si>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</si>
  <si>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</si>
  <si>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</si>
  <si>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</si>
  <si>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</si>
  <si>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</si>
  <si>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</si>
  <si>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</si>
  <si>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</si>
  <si>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</si>
  <si>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</si>
  <si>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</si>
  <si>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</si>
  <si>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</si>
  <si>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</si>
  <si>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</si>
  <si>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</si>
  <si>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</si>
  <si>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</si>
  <si>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</si>
  <si>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</si>
  <si>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121101101</t>
  </si>
  <si>
    <t>Sejmutí ornice s přemístěním na vzdálenost do 50 m</t>
  </si>
  <si>
    <t>m3</t>
  </si>
  <si>
    <t>4</t>
  </si>
  <si>
    <t>760438415</t>
  </si>
  <si>
    <t>54</t>
  </si>
  <si>
    <t>VV</t>
  </si>
  <si>
    <t>Mezisoučet</t>
  </si>
  <si>
    <t>3</t>
  </si>
  <si>
    <t>121101103</t>
  </si>
  <si>
    <t>Sejmutí ornice s přemístěním na vzdálenost do 250 m</t>
  </si>
  <si>
    <t>-283590474</t>
  </si>
  <si>
    <t>247,5-54</t>
  </si>
  <si>
    <t>122202202</t>
  </si>
  <si>
    <t>Odkopávky a prokopávky nezapažené pro silnice objemu do 1000 m3 v hornině tř. 3</t>
  </si>
  <si>
    <t>-1397141559</t>
  </si>
  <si>
    <t>264,94</t>
  </si>
  <si>
    <t>komunikace</t>
  </si>
  <si>
    <t>10,4</t>
  </si>
  <si>
    <t>odstavné plochy</t>
  </si>
  <si>
    <t>Součet</t>
  </si>
  <si>
    <t>122202209</t>
  </si>
  <si>
    <t>Příplatek k odkopávkám a prokopávkám pro silnice v hornině tř. 3 za lepivost</t>
  </si>
  <si>
    <t>215904802</t>
  </si>
  <si>
    <t>79,49</t>
  </si>
  <si>
    <t>3,12</t>
  </si>
  <si>
    <t>5</t>
  </si>
  <si>
    <t>122302202</t>
  </si>
  <si>
    <t>Odkopávky a prokopávky nezapažené pro silnice objemu do 1000 m3 v hornině tř. 4</t>
  </si>
  <si>
    <t>-393130051</t>
  </si>
  <si>
    <t>264,97</t>
  </si>
  <si>
    <t>6</t>
  </si>
  <si>
    <t>122302209</t>
  </si>
  <si>
    <t>Příplatek k odkopávkám a prokopávkám pro silnice v hornině tř. 4 za lepivost</t>
  </si>
  <si>
    <t>-358104237</t>
  </si>
  <si>
    <t>12</t>
  </si>
  <si>
    <t>132201101</t>
  </si>
  <si>
    <t>Hloubení rýh š do 600 mm v hornině tř. 3 objemu do 100 m3</t>
  </si>
  <si>
    <t>1348416846</t>
  </si>
  <si>
    <t>41,95</t>
  </si>
  <si>
    <t>13</t>
  </si>
  <si>
    <t>132201109</t>
  </si>
  <si>
    <t>Příplatek za lepivost k hloubení rýh š do 600 mm v hornině tř. 3</t>
  </si>
  <si>
    <t>1793563674</t>
  </si>
  <si>
    <t>34</t>
  </si>
  <si>
    <t>162301101</t>
  </si>
  <si>
    <t>Vodorovné přemístění do 500 m výkopku/sypaniny z horniny tř. 1 až 4</t>
  </si>
  <si>
    <t>-532870201</t>
  </si>
  <si>
    <t>ornice</t>
  </si>
  <si>
    <t>7</t>
  </si>
  <si>
    <t>162701105</t>
  </si>
  <si>
    <t>Vodorovné přemístění do 10000 m výkopku/sypaniny z horniny tř. 1 až 4</t>
  </si>
  <si>
    <t>-1577143249</t>
  </si>
  <si>
    <t>529,94</t>
  </si>
  <si>
    <t>zpev.plochy</t>
  </si>
  <si>
    <t>drenáže</t>
  </si>
  <si>
    <t>20,8</t>
  </si>
  <si>
    <t>35</t>
  </si>
  <si>
    <t>167101101</t>
  </si>
  <si>
    <t>Nakládání výkopku z hornin tř. 1 až 4 do 100 m3</t>
  </si>
  <si>
    <t>1287743147</t>
  </si>
  <si>
    <t>8</t>
  </si>
  <si>
    <t>171201201</t>
  </si>
  <si>
    <t>Uložení sypaniny na skládky</t>
  </si>
  <si>
    <t>135791442</t>
  </si>
  <si>
    <t>592,69</t>
  </si>
  <si>
    <t>9</t>
  </si>
  <si>
    <t>1712012R1</t>
  </si>
  <si>
    <t>Poplatek za uložení odpadu ze sypaniny na skládce (skládkovné)</t>
  </si>
  <si>
    <t>-2125980771</t>
  </si>
  <si>
    <t>14</t>
  </si>
  <si>
    <t>181301102</t>
  </si>
  <si>
    <t>Rozprostření ornice tl vrstvy do 150 mm pl do 500 m2 v rovině nebo ve svahu do 1:5</t>
  </si>
  <si>
    <t>m2</t>
  </si>
  <si>
    <t>860434918</t>
  </si>
  <si>
    <t>360</t>
  </si>
  <si>
    <t>11</t>
  </si>
  <si>
    <t>181301111</t>
  </si>
  <si>
    <t>Rozprostření ornice tl vrstvy do 100 mm pl přes 500 m2 v rovině nebo ve svahu do 1:5</t>
  </si>
  <si>
    <t>-1391773019</t>
  </si>
  <si>
    <t>2475-360</t>
  </si>
  <si>
    <t>181411131</t>
  </si>
  <si>
    <t>Založení parkového trávníku výsevem plochy do 1000 m2 v rovině a ve svahu do 1:5</t>
  </si>
  <si>
    <t>129378011</t>
  </si>
  <si>
    <t>16</t>
  </si>
  <si>
    <t>M</t>
  </si>
  <si>
    <t>005724100</t>
  </si>
  <si>
    <t>osivo směs travní parková</t>
  </si>
  <si>
    <t>kg</t>
  </si>
  <si>
    <t>-775406481</t>
  </si>
  <si>
    <t>10</t>
  </si>
  <si>
    <t>181951102</t>
  </si>
  <si>
    <t>Úprava pláně v hornině tř. 1 až 4 se zhutněním</t>
  </si>
  <si>
    <t>-1330623404</t>
  </si>
  <si>
    <t>1590</t>
  </si>
  <si>
    <t>65</t>
  </si>
  <si>
    <t>17</t>
  </si>
  <si>
    <t>212752212</t>
  </si>
  <si>
    <t>Trativod z drenážních trubek plastových flexibilních D do 100 mm včetně lože otevřený výkop</t>
  </si>
  <si>
    <t>m</t>
  </si>
  <si>
    <t>-412760711</t>
  </si>
  <si>
    <t>167,8</t>
  </si>
  <si>
    <t>18</t>
  </si>
  <si>
    <t>564851111</t>
  </si>
  <si>
    <t>Podklad ze štěrkodrtě ŠD tl 150 mm</t>
  </si>
  <si>
    <t>1241923830</t>
  </si>
  <si>
    <t>19</t>
  </si>
  <si>
    <t>564861111</t>
  </si>
  <si>
    <t>Podklad ze štěrkodrtě ŠD tl 200 mm</t>
  </si>
  <si>
    <t>879901363</t>
  </si>
  <si>
    <t>20</t>
  </si>
  <si>
    <t>596211213</t>
  </si>
  <si>
    <t>Kladení zámkové dlažby komunikací pro pěší tl 80 mm skupiny A pl přes 300 m2</t>
  </si>
  <si>
    <t>-841628216</t>
  </si>
  <si>
    <t>533+1057</t>
  </si>
  <si>
    <t>592449990</t>
  </si>
  <si>
    <t>dlažba zámková H-PROFIL HBB 20x16,5x8 cm písková</t>
  </si>
  <si>
    <t>1861018515</t>
  </si>
  <si>
    <t>538,33</t>
  </si>
  <si>
    <t>65*1,01</t>
  </si>
  <si>
    <t>22</t>
  </si>
  <si>
    <t>592452050</t>
  </si>
  <si>
    <t>dlažba zámková IČKO barevná 19,6x16,1x10 cm</t>
  </si>
  <si>
    <t>1429540965</t>
  </si>
  <si>
    <t>1067,57</t>
  </si>
  <si>
    <t>33</t>
  </si>
  <si>
    <t>9141111R1</t>
  </si>
  <si>
    <t>Montáž a dodávka kompletní svislé dopravní značky IP 12 500x700 mm poz.tř.1 vč. dodat.E 8d-e 500x150 fol 1,EG 7letá, sloupku, patky, krytek a veškerého příslušenství dle ČSN</t>
  </si>
  <si>
    <t>kus</t>
  </si>
  <si>
    <t>696376572</t>
  </si>
  <si>
    <t>25</t>
  </si>
  <si>
    <t>916131113</t>
  </si>
  <si>
    <t>Osazení silničního obrubníku betonového ležatého s boční opěrou do lože z betonu prostého</t>
  </si>
  <si>
    <t>1848319299</t>
  </si>
  <si>
    <t>53</t>
  </si>
  <si>
    <t>26</t>
  </si>
  <si>
    <t>592174680</t>
  </si>
  <si>
    <t>obrubník betonový silniční nájezdový Standard 100x15x15 cm</t>
  </si>
  <si>
    <t>197667097</t>
  </si>
  <si>
    <t>23</t>
  </si>
  <si>
    <t>916131213</t>
  </si>
  <si>
    <t>Osazení silničního obrubníku betonového stojatého s boční opěrou do lože z betonu prostého</t>
  </si>
  <si>
    <t>-97901880</t>
  </si>
  <si>
    <t>329-53</t>
  </si>
  <si>
    <t>24</t>
  </si>
  <si>
    <t>592174600</t>
  </si>
  <si>
    <t>obrubník betonový chodníkový ABO 2-15 100x15x25 cm</t>
  </si>
  <si>
    <t>1055298235</t>
  </si>
  <si>
    <t>278,76</t>
  </si>
  <si>
    <t>28</t>
  </si>
  <si>
    <t>9161319R3</t>
  </si>
  <si>
    <t>Posouzení únosnosti podloží</t>
  </si>
  <si>
    <t>kpl</t>
  </si>
  <si>
    <t>670141392</t>
  </si>
  <si>
    <t>27</t>
  </si>
  <si>
    <t>998223011</t>
  </si>
  <si>
    <t>Přesun hmot pro pozemní komunikace s krytem dlážděným</t>
  </si>
  <si>
    <t>t</t>
  </si>
  <si>
    <t>1394498027</t>
  </si>
  <si>
    <t>30</t>
  </si>
  <si>
    <t>0120020R00</t>
  </si>
  <si>
    <t>Geodetické práce- geometrický plán skutečného provedení stavby</t>
  </si>
  <si>
    <t>1024</t>
  </si>
  <si>
    <t>1509406150</t>
  </si>
  <si>
    <t>31</t>
  </si>
  <si>
    <t>0120020R01</t>
  </si>
  <si>
    <t>Geodetické práce- vytyčení staby a stávajících sítí</t>
  </si>
  <si>
    <t>1095607112</t>
  </si>
  <si>
    <t>32</t>
  </si>
  <si>
    <t>013002000</t>
  </si>
  <si>
    <t>Projektové práce- projekt skutečného provedení</t>
  </si>
  <si>
    <t>954601480</t>
  </si>
  <si>
    <t>29</t>
  </si>
  <si>
    <t>030001000</t>
  </si>
  <si>
    <t>%</t>
  </si>
  <si>
    <t>1402597913</t>
  </si>
  <si>
    <t>VP - Vícepráce</t>
  </si>
  <si>
    <t>PN</t>
  </si>
  <si>
    <t>Objekt:</t>
  </si>
  <si>
    <t xml:space="preserve">    4 - Vodorovné konstrukce</t>
  </si>
  <si>
    <t xml:space="preserve">    8 - Trubní vedení</t>
  </si>
  <si>
    <t xml:space="preserve">    VRN4 - Inženýrská činnost</t>
  </si>
  <si>
    <t>123202101</t>
  </si>
  <si>
    <t>Vykopávky zářezů na suchu objemu do 1000 m3 v hornině tř. 3</t>
  </si>
  <si>
    <t>1579641026</t>
  </si>
  <si>
    <t>40,7*(1,57+2,36)/2*1,1</t>
  </si>
  <si>
    <t>28,6*(1,53+2,25)/2*1,1</t>
  </si>
  <si>
    <t>44,1*(2,25+2,36)/2*1,1</t>
  </si>
  <si>
    <t>5,5*(2,36+2,11)/2*1,1</t>
  </si>
  <si>
    <t>12,5*(1,8+2,25)/2*1,1</t>
  </si>
  <si>
    <t>rýhy pro kanalizační řády</t>
  </si>
  <si>
    <t>((6*5,5)+(4*5,25))*1*(1,9+1,2)/2</t>
  </si>
  <si>
    <t>přípojky</t>
  </si>
  <si>
    <t>384,314/100*55</t>
  </si>
  <si>
    <t>123202109</t>
  </si>
  <si>
    <t>Příplatek k vykopávkám zářezů na suchu v hornině tř. 3 za na lepivost</t>
  </si>
  <si>
    <t>884204227</t>
  </si>
  <si>
    <t>211,373/100*30</t>
  </si>
  <si>
    <t>123302101</t>
  </si>
  <si>
    <t>Vykopávky zářezů na suchu objemu do 1000 m3 v hornině tř. 4</t>
  </si>
  <si>
    <t>-280370111</t>
  </si>
  <si>
    <t>384,314/100*40</t>
  </si>
  <si>
    <t>123302109</t>
  </si>
  <si>
    <t>Příplatek k vykopávkám zářezů na suchu v hornině tř. 4 za na lepivost</t>
  </si>
  <si>
    <t>867252547</t>
  </si>
  <si>
    <t>153,726/100*30</t>
  </si>
  <si>
    <t>123402101</t>
  </si>
  <si>
    <t>Vykopávky zářezů na suchu objemu do 1000 m3 v hornině tř. 5</t>
  </si>
  <si>
    <t>345911599</t>
  </si>
  <si>
    <t>384,314/100*5</t>
  </si>
  <si>
    <t>132401201</t>
  </si>
  <si>
    <t>Hloubení rýh š do 2000 mm v hornině tř. 5</t>
  </si>
  <si>
    <t>-827925627</t>
  </si>
  <si>
    <t>1,1*1,1*0,25*5</t>
  </si>
  <si>
    <t>dna šachet</t>
  </si>
  <si>
    <t>-1933245047</t>
  </si>
  <si>
    <t>384,314</t>
  </si>
  <si>
    <t>výkop</t>
  </si>
  <si>
    <t>-236,940</t>
  </si>
  <si>
    <t>zásyp</t>
  </si>
  <si>
    <t>-(19,216+1,513)</t>
  </si>
  <si>
    <t>hornina tř.5</t>
  </si>
  <si>
    <t>162701155</t>
  </si>
  <si>
    <t>Vodorovné přemístění do 10000 m výkopku/sypaniny z horniny tř. 5 až 7</t>
  </si>
  <si>
    <t>-1737839778</t>
  </si>
  <si>
    <t>19,216</t>
  </si>
  <si>
    <t>rýhy</t>
  </si>
  <si>
    <t>1,513</t>
  </si>
  <si>
    <t>prohloubení šachet</t>
  </si>
  <si>
    <t>50</t>
  </si>
  <si>
    <t>-1141274094</t>
  </si>
  <si>
    <t>126,645+20,729</t>
  </si>
  <si>
    <t>odvoz na skládku</t>
  </si>
  <si>
    <t>-30189094</t>
  </si>
  <si>
    <t>171201211</t>
  </si>
  <si>
    <t>1903943624</t>
  </si>
  <si>
    <t>147,374*1,6</t>
  </si>
  <si>
    <t>174101103</t>
  </si>
  <si>
    <t>Zásyp zářezů pro podzemní vedení sypaninou se zhutněním</t>
  </si>
  <si>
    <t>-817472829</t>
  </si>
  <si>
    <t>384,314+1,53</t>
  </si>
  <si>
    <t>-(90,12+25,029+1,08)</t>
  </si>
  <si>
    <t xml:space="preserve">obsyp včetně potrubí </t>
  </si>
  <si>
    <t>-25,029</t>
  </si>
  <si>
    <t>podsyp</t>
  </si>
  <si>
    <t>-0,5*0,5*3,14*(1,55+2,36+2,26+1,76+1,81)</t>
  </si>
  <si>
    <t>šachty</t>
  </si>
  <si>
    <t>175151101</t>
  </si>
  <si>
    <t>Obsypání potrubí strojně sypaninou bez prohození, uloženou do 3 m</t>
  </si>
  <si>
    <t>-1271060190</t>
  </si>
  <si>
    <t>(40,7+28,6+44,1+5,5+12,5)*1*0,55</t>
  </si>
  <si>
    <t>kanalizační řád</t>
  </si>
  <si>
    <t>-131,4*0,125*0,125*3,14</t>
  </si>
  <si>
    <t>potrubí</t>
  </si>
  <si>
    <t>-0,5*0,5*3,14*0,55*5</t>
  </si>
  <si>
    <t>54*1*0,45</t>
  </si>
  <si>
    <t>kanalizační přípojky</t>
  </si>
  <si>
    <t>-0,08*0,08*3,14*54</t>
  </si>
  <si>
    <t>583312000</t>
  </si>
  <si>
    <t>štěrkopísek (Bratčice) netříděný zásypový materiál</t>
  </si>
  <si>
    <t>234760538</t>
  </si>
  <si>
    <t>181102302</t>
  </si>
  <si>
    <t>Úprava pláně v zářezech se zhutněním</t>
  </si>
  <si>
    <t>650614131</t>
  </si>
  <si>
    <t>131,4*0,9</t>
  </si>
  <si>
    <t>54*0,9</t>
  </si>
  <si>
    <t>451573111</t>
  </si>
  <si>
    <t>Lože pod potrubí otevřený výkop ze štěrkopísku</t>
  </si>
  <si>
    <t>1892441071</t>
  </si>
  <si>
    <t>131,4*0,9*0,15</t>
  </si>
  <si>
    <t>54*0,9*0,15</t>
  </si>
  <si>
    <t>452311141</t>
  </si>
  <si>
    <t>Podkladní desky z betonu prostého tř. C 16/20 otevřený výkop</t>
  </si>
  <si>
    <t>-1982105223</t>
  </si>
  <si>
    <t>1,2*1,2*0,15*5</t>
  </si>
  <si>
    <t>871315221</t>
  </si>
  <si>
    <t>Kanalizační potrubí z tvrdého PVC jednovrstvé tuhost třídy SN8 DN 160</t>
  </si>
  <si>
    <t>521449283</t>
  </si>
  <si>
    <t>871365221</t>
  </si>
  <si>
    <t>Kanalizační potrubí z tvrdého PVC jednovrstvé tuhost třídy SN8 DN 250</t>
  </si>
  <si>
    <t>-1194584538</t>
  </si>
  <si>
    <t>131,4</t>
  </si>
  <si>
    <t>877315211</t>
  </si>
  <si>
    <t>Montáž tvarovek z tvrdého PVC-systém KG nebo z polypropylenu-systém KG 2000 jednoosé DN 150</t>
  </si>
  <si>
    <t>-319014852</t>
  </si>
  <si>
    <t>286115880</t>
  </si>
  <si>
    <t>zátka kanalizace plastové KGM DN 150</t>
  </si>
  <si>
    <t>777539071</t>
  </si>
  <si>
    <t>10,15</t>
  </si>
  <si>
    <t>877365221</t>
  </si>
  <si>
    <t>Montáž tvarovek z tvrdého PVC-systém KG nebo z polypropylenu-systém KG 2000 dvouosé DN 250</t>
  </si>
  <si>
    <t>-1637550870</t>
  </si>
  <si>
    <t>10+10</t>
  </si>
  <si>
    <t>286113990</t>
  </si>
  <si>
    <t>odbočka kanalizační plastová s hrdlem KGEA-250/150/45°</t>
  </si>
  <si>
    <t>-865319880</t>
  </si>
  <si>
    <t>10*1,01</t>
  </si>
  <si>
    <t>286113610</t>
  </si>
  <si>
    <t>koleno kanalizace plastové KGB 150x45°</t>
  </si>
  <si>
    <t>-653229271</t>
  </si>
  <si>
    <t>892351111</t>
  </si>
  <si>
    <t>Tlaková zkouška vodou potrubí DN 150 nebo 200</t>
  </si>
  <si>
    <t>-705877656</t>
  </si>
  <si>
    <t>892372111</t>
  </si>
  <si>
    <t>Zabezpečení konců potrubí DN do 300 při tlakových zkouškách vodou</t>
  </si>
  <si>
    <t>-1428906778</t>
  </si>
  <si>
    <t>1+1</t>
  </si>
  <si>
    <t>892381111</t>
  </si>
  <si>
    <t>Tlaková zkouška vodou potrubí DN 250, DN 300 nebo 350</t>
  </si>
  <si>
    <t>-87931743</t>
  </si>
  <si>
    <t>894411311</t>
  </si>
  <si>
    <t>Osazení železobetonových dílců pro šachty skruží rovných</t>
  </si>
  <si>
    <t>1048465572</t>
  </si>
  <si>
    <t>3+3+2</t>
  </si>
  <si>
    <t>skruže</t>
  </si>
  <si>
    <t>5+2+1</t>
  </si>
  <si>
    <t>vyr. prstenec</t>
  </si>
  <si>
    <t>592243050</t>
  </si>
  <si>
    <t>skruž betonová šachetní TBS-Q.1 100/25 D100x25x12 cm</t>
  </si>
  <si>
    <t>562190729</t>
  </si>
  <si>
    <t>3*1,01</t>
  </si>
  <si>
    <t>592243070</t>
  </si>
  <si>
    <t>skruž betonová šachetní TBS-Q.1 100/100 D100x100x12 cm</t>
  </si>
  <si>
    <t>1330789014</t>
  </si>
  <si>
    <t>2*1,01</t>
  </si>
  <si>
    <t>592243060</t>
  </si>
  <si>
    <t>skruž betonová šachetní TBS-Q.1 100/50 D100x50x12 cm</t>
  </si>
  <si>
    <t>-1639207975</t>
  </si>
  <si>
    <t>592243200</t>
  </si>
  <si>
    <t>prstenec šachetní betonový vyrovnávací TBW-Q.1 63/6 62,5 x 12 x 6 cm</t>
  </si>
  <si>
    <t>1785654496</t>
  </si>
  <si>
    <t>1*1,01</t>
  </si>
  <si>
    <t>592243210</t>
  </si>
  <si>
    <t>prstenec šachetní betonový vyrovnávací TBW-Q.1 63/8 62,5 x 12 x 8 cm</t>
  </si>
  <si>
    <t>1095450572</t>
  </si>
  <si>
    <t>592243230</t>
  </si>
  <si>
    <t>prstenec šachetní betonový vyrovnávací TBW-Q.1 63/10 62,5 x 12 x 10 cm</t>
  </si>
  <si>
    <t>-1108536426</t>
  </si>
  <si>
    <t>5*1,01</t>
  </si>
  <si>
    <t>592243480</t>
  </si>
  <si>
    <t>těsnění elastomerové pro spojení šachetních dílů EMT DN 1000</t>
  </si>
  <si>
    <t>1001766597</t>
  </si>
  <si>
    <t>36</t>
  </si>
  <si>
    <t>894412411</t>
  </si>
  <si>
    <t>Osazení železobetonových dílců pro šachty skruží přechodových</t>
  </si>
  <si>
    <t>1760391955</t>
  </si>
  <si>
    <t>37</t>
  </si>
  <si>
    <t>592243120</t>
  </si>
  <si>
    <t>konus šachetní betonový TBR-Q.1 100-63/58/12 KPS 100x62,5x58 cm</t>
  </si>
  <si>
    <t>-716369304</t>
  </si>
  <si>
    <t>38</t>
  </si>
  <si>
    <t>894414111</t>
  </si>
  <si>
    <t>Osazení železobetonových dílců pro šachty skruží základových (dno)</t>
  </si>
  <si>
    <t>-167262920</t>
  </si>
  <si>
    <t>39</t>
  </si>
  <si>
    <t>5922433R0</t>
  </si>
  <si>
    <t>dno betonové šachty kanalizační TBZ-Q 1 100/503 KOM tl.15 cm</t>
  </si>
  <si>
    <t>669773919</t>
  </si>
  <si>
    <t>40</t>
  </si>
  <si>
    <t>5922433R1</t>
  </si>
  <si>
    <t>dno betonové šachty kanalizační TBZ-Q 1 100/543 KOM tl.15 cm</t>
  </si>
  <si>
    <t>-1655351513</t>
  </si>
  <si>
    <t>41</t>
  </si>
  <si>
    <t>5922433R2</t>
  </si>
  <si>
    <t>dno betonové šachty kanalizační TBZ-Q 1 100/593 KOM tl.15 cm</t>
  </si>
  <si>
    <t>1064058520</t>
  </si>
  <si>
    <t>42</t>
  </si>
  <si>
    <t>899104111</t>
  </si>
  <si>
    <t>Osazení poklopů litinových nebo ocelových včetně rámů hmotnosti nad 150 kg</t>
  </si>
  <si>
    <t>227791413</t>
  </si>
  <si>
    <t>43</t>
  </si>
  <si>
    <t>592246600</t>
  </si>
  <si>
    <t>poklop šachtový D2 /betonová výplň+ litina/ D 400 -B-1, bez odvětrání</t>
  </si>
  <si>
    <t>1402243048</t>
  </si>
  <si>
    <t>44</t>
  </si>
  <si>
    <t>998276101</t>
  </si>
  <si>
    <t>Přesun hmot pro trubní vedení z trub z plastických hmot otevřený výkop</t>
  </si>
  <si>
    <t>-293612979</t>
  </si>
  <si>
    <t>45</t>
  </si>
  <si>
    <t>012002000</t>
  </si>
  <si>
    <t>Geodetické práce- zaměření skutečného stavu</t>
  </si>
  <si>
    <t>1859822628</t>
  </si>
  <si>
    <t>46</t>
  </si>
  <si>
    <t>1607050999</t>
  </si>
  <si>
    <t>47</t>
  </si>
  <si>
    <t>1960770978</t>
  </si>
  <si>
    <t>48</t>
  </si>
  <si>
    <t>043002000</t>
  </si>
  <si>
    <t>Zkoušky a ostatní měření- prohlídka průmyslovou kamerou s pořízením digit záznamu</t>
  </si>
  <si>
    <t>bm</t>
  </si>
  <si>
    <t>2026129266</t>
  </si>
  <si>
    <t>131,4+54</t>
  </si>
  <si>
    <t>Agroprojekt</t>
  </si>
  <si>
    <t>-870558099</t>
  </si>
  <si>
    <t>111,4*0,9*(1,69-0,49)</t>
  </si>
  <si>
    <t>vodovodní řád</t>
  </si>
  <si>
    <t>((9,5*2)+(9*1)+(3*4)+(2*7)+(2*3))*0,7*(1,69-0,49)</t>
  </si>
  <si>
    <t>170,712/100*55</t>
  </si>
  <si>
    <t>1800293143</t>
  </si>
  <si>
    <t>93,892/100*30</t>
  </si>
  <si>
    <t>1716836766</t>
  </si>
  <si>
    <t>170,712/100*40</t>
  </si>
  <si>
    <t>2096566226</t>
  </si>
  <si>
    <t>68,285/100*30</t>
  </si>
  <si>
    <t>1167617148</t>
  </si>
  <si>
    <t>170,712/100*5</t>
  </si>
  <si>
    <t>161101101</t>
  </si>
  <si>
    <t>Svislé přemístění výkopku z horniny tř. 1 až 4 hl výkopu do 2,5 m</t>
  </si>
  <si>
    <t>-529622032</t>
  </si>
  <si>
    <t>170,712/6-8,536</t>
  </si>
  <si>
    <t>hl.1,2/0,2=6x-hor. tř.5</t>
  </si>
  <si>
    <t>161101151</t>
  </si>
  <si>
    <t>Svislé přemístění výkopku z horniny tř. 5 až 7 hl výkopu do 2,5 m</t>
  </si>
  <si>
    <t>-527967714</t>
  </si>
  <si>
    <t>8,536</t>
  </si>
  <si>
    <t>1722164888</t>
  </si>
  <si>
    <t>172,712-100,781</t>
  </si>
  <si>
    <t>hor5</t>
  </si>
  <si>
    <t>-8,536</t>
  </si>
  <si>
    <t>-322669952</t>
  </si>
  <si>
    <t>-1897103838</t>
  </si>
  <si>
    <t>63,395+8,536</t>
  </si>
  <si>
    <t>2097187426</t>
  </si>
  <si>
    <t>1553035199</t>
  </si>
  <si>
    <t>71,931*1,6</t>
  </si>
  <si>
    <t>-1645686201</t>
  </si>
  <si>
    <t>170,712-(69,931)</t>
  </si>
  <si>
    <t>výkop- obsyp a podsyp potrubí,včetně potrubí</t>
  </si>
  <si>
    <t>1751511R1</t>
  </si>
  <si>
    <t>Obsypání a podsypání potrubí strojně sypaninou bez prohození, uloženou do 3 m</t>
  </si>
  <si>
    <t>-703805908</t>
  </si>
  <si>
    <t>111,4*0,85*(0,15+0,09+0,3)</t>
  </si>
  <si>
    <t>-111,4*0,045*0,045*3,14</t>
  </si>
  <si>
    <t>((9,5*2)+(9*1)+(3*4)+(2*7)+(2*3))*0,65*(0,15+0,032+0,3)</t>
  </si>
  <si>
    <t>-60*0,016*0,16*3,14</t>
  </si>
  <si>
    <t>obsyp přípojek</t>
  </si>
  <si>
    <t>-1444071647</t>
  </si>
  <si>
    <t>-1274641582</t>
  </si>
  <si>
    <t>111,4*0,8</t>
  </si>
  <si>
    <t>60*0,6</t>
  </si>
  <si>
    <t>vodovodní přípojky</t>
  </si>
  <si>
    <t>8711611R1</t>
  </si>
  <si>
    <t>D+M vodovodní přípojky z trub PE100 SDR 11 D 32 x 3,0 mm, včetně dodávky a montáže tvarovek, armatur, podkladních betonových bloků a tlakové zkoušky</t>
  </si>
  <si>
    <t>-1223385128</t>
  </si>
  <si>
    <t>60</t>
  </si>
  <si>
    <t xml:space="preserve">viz výkres -kladečské schéma č. D.1.1.b)4 </t>
  </si>
  <si>
    <t>8712411R1</t>
  </si>
  <si>
    <t>M+D vodovodního potrubí z trub PE100 SDR 11 D 90 x 8,2 mm, včetně dodávky a montáže tvarovek, armatur, podkladních bloků a tlakových zkoušek</t>
  </si>
  <si>
    <t>1980836200</t>
  </si>
  <si>
    <t>111,4</t>
  </si>
  <si>
    <t>viz výkres-kladečské schéma D.1.1 b)4</t>
  </si>
  <si>
    <t>8791711R1</t>
  </si>
  <si>
    <t>Napojení nové vodovodní přípojky DN 32 na stávající potrubí DN 150 mm</t>
  </si>
  <si>
    <t>-1918141318</t>
  </si>
  <si>
    <t>8912411R2</t>
  </si>
  <si>
    <t>Výřez nebo výsek na potrubí DN 150, včetně uzavření vody, vypuštění , napuštění a odvzdušnění potrubí,dod+ mont. tvarovky, výkopové práce  ...</t>
  </si>
  <si>
    <t>-1825275265</t>
  </si>
  <si>
    <t>891247111</t>
  </si>
  <si>
    <t>Montáž hydrantů podzemních DN 80</t>
  </si>
  <si>
    <t>-1067247645</t>
  </si>
  <si>
    <t>422735940</t>
  </si>
  <si>
    <t>hydrant podzemní DN80 PN16 tvárná litina, dvojitý uzávěr s koulí, krycí výška 1500 mm</t>
  </si>
  <si>
    <t>815498637</t>
  </si>
  <si>
    <t>892233122</t>
  </si>
  <si>
    <t>Proplach a dezinfekce vodovodního potrubí DN od 40 do 70</t>
  </si>
  <si>
    <t>242591260</t>
  </si>
  <si>
    <t>892273122</t>
  </si>
  <si>
    <t>Proplach a dezinfekce vodovodního potrubí DN od 80 do 125</t>
  </si>
  <si>
    <t>1774845373</t>
  </si>
  <si>
    <t>899401113</t>
  </si>
  <si>
    <t>Osazení poklopů litinových hydrantových</t>
  </si>
  <si>
    <t>287302333</t>
  </si>
  <si>
    <t>422914520</t>
  </si>
  <si>
    <t>poklop litinový typ 522-hydrantový DN 80</t>
  </si>
  <si>
    <t>24678200</t>
  </si>
  <si>
    <t>449823720</t>
  </si>
  <si>
    <t>klíč na spojky hákový 75/52</t>
  </si>
  <si>
    <t>-765695094</t>
  </si>
  <si>
    <t>899713111</t>
  </si>
  <si>
    <t>Orientační tabulky na sloupku betonovém nebo ocelovém</t>
  </si>
  <si>
    <t>250097277</t>
  </si>
  <si>
    <t>899721111</t>
  </si>
  <si>
    <t>Signalizační vodič DN do 150 mm na potrubí PVC</t>
  </si>
  <si>
    <t>-1830942519</t>
  </si>
  <si>
    <t>111,4+60</t>
  </si>
  <si>
    <t>899722113</t>
  </si>
  <si>
    <t>Krytí potrubí z plastů výstražnou fólií z PVC 34cm</t>
  </si>
  <si>
    <t>-893543054</t>
  </si>
  <si>
    <t>919794441</t>
  </si>
  <si>
    <t>Úprava ploch kolem hydrantů, šoupat, poklopů a mříží nebo sloupů v živičných krytech pl do 2 m2</t>
  </si>
  <si>
    <t>186518377</t>
  </si>
  <si>
    <t>-481712403</t>
  </si>
  <si>
    <t>012303000</t>
  </si>
  <si>
    <t>Geodetické práce po výstavbě - doklady potřebné ke kolaudaci</t>
  </si>
  <si>
    <t>-529451029</t>
  </si>
  <si>
    <t>0123030R0</t>
  </si>
  <si>
    <t>Prohlídka průmyslovou kamerou pořízení digitálního záznamu</t>
  </si>
  <si>
    <t>-676971463</t>
  </si>
  <si>
    <t>013254000</t>
  </si>
  <si>
    <t>Dokumentace skutečného provedení stavby</t>
  </si>
  <si>
    <t>-1778569777</t>
  </si>
  <si>
    <t>833943041</t>
  </si>
  <si>
    <t>(1,25+1,36)/2*1,1*43</t>
  </si>
  <si>
    <t>(0,86+1,3)/2*0,9*(56,5+3,5)</t>
  </si>
  <si>
    <t>přípojky ke vpustím a z přepadu</t>
  </si>
  <si>
    <t>10,5*1,0*(1,6-0,15)</t>
  </si>
  <si>
    <t>prodloužení propustku pod navrhovanou komunikací</t>
  </si>
  <si>
    <t>1,2*1,2*1,36*4</t>
  </si>
  <si>
    <t>vpusti</t>
  </si>
  <si>
    <t>2*7,2*(2-0,47)</t>
  </si>
  <si>
    <t>vsakovací objekt II</t>
  </si>
  <si>
    <t>4,4*12,4*2,65</t>
  </si>
  <si>
    <t>vsakovací objekt I</t>
  </si>
  <si>
    <t>47*1,5*1,5</t>
  </si>
  <si>
    <t>47*(3,3+1,5)/2*0,4</t>
  </si>
  <si>
    <t>vsakovací průleh</t>
  </si>
  <si>
    <t>460,592/100*55</t>
  </si>
  <si>
    <t>253,326/100*30</t>
  </si>
  <si>
    <t>460,592/100*40</t>
  </si>
  <si>
    <t>184,237/100*30</t>
  </si>
  <si>
    <t>460,592-(253,326+184,237)</t>
  </si>
  <si>
    <t>460,592-345,020</t>
  </si>
  <si>
    <t>hornina5</t>
  </si>
  <si>
    <t>-23,029</t>
  </si>
  <si>
    <t>23,029</t>
  </si>
  <si>
    <t>754836046</t>
  </si>
  <si>
    <t>92,543+23,029</t>
  </si>
  <si>
    <t>115,572*1,6</t>
  </si>
  <si>
    <t>460,592</t>
  </si>
  <si>
    <t>výkopy</t>
  </si>
  <si>
    <t>-(45,222+3,35)</t>
  </si>
  <si>
    <t>obsyp potrubí včetně objemu potrubí</t>
  </si>
  <si>
    <t>-3,050</t>
  </si>
  <si>
    <t>podkladní bet. desky</t>
  </si>
  <si>
    <t>-13,653</t>
  </si>
  <si>
    <t>lože pod potrubí</t>
  </si>
  <si>
    <t>-(5,558+0,742)</t>
  </si>
  <si>
    <t>obetonování potrubí propustku vč.objemu potrubí</t>
  </si>
  <si>
    <t>-5,4</t>
  </si>
  <si>
    <t>obetonování vpustí</t>
  </si>
  <si>
    <t>-10,8*3*1,065</t>
  </si>
  <si>
    <t>-0,2*0,2*3,14*(2,65-1,065)</t>
  </si>
  <si>
    <t>-6*0,6*1,065</t>
  </si>
  <si>
    <t>-0,2*0,2*3,14*(1,53-1,065)</t>
  </si>
  <si>
    <t>43*1*(0,25+0,3)</t>
  </si>
  <si>
    <t>-43*0,125*0,125*3,14</t>
  </si>
  <si>
    <t>potrubí DN 250</t>
  </si>
  <si>
    <t>3,5*0,9*(0,2+0,3)</t>
  </si>
  <si>
    <t>-3,5*0,1*0,1*3,14</t>
  </si>
  <si>
    <t>potrubí DN 200</t>
  </si>
  <si>
    <t>56,4*0,9*(0,16+0,3)</t>
  </si>
  <si>
    <t>-56,4*0,08*0,08*3,14</t>
  </si>
  <si>
    <t>potrubí DN 160</t>
  </si>
  <si>
    <t>(43*1)+(10,5*1,0)+(3,5+56,5)*0,8</t>
  </si>
  <si>
    <t>potrubí a propustek</t>
  </si>
  <si>
    <t>1,2*1,2*5</t>
  </si>
  <si>
    <t>1,8*7,2</t>
  </si>
  <si>
    <t>vsakovací galerie II</t>
  </si>
  <si>
    <t>4,2*12,0</t>
  </si>
  <si>
    <t>vsakovací galerie I</t>
  </si>
  <si>
    <t>43,1*0,15*1</t>
  </si>
  <si>
    <t>(3,5+56,4)*0,15*0,8</t>
  </si>
  <si>
    <t>452311121</t>
  </si>
  <si>
    <t>Podkladní desky z betonu prostého tř. C 8/10 otevřený výkop</t>
  </si>
  <si>
    <t>532008136</t>
  </si>
  <si>
    <t>10,5*1,0*0,15</t>
  </si>
  <si>
    <t>propustek</t>
  </si>
  <si>
    <t>1,2*1,2*3*0,15</t>
  </si>
  <si>
    <t>1,05*1,05*5*0,15</t>
  </si>
  <si>
    <t>452351101</t>
  </si>
  <si>
    <t>Bednění podkladních desek nebo bloků nebo sedlového lože otevřený výkop</t>
  </si>
  <si>
    <t>1351323867</t>
  </si>
  <si>
    <t>1,2*4*0,15*3</t>
  </si>
  <si>
    <t>1,05*4*0,15*5</t>
  </si>
  <si>
    <t>(10,5+1,0)*2*0,15</t>
  </si>
  <si>
    <t>3,5+56,5</t>
  </si>
  <si>
    <t>2+4</t>
  </si>
  <si>
    <t>47831525</t>
  </si>
  <si>
    <t>286113590</t>
  </si>
  <si>
    <t>koleno kanalizace plastové KGB 150x15°</t>
  </si>
  <si>
    <t>2024442382</t>
  </si>
  <si>
    <t>877355221</t>
  </si>
  <si>
    <t>Montáž tvarovek z tvrdého PVC-systém KG nebo z polypropylenu-systém KG 2000 dvouosé DN 200</t>
  </si>
  <si>
    <t>780796370</t>
  </si>
  <si>
    <t>286113930</t>
  </si>
  <si>
    <t>odbočka kanalizační plastová s hrdlem KGEA-200/100/45°</t>
  </si>
  <si>
    <t>-653884802</t>
  </si>
  <si>
    <t>-516024251</t>
  </si>
  <si>
    <t>56,5+3,5</t>
  </si>
  <si>
    <t>-806418704</t>
  </si>
  <si>
    <t>dno betonové šachty kanalizační přímé TBZ-Q.1 100/503 Kopm tl.15 cm</t>
  </si>
  <si>
    <t>dno betonové šachty kanalizační přímé TBZ-Q.1 100/593 Kopm tl.15 cm</t>
  </si>
  <si>
    <t>897295556</t>
  </si>
  <si>
    <t>895941111</t>
  </si>
  <si>
    <t>Zřízení vpusti kanalizační uliční z betonových dílců typ UV-50 normální</t>
  </si>
  <si>
    <t>1606795576</t>
  </si>
  <si>
    <t>592238520</t>
  </si>
  <si>
    <t>dno betonové pro uliční vpusť s kalovou prohlubní TBV-Q 2a 45x30x5 cm</t>
  </si>
  <si>
    <t>828845780</t>
  </si>
  <si>
    <t>5922385R0</t>
  </si>
  <si>
    <t>TBV Q 45/65 SZ 20 PVC se zápachovou uzávěrkou uliční DV</t>
  </si>
  <si>
    <t>1528794168</t>
  </si>
  <si>
    <t>592238640</t>
  </si>
  <si>
    <t>prstenec betonový pro uliční vpusť vyrovnávací TBV-Q 390/60/10a, 39x6x13 cm</t>
  </si>
  <si>
    <t>-1633240300</t>
  </si>
  <si>
    <t>592238570</t>
  </si>
  <si>
    <t>skruž betonová pro uliční vpusť horní TBV-Q 450/295/5b, 45x29,5x5 cm</t>
  </si>
  <si>
    <t>495746087</t>
  </si>
  <si>
    <t>592238620</t>
  </si>
  <si>
    <t>skruž betonová pro uliční vpusť středová TBV-Q 450/295/6a 45x29,5x5 cm</t>
  </si>
  <si>
    <t>1995414689</t>
  </si>
  <si>
    <t>8959411R1</t>
  </si>
  <si>
    <t>Kompletní zřízení vsakovacího objektu č.II o objemu 28,7 m2 velikosti 3*10,8*0,915 m, včetně 1 integrované šachty, podsypu ze štěrkopísku tl.150 mm, obalení geotextilií a štěrkového průlehu o objemu 106 m3 velikosti 1,5*1,5*47 m</t>
  </si>
  <si>
    <t>1064850707</t>
  </si>
  <si>
    <t>8959411R3</t>
  </si>
  <si>
    <t xml:space="preserve">Kompletní zřízení vsakovacího objektu č.I o objemu 3,19 m2 velikosti 0,6*6*0,915 m, včetně 1 integrované šachty, podsypu ze štěrkopísku tl.150 mm a obalení geotextilií viz výkres č. C.4.9 </t>
  </si>
  <si>
    <t>862498136</t>
  </si>
  <si>
    <t>49</t>
  </si>
  <si>
    <t>poklop šachtový D2 /betonová výplň+ litina/ D 400 - BEGU-B-1, bez odvětrání</t>
  </si>
  <si>
    <t>899203111</t>
  </si>
  <si>
    <t>Osazení mříží litinových včetně rámů a košů na bahno hmotnosti nad 100 do 150 kg</t>
  </si>
  <si>
    <t>1372001807</t>
  </si>
  <si>
    <t>vpust</t>
  </si>
  <si>
    <t>šachta</t>
  </si>
  <si>
    <t>51</t>
  </si>
  <si>
    <t>552423200</t>
  </si>
  <si>
    <t>mříž čtvercová D 400-VIATOP, plochá 500x500mm</t>
  </si>
  <si>
    <t>336891458</t>
  </si>
  <si>
    <t>52</t>
  </si>
  <si>
    <t>552423280</t>
  </si>
  <si>
    <t>mříž D 400 - DEDRA plochá, 600x600 4-stranný rám</t>
  </si>
  <si>
    <t>-203271621</t>
  </si>
  <si>
    <t>899623131</t>
  </si>
  <si>
    <t>Obetonování potrubí nebo zdiva stok betonem prostým tř. C 8/10 otevřený výkop</t>
  </si>
  <si>
    <t>1948020978</t>
  </si>
  <si>
    <t>1,25*0,25*0,8*2*5*1,1</t>
  </si>
  <si>
    <t>1,25*0,25*0,55*1*5*1,1</t>
  </si>
  <si>
    <t>1,55*0,25*0,8*1*5*1,1</t>
  </si>
  <si>
    <t>899623151</t>
  </si>
  <si>
    <t>Obetonování potrubí nebo zdiva stok betonem prostým tř. C 16/20 otevřený výkop</t>
  </si>
  <si>
    <t>2080436609</t>
  </si>
  <si>
    <t>10,5*1*(0,3+0,3)</t>
  </si>
  <si>
    <t>-0,15*0,15*3,14*10,5</t>
  </si>
  <si>
    <t>obetonování propustku</t>
  </si>
  <si>
    <t>55</t>
  </si>
  <si>
    <t>899643111</t>
  </si>
  <si>
    <t>Bednění pro obetonování potrubí otevřený výkop</t>
  </si>
  <si>
    <t>829487151</t>
  </si>
  <si>
    <t>(10,5+1)*2*0,6</t>
  </si>
  <si>
    <t>obetonování potrubí propustku</t>
  </si>
  <si>
    <t>56</t>
  </si>
  <si>
    <t>919521110</t>
  </si>
  <si>
    <t>Zřízení silničního propustku z trub betonových nebo ŽB DN 300</t>
  </si>
  <si>
    <t>1042585114</t>
  </si>
  <si>
    <t>10,5</t>
  </si>
  <si>
    <t>57</t>
  </si>
  <si>
    <t>592211380</t>
  </si>
  <si>
    <t>trouba železobetonová 8úhelníková, zesílená TZP-Q D40x100x8 cm</t>
  </si>
  <si>
    <t>473787173</t>
  </si>
  <si>
    <t>10,5*1,01</t>
  </si>
  <si>
    <t>58</t>
  </si>
  <si>
    <t>-1647314005</t>
  </si>
  <si>
    <t>59</t>
  </si>
  <si>
    <t>61</t>
  </si>
  <si>
    <t>62</t>
  </si>
  <si>
    <t>43+56,5+3,5</t>
  </si>
  <si>
    <t>1) Krycí list soupisu</t>
  </si>
  <si>
    <t>2) Rekapitulace</t>
  </si>
  <si>
    <t>3) Soupis prací</t>
  </si>
  <si>
    <t>KRYCÍ LIST SOUPISU</t>
  </si>
  <si>
    <t>D2_05 - STL plynovod</t>
  </si>
  <si>
    <t>KSO:</t>
  </si>
  <si>
    <t>Zadavatel:</t>
  </si>
  <si>
    <t>Obec Velký Beranov</t>
  </si>
  <si>
    <t>Uchazeč:</t>
  </si>
  <si>
    <t>Základ daně</t>
  </si>
  <si>
    <t>Sazba daně</t>
  </si>
  <si>
    <t>Výše daně</t>
  </si>
  <si>
    <t>REKAPITULACE ČLENĚNÍ SOUPISU PRACÍ</t>
  </si>
  <si>
    <t>Kód dílu - Popis</t>
  </si>
  <si>
    <t>Náklady soupisu celkem</t>
  </si>
  <si>
    <t xml:space="preserve">    11 - Zemní práce - přípravné a přidružené práce</t>
  </si>
  <si>
    <t xml:space="preserve">    45 - Vodorovné podkladní a vedlejší konstrukce inž. staveb</t>
  </si>
  <si>
    <t xml:space="preserve">    5 - Komunikace</t>
  </si>
  <si>
    <t xml:space="preserve">    99 - Přesuny hmot a sutí</t>
  </si>
  <si>
    <t>PSV - Práce a dodávky PSV</t>
  </si>
  <si>
    <t xml:space="preserve">    767 - Konstrukce zámečnické</t>
  </si>
  <si>
    <t>SOUPIS PRACÍ</t>
  </si>
  <si>
    <t>Cenová soustava</t>
  </si>
  <si>
    <t>HSV</t>
  </si>
  <si>
    <t>Práce a dodávky HSV</t>
  </si>
  <si>
    <t>Zemní práce</t>
  </si>
  <si>
    <t>132101101</t>
  </si>
  <si>
    <t>Hloubení rýh šířky do 600 mm v hornině tř. 1 a 2 objemu do 100 m3</t>
  </si>
  <si>
    <t>CS ÚRS 2018 01</t>
  </si>
  <si>
    <t>hornina  tř. 2 - 5 %, tř. 3 - 30%, hornina tř. 4 - 65 %</t>
  </si>
  <si>
    <t>.</t>
  </si>
  <si>
    <t>rýha pro plynovod:</t>
  </si>
  <si>
    <t>(38,0+15,0+50,0)*0,6*1,0*0,05</t>
  </si>
  <si>
    <t>HUP:</t>
  </si>
  <si>
    <t>1,2*0,6*1,2*10*0,05</t>
  </si>
  <si>
    <t>Přípojky:</t>
  </si>
  <si>
    <t>(2,0*0,6*1,0*6+8,0*0,6*1,0*2+13,0*0,6*1,0*2)*0,05</t>
  </si>
  <si>
    <t>(38,0+15,0+50,0)*0,6*1,0*0,3</t>
  </si>
  <si>
    <t>1,2*0,6*1,2*10*0,3</t>
  </si>
  <si>
    <t>(2,0*0,6*1,0*6+8,0*0,6*1,0*2+13,0*0,6*1,0*2)*0,3</t>
  </si>
  <si>
    <t>Předpoklad 50%</t>
  </si>
  <si>
    <t>30,852*0,5</t>
  </si>
  <si>
    <t>132301101</t>
  </si>
  <si>
    <t>Hloubení rýh š do 600 mm v hornině tř. 4 objemu do 100 m3</t>
  </si>
  <si>
    <t>(38,0+15,0+50,0)*0,6*1,0*0,65</t>
  </si>
  <si>
    <t>1,2*0,6*1,2*10*0,65</t>
  </si>
  <si>
    <t>(2,0*0,6*1,0*6+8,0*0,6*1,0*2+13,0*0,6*1,0*2)*0,65</t>
  </si>
  <si>
    <t>132301109</t>
  </si>
  <si>
    <t>Příplatek za lepivost k hloubení rýh š do 600 mm v hornině tř. 4</t>
  </si>
  <si>
    <t>Předpoklad 30%</t>
  </si>
  <si>
    <t>66,846*0,5</t>
  </si>
  <si>
    <t>151101101</t>
  </si>
  <si>
    <t>Zřízení příložného pažení a rozepření stěn rýh hl do 2 m</t>
  </si>
  <si>
    <t>pažení z cca 20%</t>
  </si>
  <si>
    <t>"rýha plynovodu:" (38,0+15,0+50,0)*2*1,2*0,2</t>
  </si>
  <si>
    <t>151101111</t>
  </si>
  <si>
    <t>Odstranění příložného pažení a rozepření stěn rýh hl do 2 m</t>
  </si>
  <si>
    <t>_132101101</t>
  </si>
  <si>
    <t>_132201101</t>
  </si>
  <si>
    <t>_132301101</t>
  </si>
  <si>
    <t>162601101</t>
  </si>
  <si>
    <t>Vodorovné přemístění do 4000 m výkopku/sypaniny z horniny tř. 1 až 4</t>
  </si>
  <si>
    <t>"rýha plynovodu:" (38,0+15,0+50,0)*0,6*0,6</t>
  </si>
  <si>
    <t>"HUP:" 1,2*0,6*1,2*10</t>
  </si>
  <si>
    <t>"přípojka:" 2,0*0,6*0,6*6+8,0*0,6*0,6*2+13,0*0,6*0,6*2</t>
  </si>
  <si>
    <t>Poplatek za uložení stavebního odpadu - zeminy a kameniva na skládce</t>
  </si>
  <si>
    <t>65,16*1,9 'Přepočtené koeficientem množství</t>
  </si>
  <si>
    <t>167101102</t>
  </si>
  <si>
    <t>Nakládání výkopku z hornin tř. 1 až 4 přes 100 m3</t>
  </si>
  <si>
    <t>174101101</t>
  </si>
  <si>
    <t>Zásyp jam, šachet rýh nebo kolem objektů sypaninou se zhutněním</t>
  </si>
  <si>
    <t>kamenivo frakce 0-8 mm</t>
  </si>
  <si>
    <t>"plynovod:" (38,0+15,0+50,0)*0,6*0,3</t>
  </si>
  <si>
    <t>"přípojka:" 2,0*0,6*0,3*6+8,0*0,6*0,3*2+13,0*0,6*0,3*2</t>
  </si>
  <si>
    <t>583373030</t>
  </si>
  <si>
    <t>štěrkopísek frakce 0-8</t>
  </si>
  <si>
    <t>28,26*1,95 'Přepočtené koeficientem množství</t>
  </si>
  <si>
    <t>Zemní práce - přípravné a přidružené práce</t>
  </si>
  <si>
    <t>113107223</t>
  </si>
  <si>
    <t>Odstranění podkladu z kameniva drceného tl 300 mm strojně pl přes 200 m2</t>
  </si>
  <si>
    <t>asfaltové vozovky</t>
  </si>
  <si>
    <t>13,0*1,0*2</t>
  </si>
  <si>
    <t>113107244</t>
  </si>
  <si>
    <t>Odstranění podkladu živičného tl 200 mm strojně pl přes 200 m2</t>
  </si>
  <si>
    <t>919735114</t>
  </si>
  <si>
    <t>Řezání stávajícího živičného krytu hl do 200 mm</t>
  </si>
  <si>
    <t>odříznutí bourané</t>
  </si>
  <si>
    <t>13,0*2*2</t>
  </si>
  <si>
    <t>997221845</t>
  </si>
  <si>
    <t>Poplatek za uložení na skládce (skládkovné) odpadu asfaltového bez dehtu kód odpadu 170 302</t>
  </si>
  <si>
    <t>k recyklaci</t>
  </si>
  <si>
    <t>11,7</t>
  </si>
  <si>
    <t>997221855</t>
  </si>
  <si>
    <t>Poplatek za uložení na skládce (skládkovné) zeminy a kameniva kód odpadu 170 504</t>
  </si>
  <si>
    <t>11,44</t>
  </si>
  <si>
    <t>Zakládání</t>
  </si>
  <si>
    <t>275311611</t>
  </si>
  <si>
    <t>Základové patky prokládané kamenem z betonu tř. C 16/20</t>
  </si>
  <si>
    <t>"HUP:" 0,6*1,2*1,3*10*1,035</t>
  </si>
  <si>
    <t>274351121</t>
  </si>
  <si>
    <t>Zřízení bednění základových pasů rovného</t>
  </si>
  <si>
    <t>"HUP:" (1,2+0,6)*2*0,1*10</t>
  </si>
  <si>
    <t>27435-R01</t>
  </si>
  <si>
    <t>Příplatek za bednění pro pohledový beton</t>
  </si>
  <si>
    <t>"HUP:" 0,1*(1,2+0,6)*2*10</t>
  </si>
  <si>
    <t>274351122</t>
  </si>
  <si>
    <t>Odstranění bednění základových pasů rovného</t>
  </si>
  <si>
    <t>Vodorovné podkladní a vedlejší konstrukce inž. staveb</t>
  </si>
  <si>
    <t>frakce 0-8 mm</t>
  </si>
  <si>
    <t>"plynovod:" (38,0+15,0+50,0)*0,6*0,1</t>
  </si>
  <si>
    <t>"přípojka:" 2,0*0,6*0,1*6+8,0*0,6*0,1*2+13,0*0,6*0,1*2</t>
  </si>
  <si>
    <t>Komunikace</t>
  </si>
  <si>
    <t>564851113</t>
  </si>
  <si>
    <t>Podklad ze štěrkodrtě ŠD tl 170 mm</t>
  </si>
  <si>
    <t>Asfaltové vozovky - 80MPa</t>
  </si>
  <si>
    <t>564952114</t>
  </si>
  <si>
    <t>Podklad z mechanicky zpevněného kameniva MZK tl 180 mm</t>
  </si>
  <si>
    <t>Asfaltové vozovky - 110 MPa</t>
  </si>
  <si>
    <t>565135111</t>
  </si>
  <si>
    <t>Asfaltový beton vrstva podkladní ACP 16 (obalované kamenivo OKS) tl 50 mm š do 3 m</t>
  </si>
  <si>
    <t>Asfaltové vozovky</t>
  </si>
  <si>
    <t>573211111</t>
  </si>
  <si>
    <t>Postřik živičný spojovací z asfaltu v množství 0,60 kg/m2</t>
  </si>
  <si>
    <t>13,0*1,0*2*2</t>
  </si>
  <si>
    <t>577134111</t>
  </si>
  <si>
    <t>Asfaltový beton vrstva obrusná ACO 11 (ABS) tř. I tl 40 mm š do 3 m z nemodifikovaného asfaltu</t>
  </si>
  <si>
    <t>Asfaltové vozovky nové</t>
  </si>
  <si>
    <t>577155132</t>
  </si>
  <si>
    <t>Asfaltový beton vrstva ložní ACL 16 (ABH) tl 60 mm š do 3 m z modifikovaného asfaltu</t>
  </si>
  <si>
    <t>91973-R16</t>
  </si>
  <si>
    <t>Výplň spár v živičném krytu bitumenovou hmotou</t>
  </si>
  <si>
    <t>"spára mezi původní a novou plochou:" 13,0*2*2</t>
  </si>
  <si>
    <t>Trubní vedení</t>
  </si>
  <si>
    <t>871161211</t>
  </si>
  <si>
    <t>Montáž potrubí z PE100 SDR 11 otevřený výkop svařovaných elektrotvarovkou D 32 x 3,0 mm</t>
  </si>
  <si>
    <t>286136560</t>
  </si>
  <si>
    <t>potrubí vodovodní z PE 100+ opláštěné vrstvou z pěnového PE, SDR 11, 32 x 3,0 mm</t>
  </si>
  <si>
    <t>"přípojka:" 3,0*6+10,0*2+15,0*2</t>
  </si>
  <si>
    <t>871211_R1</t>
  </si>
  <si>
    <t>Propoj 63/63 dle RWE elektrotvarovkou</t>
  </si>
  <si>
    <t>871211211</t>
  </si>
  <si>
    <t>Montáž potrubí z PE100 SDR 11 otevřený výkop svařovaných elektrotvarovkou D 63 x 5,8 mm</t>
  </si>
  <si>
    <t>"plynovod:" 38,0+15,0+50,0</t>
  </si>
  <si>
    <t>286135980</t>
  </si>
  <si>
    <t>potrubí dvouvrstvé PE100 s 10% signalizační vrstvou SDR 11 63x5,8 dl 12m</t>
  </si>
  <si>
    <t>871264301</t>
  </si>
  <si>
    <t>Montáž kanalizačního potrubí z PE SDR17 otevřený výkop sklon do 20 % svařovaných na tupo D 110x6,6</t>
  </si>
  <si>
    <t>Ochranná trubka plynovod</t>
  </si>
  <si>
    <t>10,0</t>
  </si>
  <si>
    <t>286134160</t>
  </si>
  <si>
    <t>potrubí kanalizační tlakové PE100 SDR 17 návin se signalizační vrstvou 110x6,6mm</t>
  </si>
  <si>
    <t>877161101</t>
  </si>
  <si>
    <t>Montáž elektrospojek na vodovodním potrubí z PE trub d 32</t>
  </si>
  <si>
    <t>"plynovod:" 2*2</t>
  </si>
  <si>
    <t>"přípojka:" 10*2</t>
  </si>
  <si>
    <t>286159690</t>
  </si>
  <si>
    <t>elektrospojka SDR 11 PE 100 PN 16 d 32</t>
  </si>
  <si>
    <t>877211101</t>
  </si>
  <si>
    <t>Montáž elektrospojek na vodovodním potrubí z PE trub d 63</t>
  </si>
  <si>
    <t>286543850</t>
  </si>
  <si>
    <t>přechodka PPR plastová s převlečnou maticí 32x1"</t>
  </si>
  <si>
    <t>Přechodka kov plast</t>
  </si>
  <si>
    <t>"plynovod:" 2</t>
  </si>
  <si>
    <t>"přípojka:" 10</t>
  </si>
  <si>
    <t>28615972</t>
  </si>
  <si>
    <t>elektrospojka SDR 11 PE 100 PN 16 d 63</t>
  </si>
  <si>
    <t>877211118</t>
  </si>
  <si>
    <t>Montáž elektrozáslepek na vodovodním potrubí z PE trub d 63</t>
  </si>
  <si>
    <t>plynovod</t>
  </si>
  <si>
    <t>286150230</t>
  </si>
  <si>
    <t>elektrozáslepka SDR11 PE 100 PN 16 d 63</t>
  </si>
  <si>
    <t>877211127</t>
  </si>
  <si>
    <t>Montáž elektro navrtávacích T-kusů ventil a 360° otočná odbočka na vodovodním potrubí z PE trub d 63/63</t>
  </si>
  <si>
    <t>286140710</t>
  </si>
  <si>
    <t>tvarovka T-kus navrtávací s ventilem, s odbočkou 360°, d 63-63</t>
  </si>
  <si>
    <t>899401111</t>
  </si>
  <si>
    <t>Osazení poklopů litinových ventilových</t>
  </si>
  <si>
    <t>422914020</t>
  </si>
  <si>
    <t>poklop litinový - ventilový</t>
  </si>
  <si>
    <t>899401-R1</t>
  </si>
  <si>
    <t>Odvzdušnění PE 63, D+M</t>
  </si>
  <si>
    <t>899401-R2</t>
  </si>
  <si>
    <t>Distanční kroužky mezi ochrannou trubkou a PE 63, D+M</t>
  </si>
  <si>
    <t>899401-R3</t>
  </si>
  <si>
    <t>Nerez ukončení ochranní trubky, D+M</t>
  </si>
  <si>
    <t>899401-R4</t>
  </si>
  <si>
    <t>Ucpávka ukončení ochranní trubky, D+M</t>
  </si>
  <si>
    <t>723111206</t>
  </si>
  <si>
    <t>Potrubí ocelové závitové černé bezešvé svařované běžné DN 40</t>
  </si>
  <si>
    <t>Ochranná trubka přípojky</t>
  </si>
  <si>
    <t>2,0*10</t>
  </si>
  <si>
    <t>723230_R1</t>
  </si>
  <si>
    <t>Plynový kulový kohout G1, D+M</t>
  </si>
  <si>
    <t>723230_R2</t>
  </si>
  <si>
    <t>Zátka G1, D+M</t>
  </si>
  <si>
    <t>23000-R13</t>
  </si>
  <si>
    <t>Navrtávka 63/32</t>
  </si>
  <si>
    <t>23000-R16</t>
  </si>
  <si>
    <t xml:space="preserve">Signalizační vodič CYY 1x2,5 mm opláštění žlutočerné či černé izolace  </t>
  </si>
  <si>
    <t>103,0+68,0</t>
  </si>
  <si>
    <t>23000-R18</t>
  </si>
  <si>
    <t>Výstražná žlutá folie š.300 mm</t>
  </si>
  <si>
    <t>23000-R17</t>
  </si>
  <si>
    <t>Zkouška funkčnosti siglalizace</t>
  </si>
  <si>
    <t>23000-R19</t>
  </si>
  <si>
    <t>Tlaková zkouška do DN 63 mm</t>
  </si>
  <si>
    <t>99</t>
  </si>
  <si>
    <t>Přesuny hmot a sutí</t>
  </si>
  <si>
    <t>PSV</t>
  </si>
  <si>
    <t>Práce a dodávky PSV</t>
  </si>
  <si>
    <t>767</t>
  </si>
  <si>
    <t>Konstrukce zámečnické</t>
  </si>
  <si>
    <t>63</t>
  </si>
  <si>
    <t>767646_R1</t>
  </si>
  <si>
    <t>Plastová skříň EL Plast pro plyn 50/50, D+M</t>
  </si>
  <si>
    <t>64</t>
  </si>
  <si>
    <t>767646_R2</t>
  </si>
  <si>
    <t>Sokl pro plastovou skříň pro plyn 50/50, D+M</t>
  </si>
  <si>
    <t>998767201</t>
  </si>
  <si>
    <t>Přesun hmot procentní pro zámečnické konstrukce v objektech v do 6 m</t>
  </si>
  <si>
    <t>Název</t>
  </si>
  <si>
    <t>Hodnota A</t>
  </si>
  <si>
    <t>Hodnota B</t>
  </si>
  <si>
    <t>Základní náklady</t>
  </si>
  <si>
    <t>Dodávka</t>
  </si>
  <si>
    <t>Doprava %, Přesun %</t>
  </si>
  <si>
    <t>Montáž - materiál</t>
  </si>
  <si>
    <t>Montáž - práce</t>
  </si>
  <si>
    <t>Mezisoučet 1</t>
  </si>
  <si>
    <t>Nátěry</t>
  </si>
  <si>
    <t>Mezisoučet 2</t>
  </si>
  <si>
    <t>Základní náklady celkem</t>
  </si>
  <si>
    <t>Náklady celkem</t>
  </si>
  <si>
    <t>Základ a hodnota DPH 21%</t>
  </si>
  <si>
    <t>Základ a hodnota DPH 15%</t>
  </si>
  <si>
    <t>Náklady celkem s DPH</t>
  </si>
  <si>
    <t>Roční nárůst cen %</t>
  </si>
  <si>
    <t>Součty odstavců</t>
  </si>
  <si>
    <t>Materiál</t>
  </si>
  <si>
    <t>Montáž</t>
  </si>
  <si>
    <t>Elektromontáže</t>
  </si>
  <si>
    <t>Věta</t>
  </si>
  <si>
    <t>Pozice</t>
  </si>
  <si>
    <t>Mj</t>
  </si>
  <si>
    <t>Počet</t>
  </si>
  <si>
    <t>Materiál celkem</t>
  </si>
  <si>
    <t>Montáž celkem</t>
  </si>
  <si>
    <t>Cena</t>
  </si>
  <si>
    <t>Cena celkem</t>
  </si>
  <si>
    <t>Výpočet množství</t>
  </si>
  <si>
    <t>7004-8067</t>
  </si>
  <si>
    <t>KABEL SILOVÝ,IZOLACE PVC S VODIČEM PE</t>
  </si>
  <si>
    <t>7004-8076</t>
  </si>
  <si>
    <t>CYKY-J 4x10 mm2 , volně</t>
  </si>
  <si>
    <t>180+5*2*3=210</t>
  </si>
  <si>
    <t>7004-8068</t>
  </si>
  <si>
    <t>CYKY-J 3x1.5 mm2 , volně</t>
  </si>
  <si>
    <t>5*6=30</t>
  </si>
  <si>
    <t>7004-10001</t>
  </si>
  <si>
    <t>UKONČENÍ KABELŮ DO</t>
  </si>
  <si>
    <t>7004-10002</t>
  </si>
  <si>
    <t xml:space="preserve"> 4x10 mm2</t>
  </si>
  <si>
    <t>ks</t>
  </si>
  <si>
    <t>1+1+4*2=10</t>
  </si>
  <si>
    <t>1261-77</t>
  </si>
  <si>
    <t>SVÍTIDLA VO</t>
  </si>
  <si>
    <t>1261-84</t>
  </si>
  <si>
    <t>VO na bázi LED, DWS 135-5/42W, s optikou NA8, 4000K</t>
  </si>
  <si>
    <t>1157-477</t>
  </si>
  <si>
    <t>recyklační poplatek za svítidla</t>
  </si>
  <si>
    <t>1261-60</t>
  </si>
  <si>
    <t>OSVĚTLOVACÍ STOŽÁR BEZPATICOVÝ</t>
  </si>
  <si>
    <t>1261-61</t>
  </si>
  <si>
    <t>ŽÁROVĚ ZINKOVANÝ</t>
  </si>
  <si>
    <t>1261-63</t>
  </si>
  <si>
    <t>Stožár K6 133/89/60 Z, zemní část - potah PVC</t>
  </si>
  <si>
    <t>1201-83</t>
  </si>
  <si>
    <t>STOŽÁROVÁ SVORKOVNICE</t>
  </si>
  <si>
    <t>1201-86</t>
  </si>
  <si>
    <t>jednopojistková, pro dva až tři kabely do D4-16, IP54</t>
  </si>
  <si>
    <t>1059-1</t>
  </si>
  <si>
    <t>POJISTKA ZÁVITOVÁ E27,2110-30</t>
  </si>
  <si>
    <t>1059-2</t>
  </si>
  <si>
    <t>KOMPLETNÍ</t>
  </si>
  <si>
    <t>1059-3</t>
  </si>
  <si>
    <t>E27 6A,char.normální</t>
  </si>
  <si>
    <t>1244-6</t>
  </si>
  <si>
    <t>OCELOVÝ PÁSEK POZINKOVANÝ</t>
  </si>
  <si>
    <t>1244-8</t>
  </si>
  <si>
    <t>Páska 30x4 páska 30x4 (0,95 kg/m), volně</t>
  </si>
  <si>
    <t>180</t>
  </si>
  <si>
    <t>1244-1</t>
  </si>
  <si>
    <t>OCELOVÝ DRÁT POZINKOVANÝ</t>
  </si>
  <si>
    <t>1244-3</t>
  </si>
  <si>
    <t>Drát 10 drát o 10mm(0,62kg/m), volně</t>
  </si>
  <si>
    <t>5*3=15</t>
  </si>
  <si>
    <t>1244-199</t>
  </si>
  <si>
    <t>SVORKA HROMOSVODNÍ,UZEMŇOVACÍ</t>
  </si>
  <si>
    <t>1127-162</t>
  </si>
  <si>
    <t>SP01 připojovací</t>
  </si>
  <si>
    <t>5*1=5</t>
  </si>
  <si>
    <t>1244-88</t>
  </si>
  <si>
    <t>SR 2a svorka páska-páska M6</t>
  </si>
  <si>
    <t>180/50*2=8</t>
  </si>
  <si>
    <t>1244-239</t>
  </si>
  <si>
    <t>SR 3a svorka páska-drát</t>
  </si>
  <si>
    <t>5*2=10</t>
  </si>
  <si>
    <t>9999-838</t>
  </si>
  <si>
    <t>MONTÁŽNÍ PRÁCE</t>
  </si>
  <si>
    <t>9999-839</t>
  </si>
  <si>
    <t xml:space="preserve"> Štítek pro označení svodu</t>
  </si>
  <si>
    <t>1124-1</t>
  </si>
  <si>
    <t>VODIČ JEDNOŽILOVÝ, IZOLACE PVC</t>
  </si>
  <si>
    <t>7004-8007</t>
  </si>
  <si>
    <t>H07V-U 6   mm2 , volně</t>
  </si>
  <si>
    <t>9999-1280</t>
  </si>
  <si>
    <t>HODINOVE ZUCTOVACI SAZBY</t>
  </si>
  <si>
    <t>9999-1291</t>
  </si>
  <si>
    <t>připojení na stávající rozvod, připojení ve svorkovnici stávajícího stožáru</t>
  </si>
  <si>
    <t>hod</t>
  </si>
  <si>
    <t>9999-1294</t>
  </si>
  <si>
    <t>POJÍZDNÁ STAVEBNÍ TECHNIKA</t>
  </si>
  <si>
    <t>9999-1295</t>
  </si>
  <si>
    <t>jeřáb - 1hod/stožár</t>
  </si>
  <si>
    <t>přesun jeřábu</t>
  </si>
  <si>
    <t>km</t>
  </si>
  <si>
    <t>vysokozdvižná plošina - 1hod/výložník a svítidlo</t>
  </si>
  <si>
    <t>přesun vysokozdvižné plošiny</t>
  </si>
  <si>
    <t>9999-1296</t>
  </si>
  <si>
    <t>PROVEDENI REVIZNICH ZKOUSEK</t>
  </si>
  <si>
    <t>9999-1297</t>
  </si>
  <si>
    <t>DLE CSN 33 2000-6</t>
  </si>
  <si>
    <t>9999-1298</t>
  </si>
  <si>
    <t xml:space="preserve"> Revizni technik - výchozí revize, vypracování revizní zprávy</t>
  </si>
  <si>
    <t>Zpracování dokumentace, tisk</t>
  </si>
  <si>
    <t>geodetické zaměření skut- provedení - intravilán</t>
  </si>
  <si>
    <t>180*0,001=0,18</t>
  </si>
  <si>
    <t>mapování - doplnění digit. mapy - intravilán</t>
  </si>
  <si>
    <t>Elektromontáže - celkem</t>
  </si>
  <si>
    <t>9999-878</t>
  </si>
  <si>
    <t>VYTÝČENÍ TRATI</t>
  </si>
  <si>
    <t>9999-890</t>
  </si>
  <si>
    <t xml:space="preserve"> Kabelové vedení v zastaveném prostoru</t>
  </si>
  <si>
    <t>9999-941</t>
  </si>
  <si>
    <t>JÁMA PRO STOŽÁRY VER.OSVĚTLENÍ</t>
  </si>
  <si>
    <t>9999-942</t>
  </si>
  <si>
    <t>O OBJEMU DO 2 m3</t>
  </si>
  <si>
    <t>9999-946</t>
  </si>
  <si>
    <t xml:space="preserve"> Zemina třídy 4,ručně</t>
  </si>
  <si>
    <t>9999-973</t>
  </si>
  <si>
    <t>POUZDROVÝ ZÁKL.PRO STOŽ.VENK.</t>
  </si>
  <si>
    <t>9999-974</t>
  </si>
  <si>
    <t>OSVĚTLENÍ V OSE TRASY KABELU</t>
  </si>
  <si>
    <t>9999-976</t>
  </si>
  <si>
    <t xml:space="preserve"> D 300x1000 mm</t>
  </si>
  <si>
    <t>9999-960</t>
  </si>
  <si>
    <t>ZÁKLAD Z PROSTÉHO BETONU</t>
  </si>
  <si>
    <t>9999-961</t>
  </si>
  <si>
    <t xml:space="preserve"> Do rostlé zeminy bez bednění</t>
  </si>
  <si>
    <t>9999-980</t>
  </si>
  <si>
    <t>ZÁHOZ JÁMY,UPĚCHOVÁNÍ,ÚPRAVA</t>
  </si>
  <si>
    <t>9999-981</t>
  </si>
  <si>
    <t>POVRCHU</t>
  </si>
  <si>
    <t>9999-983</t>
  </si>
  <si>
    <t xml:space="preserve"> V zemine třídy 3-4</t>
  </si>
  <si>
    <t>9999-991</t>
  </si>
  <si>
    <t>HLOUBENÍ KABELOVÉ RÝHY</t>
  </si>
  <si>
    <t>9999-1002</t>
  </si>
  <si>
    <t xml:space="preserve"> Zemina třídy 4, šíře 350mm,hloubka 800mm</t>
  </si>
  <si>
    <t>180-(10+10)=160</t>
  </si>
  <si>
    <t>9999-1005</t>
  </si>
  <si>
    <t xml:space="preserve"> Zemina třídy 5, Šíře 500mm,hloubka 1300mm</t>
  </si>
  <si>
    <t>10+10=20</t>
  </si>
  <si>
    <t>9999-1067</t>
  </si>
  <si>
    <t>ZŘÍZENÍ KABELOVÉHO LOŽE</t>
  </si>
  <si>
    <t>9999-1069</t>
  </si>
  <si>
    <t xml:space="preserve"> Z prosáté zeminy, bez zakrytí, šíře do 65cm,tloušťka 10cm</t>
  </si>
  <si>
    <t>160+20=180</t>
  </si>
  <si>
    <t>9999-1117</t>
  </si>
  <si>
    <t>FOLIE VÝSTRAŽNÁ Z PVC</t>
  </si>
  <si>
    <t>9999-1119</t>
  </si>
  <si>
    <t xml:space="preserve"> Šířka 33cm</t>
  </si>
  <si>
    <t>9999-1137</t>
  </si>
  <si>
    <t>KABELOVÝ PROSTUP Z PVC TRUBKY</t>
  </si>
  <si>
    <t>9999-1139</t>
  </si>
  <si>
    <t>ohebné, dvouvrstvé, D75</t>
  </si>
  <si>
    <t>180+4*2*2+1*3*2-(10+10)=182</t>
  </si>
  <si>
    <t>ohebné, dvouvrstvé, D110</t>
  </si>
  <si>
    <t>9999-1175</t>
  </si>
  <si>
    <t>ZÁHOZ KABELOVÉ RÝHY</t>
  </si>
  <si>
    <t>9999-1182</t>
  </si>
  <si>
    <t>160</t>
  </si>
  <si>
    <t>9999-1184</t>
  </si>
  <si>
    <t xml:space="preserve"> Zemina třídy 5, šíře 500mm,hloubka 1300mm</t>
  </si>
  <si>
    <t>9999-1188</t>
  </si>
  <si>
    <t>ÚPRAVA POVRCHU</t>
  </si>
  <si>
    <t>9999-1196</t>
  </si>
  <si>
    <t xml:space="preserve"> Provizorní úprava terénu v zemina třídy 4</t>
  </si>
  <si>
    <t>160*0,35+20*0,5=66</t>
  </si>
  <si>
    <t>9999-1185</t>
  </si>
  <si>
    <t>ODVOZ ZEMINY</t>
  </si>
  <si>
    <t>9999-1186</t>
  </si>
  <si>
    <t xml:space="preserve"> na skládku, včetně poplatku za uložení</t>
  </si>
  <si>
    <t>160*0,35*0,1+20*0,5*0,1=6,6</t>
  </si>
  <si>
    <t>Zemní práce - celkem</t>
  </si>
  <si>
    <t>IO 1 Komunikace, odstavné plochy, chodníky, sadové úpravy</t>
  </si>
  <si>
    <t>IO 1 komunikace,odstavné plochy,chodníky, sadové úpravy- II. etapa</t>
  </si>
  <si>
    <t>IO 02 vodovod II etapa</t>
  </si>
  <si>
    <t>IO 301 deštová kanalizace- II. etapa</t>
  </si>
  <si>
    <t>VO  veřejné osvětlení -II etapa</t>
  </si>
  <si>
    <t>D2 05 STL plynovod II etapa</t>
  </si>
  <si>
    <t xml:space="preserve"> IO 01 splašková kanalizace II. etapa</t>
  </si>
  <si>
    <t xml:space="preserve"> IO02 vodovod II etapa</t>
  </si>
  <si>
    <t xml:space="preserve"> IO 301 deštová kanalizace- II. etapa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</si>
</sst>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0000A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10"/>
      <color theme="10"/>
      <name val="Trebuchet MS"/>
    </font>
    <font>
      <sz val="7"/>
      <color rgb="FF969696"/>
      <name val="Trebuchet MS"/>
    </font>
    <font>
      <sz val="9"/>
      <color rgb="FF000000"/>
      <name val="敓潧⁥䥕ᬀ儘㡸_x001c_☸T_x0008_"/>
      <charset val="238"/>
    </font>
    <font>
      <b/>
      <sz val="10"/>
      <color rgb="FF000000"/>
      <name val="敓潧⁥䥕ᬀ儘㡸_x001c_☸T_x0008_"/>
      <charset val="238"/>
    </font>
    <font>
      <b/>
      <sz val="9"/>
      <color rgb="FF000000"/>
      <name val="敓潧⁥䥕ᬀ儘㡸_x001c_☸T_x0008_"/>
      <charset val="238"/>
    </font>
    <font>
      <b/>
      <sz val="11"/>
      <color rgb="FF000000"/>
      <name val="敓潧⁥䥕ᬀ儘㡸_x001c_☸T_x0008_"/>
      <charset val="238"/>
    </font>
    <font>
      <i/>
      <sz val="10"/>
      <color rgb="FF000000"/>
      <name val="敓潧⁥䥕ᬀ儘㡸_x001c_☸T_x0008_"/>
      <charset val="238"/>
    </font>
    <font>
      <b/>
      <sz val="11"/>
      <color rgb="FF003366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0F0F0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FFFFE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45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Border="1"/>
    <xf numFmtId="0" fontId="1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1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2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4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4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1" fillId="0" borderId="16" xfId="0" applyNumberFormat="1" applyFont="1" applyBorder="1" applyAlignment="1">
      <alignment vertical="center"/>
    </xf>
    <xf numFmtId="4" fontId="31" fillId="0" borderId="17" xfId="0" applyNumberFormat="1" applyFont="1" applyBorder="1" applyAlignment="1">
      <alignment vertical="center"/>
    </xf>
    <xf numFmtId="166" fontId="31" fillId="0" borderId="17" xfId="0" applyNumberFormat="1" applyFont="1" applyBorder="1" applyAlignment="1">
      <alignment vertical="center"/>
    </xf>
    <xf numFmtId="4" fontId="31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7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3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9" fillId="0" borderId="0" xfId="0" applyFont="1" applyBorder="1" applyAlignment="1">
      <alignment horizontal="left" vertical="center"/>
    </xf>
    <xf numFmtId="167" fontId="11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0" fillId="0" borderId="25" xfId="0" applyFont="1" applyBorder="1" applyAlignment="1" applyProtection="1">
      <alignment horizontal="center" vertical="center"/>
      <protection locked="0"/>
    </xf>
    <xf numFmtId="49" fontId="40" fillId="0" borderId="25" xfId="0" applyNumberFormat="1" applyFont="1" applyBorder="1" applyAlignment="1" applyProtection="1">
      <alignment horizontal="left" vertical="center" wrapText="1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167" fontId="40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0" borderId="0" xfId="0"/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40" fillId="4" borderId="25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42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/>
    <xf numFmtId="0" fontId="0" fillId="0" borderId="2" xfId="0" applyBorder="1" applyProtection="1"/>
    <xf numFmtId="0" fontId="0" fillId="0" borderId="2" xfId="0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center"/>
    </xf>
    <xf numFmtId="0" fontId="0" fillId="0" borderId="0" xfId="0" applyBorder="1" applyProtection="1">
      <protection locked="0"/>
    </xf>
    <xf numFmtId="0" fontId="0" fillId="0" borderId="5" xfId="0" applyBorder="1" applyProtection="1"/>
    <xf numFmtId="0" fontId="19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/>
    </xf>
    <xf numFmtId="4" fontId="27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8" xfId="0" applyFont="1" applyFill="1" applyBorder="1" applyAlignment="1" applyProtection="1">
      <alignment horizontal="left" vertical="center"/>
    </xf>
    <xf numFmtId="0" fontId="0" fillId="6" borderId="9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0" fontId="0" fillId="6" borderId="9" xfId="0" applyFont="1" applyFill="1" applyBorder="1" applyAlignment="1" applyProtection="1">
      <alignment vertical="center"/>
      <protection locked="0"/>
    </xf>
    <xf numFmtId="4" fontId="3" fillId="6" borderId="9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  <protection locked="0"/>
    </xf>
    <xf numFmtId="0" fontId="0" fillId="0" borderId="2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5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vertical="center"/>
    </xf>
    <xf numFmtId="0" fontId="5" fillId="0" borderId="17" xfId="0" applyFont="1" applyBorder="1" applyAlignment="1" applyProtection="1">
      <alignment vertical="center"/>
      <protection locked="0"/>
    </xf>
    <xf numFmtId="4" fontId="5" fillId="0" borderId="17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17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vertical="center"/>
    </xf>
    <xf numFmtId="0" fontId="6" fillId="0" borderId="17" xfId="0" applyFont="1" applyBorder="1" applyAlignment="1" applyProtection="1">
      <alignment vertical="center"/>
      <protection locked="0"/>
    </xf>
    <xf numFmtId="4" fontId="6" fillId="0" borderId="17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left" vertical="center"/>
    </xf>
    <xf numFmtId="4" fontId="27" fillId="0" borderId="0" xfId="0" applyNumberFormat="1" applyFont="1" applyAlignment="1" applyProtection="1"/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43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40" fillId="0" borderId="25" xfId="0" applyFont="1" applyBorder="1" applyAlignment="1" applyProtection="1">
      <alignment horizontal="center" vertical="center"/>
    </xf>
    <xf numFmtId="49" fontId="40" fillId="0" borderId="25" xfId="0" applyNumberFormat="1" applyFont="1" applyBorder="1" applyAlignment="1" applyProtection="1">
      <alignment horizontal="left" vertical="center" wrapText="1"/>
    </xf>
    <xf numFmtId="0" fontId="40" fillId="0" borderId="25" xfId="0" applyFont="1" applyBorder="1" applyAlignment="1" applyProtection="1">
      <alignment horizontal="left" vertical="center" wrapText="1"/>
    </xf>
    <xf numFmtId="0" fontId="40" fillId="0" borderId="25" xfId="0" applyFont="1" applyBorder="1" applyAlignment="1" applyProtection="1">
      <alignment horizontal="center" vertical="center" wrapText="1"/>
    </xf>
    <xf numFmtId="167" fontId="40" fillId="0" borderId="25" xfId="0" applyNumberFormat="1" applyFont="1" applyBorder="1" applyAlignment="1" applyProtection="1">
      <alignment vertical="center"/>
    </xf>
    <xf numFmtId="4" fontId="40" fillId="0" borderId="25" xfId="0" applyNumberFormat="1" applyFont="1" applyBorder="1" applyAlignment="1" applyProtection="1">
      <alignment vertical="center"/>
    </xf>
    <xf numFmtId="49" fontId="44" fillId="7" borderId="28" xfId="0" applyNumberFormat="1" applyFont="1" applyFill="1" applyBorder="1" applyAlignment="1">
      <alignment horizontal="left"/>
    </xf>
    <xf numFmtId="4" fontId="44" fillId="7" borderId="28" xfId="0" applyNumberFormat="1" applyFont="1" applyFill="1" applyBorder="1" applyAlignment="1">
      <alignment horizontal="left"/>
    </xf>
    <xf numFmtId="0" fontId="0" fillId="0" borderId="28" xfId="0" applyBorder="1"/>
    <xf numFmtId="49" fontId="45" fillId="8" borderId="28" xfId="0" applyNumberFormat="1" applyFont="1" applyFill="1" applyBorder="1" applyAlignment="1">
      <alignment horizontal="left"/>
    </xf>
    <xf numFmtId="4" fontId="45" fillId="8" borderId="28" xfId="0" applyNumberFormat="1" applyFont="1" applyFill="1" applyBorder="1" applyAlignment="1">
      <alignment horizontal="right"/>
    </xf>
    <xf numFmtId="49" fontId="44" fillId="9" borderId="28" xfId="0" applyNumberFormat="1" applyFont="1" applyFill="1" applyBorder="1" applyAlignment="1">
      <alignment horizontal="left"/>
    </xf>
    <xf numFmtId="4" fontId="44" fillId="9" borderId="28" xfId="0" applyNumberFormat="1" applyFont="1" applyFill="1" applyBorder="1" applyAlignment="1">
      <alignment horizontal="right"/>
    </xf>
    <xf numFmtId="49" fontId="46" fillId="10" borderId="28" xfId="0" applyNumberFormat="1" applyFont="1" applyFill="1" applyBorder="1" applyAlignment="1">
      <alignment horizontal="left"/>
    </xf>
    <xf numFmtId="4" fontId="46" fillId="10" borderId="28" xfId="0" applyNumberFormat="1" applyFont="1" applyFill="1" applyBorder="1" applyAlignment="1">
      <alignment horizontal="right"/>
    </xf>
    <xf numFmtId="49" fontId="47" fillId="11" borderId="28" xfId="0" applyNumberFormat="1" applyFont="1" applyFill="1" applyBorder="1" applyAlignment="1">
      <alignment horizontal="left"/>
    </xf>
    <xf numFmtId="4" fontId="47" fillId="11" borderId="28" xfId="0" applyNumberFormat="1" applyFont="1" applyFill="1" applyBorder="1" applyAlignment="1">
      <alignment horizontal="right"/>
    </xf>
    <xf numFmtId="49" fontId="45" fillId="8" borderId="28" xfId="0" applyNumberFormat="1" applyFont="1" applyFill="1" applyBorder="1" applyAlignment="1">
      <alignment horizontal="center"/>
    </xf>
    <xf numFmtId="49" fontId="0" fillId="0" borderId="0" xfId="0" applyNumberFormat="1"/>
    <xf numFmtId="4" fontId="0" fillId="0" borderId="0" xfId="0" applyNumberFormat="1"/>
    <xf numFmtId="49" fontId="48" fillId="12" borderId="28" xfId="0" applyNumberFormat="1" applyFont="1" applyFill="1" applyBorder="1" applyAlignment="1">
      <alignment horizontal="left"/>
    </xf>
    <xf numFmtId="4" fontId="48" fillId="12" borderId="28" xfId="0" applyNumberFormat="1" applyFont="1" applyFill="1" applyBorder="1" applyAlignment="1">
      <alignment horizontal="right"/>
    </xf>
    <xf numFmtId="0" fontId="29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3" fillId="0" borderId="0" xfId="0" applyNumberFormat="1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30" fillId="0" borderId="0" xfId="0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4" fontId="30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Border="1" applyAlignment="1">
      <alignment horizontal="center" vertical="center"/>
    </xf>
    <xf numFmtId="4" fontId="27" fillId="0" borderId="0" xfId="0" applyNumberFormat="1" applyFont="1" applyBorder="1" applyAlignment="1">
      <alignment vertical="center"/>
    </xf>
    <xf numFmtId="4" fontId="27" fillId="6" borderId="0" xfId="0" applyNumberFormat="1" applyFont="1" applyFill="1" applyBorder="1" applyAlignment="1">
      <alignment horizontal="center" vertical="center"/>
    </xf>
    <xf numFmtId="4" fontId="27" fillId="6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4" fontId="34" fillId="0" borderId="0" xfId="0" applyNumberFormat="1" applyFont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4" fontId="27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40" fillId="0" borderId="25" xfId="0" applyFont="1" applyBorder="1" applyAlignment="1" applyProtection="1">
      <alignment horizontal="left" vertical="center" wrapText="1"/>
      <protection locked="0"/>
    </xf>
    <xf numFmtId="4" fontId="40" fillId="4" borderId="25" xfId="0" applyNumberFormat="1" applyFont="1" applyFill="1" applyBorder="1" applyAlignment="1" applyProtection="1">
      <alignment vertical="center"/>
      <protection locked="0"/>
    </xf>
    <xf numFmtId="4" fontId="40" fillId="0" borderId="25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5" fillId="2" borderId="0" xfId="1" applyFont="1" applyFill="1" applyAlignment="1" applyProtection="1">
      <alignment horizontal="center"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17" xfId="0" applyNumberFormat="1" applyFont="1" applyBorder="1" applyAlignment="1"/>
    <xf numFmtId="4" fontId="5" fillId="0" borderId="17" xfId="0" applyNumberFormat="1" applyFont="1" applyBorder="1" applyAlignment="1">
      <alignment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42" fillId="2" borderId="0" xfId="1" applyFont="1" applyFill="1" applyAlignment="1">
      <alignment vertical="center"/>
    </xf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II.%20etapa%20plynovod/II.%20Etapa%20STL%20Plynovod%20Velk&#253;%20Beranov%20-%202.ETAPA%20-%20Slep&#253;%20rozpo&#269;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kapitulace stavby"/>
      <sheetName val="D2_05 - STL plynovod"/>
      <sheetName val="Pokyny pro vyplnění"/>
    </sheetNames>
    <sheetDataSet>
      <sheetData sheetId="0">
        <row r="6">
          <cell r="K6" t="str">
            <v>IS a komunikace pro 10 RD na par.č. 795/56, 876/40 a 1442/1, k.ú.Velký Beranov - 2.ETAPA</v>
          </cell>
        </row>
        <row r="8">
          <cell r="AN8" t="str">
            <v>16. 12. 2016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6"/>
  <sheetViews>
    <sheetView showGridLines="0" workbookViewId="0">
      <pane ySplit="1" topLeftCell="A36" activePane="bottomLeft" state="frozen"/>
      <selection pane="bottomLeft" activeCell="BE102" sqref="BE10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3" width="2.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5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</row>
    <row r="2" spans="1:73" ht="36.950000000000003" customHeight="1">
      <c r="C2" s="339" t="s">
        <v>7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R2" s="370" t="s">
        <v>8</v>
      </c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S2" s="21" t="s">
        <v>9</v>
      </c>
      <c r="BT2" s="21" t="s">
        <v>10</v>
      </c>
    </row>
    <row r="3" spans="1:73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9</v>
      </c>
      <c r="BT3" s="21" t="s">
        <v>11</v>
      </c>
    </row>
    <row r="4" spans="1:73" ht="36.950000000000003" customHeight="1">
      <c r="B4" s="25"/>
      <c r="C4" s="341" t="s">
        <v>12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26"/>
      <c r="AS4" s="27" t="s">
        <v>13</v>
      </c>
      <c r="BE4" s="28" t="s">
        <v>14</v>
      </c>
      <c r="BS4" s="21" t="s">
        <v>15</v>
      </c>
    </row>
    <row r="5" spans="1:73" ht="14.45" customHeight="1">
      <c r="B5" s="25"/>
      <c r="C5" s="29"/>
      <c r="D5" s="30" t="s">
        <v>16</v>
      </c>
      <c r="E5" s="29"/>
      <c r="F5" s="29"/>
      <c r="G5" s="29"/>
      <c r="H5" s="29"/>
      <c r="I5" s="29"/>
      <c r="J5" s="29"/>
      <c r="K5" s="345" t="s">
        <v>17</v>
      </c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6"/>
      <c r="AN5" s="346"/>
      <c r="AO5" s="346"/>
      <c r="AP5" s="29"/>
      <c r="AQ5" s="26"/>
      <c r="BE5" s="343" t="s">
        <v>18</v>
      </c>
      <c r="BS5" s="21" t="s">
        <v>9</v>
      </c>
    </row>
    <row r="6" spans="1:73" ht="36.950000000000003" customHeight="1">
      <c r="B6" s="25"/>
      <c r="C6" s="29"/>
      <c r="D6" s="32" t="s">
        <v>19</v>
      </c>
      <c r="E6" s="29"/>
      <c r="F6" s="29"/>
      <c r="G6" s="29"/>
      <c r="H6" s="29"/>
      <c r="I6" s="29"/>
      <c r="J6" s="29"/>
      <c r="K6" s="347" t="s">
        <v>20</v>
      </c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46"/>
      <c r="W6" s="346"/>
      <c r="X6" s="346"/>
      <c r="Y6" s="346"/>
      <c r="Z6" s="346"/>
      <c r="AA6" s="346"/>
      <c r="AB6" s="346"/>
      <c r="AC6" s="346"/>
      <c r="AD6" s="346"/>
      <c r="AE6" s="346"/>
      <c r="AF6" s="346"/>
      <c r="AG6" s="346"/>
      <c r="AH6" s="346"/>
      <c r="AI6" s="346"/>
      <c r="AJ6" s="346"/>
      <c r="AK6" s="346"/>
      <c r="AL6" s="346"/>
      <c r="AM6" s="346"/>
      <c r="AN6" s="346"/>
      <c r="AO6" s="346"/>
      <c r="AP6" s="29"/>
      <c r="AQ6" s="26"/>
      <c r="BE6" s="344"/>
      <c r="BS6" s="21" t="s">
        <v>9</v>
      </c>
    </row>
    <row r="7" spans="1:73" ht="14.45" customHeight="1">
      <c r="B7" s="25"/>
      <c r="C7" s="29"/>
      <c r="D7" s="33" t="s">
        <v>21</v>
      </c>
      <c r="E7" s="29"/>
      <c r="F7" s="29"/>
      <c r="G7" s="29"/>
      <c r="H7" s="29"/>
      <c r="I7" s="29"/>
      <c r="J7" s="29"/>
      <c r="K7" s="31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3" t="s">
        <v>22</v>
      </c>
      <c r="AL7" s="29"/>
      <c r="AM7" s="29"/>
      <c r="AN7" s="31" t="s">
        <v>5</v>
      </c>
      <c r="AO7" s="29"/>
      <c r="AP7" s="29"/>
      <c r="AQ7" s="26"/>
      <c r="BE7" s="344"/>
      <c r="BS7" s="21" t="s">
        <v>9</v>
      </c>
    </row>
    <row r="8" spans="1:73" ht="14.45" customHeight="1">
      <c r="B8" s="25"/>
      <c r="C8" s="29"/>
      <c r="D8" s="33" t="s">
        <v>23</v>
      </c>
      <c r="E8" s="29"/>
      <c r="F8" s="29"/>
      <c r="G8" s="29"/>
      <c r="H8" s="29"/>
      <c r="I8" s="29"/>
      <c r="J8" s="29"/>
      <c r="K8" s="31" t="s">
        <v>24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3" t="s">
        <v>25</v>
      </c>
      <c r="AL8" s="29"/>
      <c r="AM8" s="29"/>
      <c r="AN8" s="34" t="s">
        <v>26</v>
      </c>
      <c r="AO8" s="29"/>
      <c r="AP8" s="29"/>
      <c r="AQ8" s="26"/>
      <c r="BE8" s="344"/>
      <c r="BS8" s="21" t="s">
        <v>9</v>
      </c>
    </row>
    <row r="9" spans="1:73" ht="14.45" customHeight="1">
      <c r="B9" s="25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6"/>
      <c r="BE9" s="344"/>
      <c r="BS9" s="21" t="s">
        <v>9</v>
      </c>
    </row>
    <row r="10" spans="1:73" ht="14.45" customHeight="1">
      <c r="B10" s="25"/>
      <c r="C10" s="29"/>
      <c r="D10" s="33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3" t="s">
        <v>28</v>
      </c>
      <c r="AL10" s="29"/>
      <c r="AM10" s="29"/>
      <c r="AN10" s="31" t="s">
        <v>5</v>
      </c>
      <c r="AO10" s="29"/>
      <c r="AP10" s="29"/>
      <c r="AQ10" s="26"/>
      <c r="BE10" s="344"/>
      <c r="BS10" s="21" t="s">
        <v>9</v>
      </c>
    </row>
    <row r="11" spans="1:73" ht="18.399999999999999" customHeight="1">
      <c r="B11" s="25"/>
      <c r="C11" s="29"/>
      <c r="D11" s="29"/>
      <c r="E11" s="31" t="s">
        <v>29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3" t="s">
        <v>30</v>
      </c>
      <c r="AL11" s="29"/>
      <c r="AM11" s="29"/>
      <c r="AN11" s="31" t="s">
        <v>5</v>
      </c>
      <c r="AO11" s="29"/>
      <c r="AP11" s="29"/>
      <c r="AQ11" s="26"/>
      <c r="BE11" s="344"/>
      <c r="BS11" s="21" t="s">
        <v>9</v>
      </c>
    </row>
    <row r="12" spans="1:73" ht="6.95" customHeight="1">
      <c r="B12" s="25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6"/>
      <c r="BE12" s="344"/>
      <c r="BS12" s="21" t="s">
        <v>9</v>
      </c>
    </row>
    <row r="13" spans="1:73" ht="14.45" customHeight="1">
      <c r="B13" s="25"/>
      <c r="C13" s="29"/>
      <c r="D13" s="33" t="s">
        <v>31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3" t="s">
        <v>28</v>
      </c>
      <c r="AL13" s="29"/>
      <c r="AM13" s="29"/>
      <c r="AN13" s="35" t="s">
        <v>32</v>
      </c>
      <c r="AO13" s="29"/>
      <c r="AP13" s="29"/>
      <c r="AQ13" s="26"/>
      <c r="BE13" s="344"/>
      <c r="BS13" s="21" t="s">
        <v>9</v>
      </c>
    </row>
    <row r="14" spans="1:73" ht="15">
      <c r="B14" s="25"/>
      <c r="C14" s="29"/>
      <c r="D14" s="29"/>
      <c r="E14" s="348" t="s">
        <v>32</v>
      </c>
      <c r="F14" s="349"/>
      <c r="G14" s="349"/>
      <c r="H14" s="349"/>
      <c r="I14" s="349"/>
      <c r="J14" s="349"/>
      <c r="K14" s="349"/>
      <c r="L14" s="349"/>
      <c r="M14" s="349"/>
      <c r="N14" s="349"/>
      <c r="O14" s="349"/>
      <c r="P14" s="349"/>
      <c r="Q14" s="349"/>
      <c r="R14" s="349"/>
      <c r="S14" s="349"/>
      <c r="T14" s="349"/>
      <c r="U14" s="349"/>
      <c r="V14" s="349"/>
      <c r="W14" s="349"/>
      <c r="X14" s="349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3" t="s">
        <v>30</v>
      </c>
      <c r="AL14" s="29"/>
      <c r="AM14" s="29"/>
      <c r="AN14" s="35" t="s">
        <v>32</v>
      </c>
      <c r="AO14" s="29"/>
      <c r="AP14" s="29"/>
      <c r="AQ14" s="26"/>
      <c r="BE14" s="344"/>
      <c r="BS14" s="21" t="s">
        <v>9</v>
      </c>
    </row>
    <row r="15" spans="1:73" ht="6.95" customHeight="1">
      <c r="B15" s="25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6"/>
      <c r="BE15" s="344"/>
      <c r="BS15" s="21" t="s">
        <v>6</v>
      </c>
    </row>
    <row r="16" spans="1:73" ht="14.45" customHeight="1">
      <c r="B16" s="25"/>
      <c r="C16" s="29"/>
      <c r="D16" s="33" t="s">
        <v>33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3" t="s">
        <v>28</v>
      </c>
      <c r="AL16" s="29"/>
      <c r="AM16" s="29"/>
      <c r="AN16" s="31" t="s">
        <v>5</v>
      </c>
      <c r="AO16" s="29"/>
      <c r="AP16" s="29"/>
      <c r="AQ16" s="26"/>
      <c r="BE16" s="344"/>
      <c r="BS16" s="21" t="s">
        <v>6</v>
      </c>
    </row>
    <row r="17" spans="2:71" ht="18.399999999999999" customHeight="1">
      <c r="B17" s="25"/>
      <c r="C17" s="29"/>
      <c r="D17" s="29"/>
      <c r="E17" s="31" t="s">
        <v>29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3" t="s">
        <v>30</v>
      </c>
      <c r="AL17" s="29"/>
      <c r="AM17" s="29"/>
      <c r="AN17" s="31" t="s">
        <v>5</v>
      </c>
      <c r="AO17" s="29"/>
      <c r="AP17" s="29"/>
      <c r="AQ17" s="26"/>
      <c r="BE17" s="344"/>
      <c r="BS17" s="21" t="s">
        <v>34</v>
      </c>
    </row>
    <row r="18" spans="2:71" ht="6.95" customHeight="1">
      <c r="B18" s="25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6"/>
      <c r="BE18" s="344"/>
      <c r="BS18" s="21" t="s">
        <v>9</v>
      </c>
    </row>
    <row r="19" spans="2:71" ht="14.45" customHeight="1">
      <c r="B19" s="25"/>
      <c r="C19" s="29"/>
      <c r="D19" s="33" t="s">
        <v>35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33" t="s">
        <v>28</v>
      </c>
      <c r="AL19" s="29"/>
      <c r="AM19" s="29"/>
      <c r="AN19" s="31" t="s">
        <v>5</v>
      </c>
      <c r="AO19" s="29"/>
      <c r="AP19" s="29"/>
      <c r="AQ19" s="26"/>
      <c r="BE19" s="344"/>
      <c r="BS19" s="21" t="s">
        <v>9</v>
      </c>
    </row>
    <row r="20" spans="2:71" ht="18.399999999999999" customHeight="1">
      <c r="B20" s="25"/>
      <c r="C20" s="29"/>
      <c r="D20" s="29"/>
      <c r="E20" s="31" t="s">
        <v>29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33" t="s">
        <v>30</v>
      </c>
      <c r="AL20" s="29"/>
      <c r="AM20" s="29"/>
      <c r="AN20" s="31" t="s">
        <v>5</v>
      </c>
      <c r="AO20" s="29"/>
      <c r="AP20" s="29"/>
      <c r="AQ20" s="26"/>
      <c r="BE20" s="344"/>
    </row>
    <row r="21" spans="2:71" ht="6.95" customHeight="1">
      <c r="B21" s="25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6"/>
      <c r="BE21" s="344"/>
    </row>
    <row r="22" spans="2:71" ht="15">
      <c r="B22" s="25"/>
      <c r="C22" s="29"/>
      <c r="D22" s="33" t="s">
        <v>36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6"/>
      <c r="BE22" s="344"/>
    </row>
    <row r="23" spans="2:71" ht="22.5" customHeight="1">
      <c r="B23" s="25"/>
      <c r="C23" s="29"/>
      <c r="D23" s="29"/>
      <c r="E23" s="350" t="s">
        <v>5</v>
      </c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29"/>
      <c r="AP23" s="29"/>
      <c r="AQ23" s="26"/>
      <c r="BE23" s="344"/>
    </row>
    <row r="24" spans="2:71" ht="6.95" customHeight="1">
      <c r="B24" s="25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6"/>
      <c r="BE24" s="344"/>
    </row>
    <row r="25" spans="2:71" ht="6.95" customHeight="1">
      <c r="B25" s="25"/>
      <c r="C25" s="29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9"/>
      <c r="AQ25" s="26"/>
      <c r="BE25" s="344"/>
    </row>
    <row r="26" spans="2:71" ht="14.45" customHeight="1">
      <c r="B26" s="25"/>
      <c r="C26" s="29"/>
      <c r="D26" s="37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351">
        <f>ROUND(AG87,2)</f>
        <v>0</v>
      </c>
      <c r="AL26" s="346"/>
      <c r="AM26" s="346"/>
      <c r="AN26" s="346"/>
      <c r="AO26" s="346"/>
      <c r="AP26" s="29"/>
      <c r="AQ26" s="26"/>
      <c r="BE26" s="344"/>
    </row>
    <row r="27" spans="2:71" ht="14.45" customHeight="1">
      <c r="B27" s="25"/>
      <c r="C27" s="29"/>
      <c r="D27" s="37" t="s">
        <v>38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351" t="e">
        <f>ROUND(#REF!,2)</f>
        <v>#REF!</v>
      </c>
      <c r="AL27" s="351"/>
      <c r="AM27" s="351"/>
      <c r="AN27" s="351"/>
      <c r="AO27" s="351"/>
      <c r="AP27" s="29"/>
      <c r="AQ27" s="26"/>
      <c r="BE27" s="344"/>
    </row>
    <row r="28" spans="2:71" s="1" customFormat="1" ht="6.95" customHeigh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40"/>
      <c r="BE28" s="344"/>
    </row>
    <row r="29" spans="2:71" s="1" customFormat="1" ht="25.9" customHeight="1">
      <c r="B29" s="38"/>
      <c r="C29" s="39"/>
      <c r="D29" s="41" t="s">
        <v>39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352" t="e">
        <f>ROUND(AK26+AK27,2)</f>
        <v>#REF!</v>
      </c>
      <c r="AL29" s="353"/>
      <c r="AM29" s="353"/>
      <c r="AN29" s="353"/>
      <c r="AO29" s="353"/>
      <c r="AP29" s="39"/>
      <c r="AQ29" s="40"/>
      <c r="BE29" s="344"/>
    </row>
    <row r="30" spans="2:71" s="1" customFormat="1" ht="6.95" customHeight="1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40"/>
      <c r="BE30" s="344"/>
    </row>
    <row r="31" spans="2:71" s="2" customFormat="1" ht="14.45" customHeight="1">
      <c r="B31" s="43"/>
      <c r="C31" s="44"/>
      <c r="D31" s="45" t="s">
        <v>40</v>
      </c>
      <c r="E31" s="44"/>
      <c r="F31" s="45" t="s">
        <v>41</v>
      </c>
      <c r="G31" s="44"/>
      <c r="H31" s="44"/>
      <c r="I31" s="44"/>
      <c r="J31" s="44"/>
      <c r="K31" s="44"/>
      <c r="L31" s="354">
        <v>0.21</v>
      </c>
      <c r="M31" s="355"/>
      <c r="N31" s="355"/>
      <c r="O31" s="355"/>
      <c r="P31" s="44"/>
      <c r="Q31" s="44"/>
      <c r="R31" s="44"/>
      <c r="S31" s="44"/>
      <c r="T31" s="47" t="s">
        <v>42</v>
      </c>
      <c r="U31" s="44"/>
      <c r="V31" s="44"/>
      <c r="W31" s="356">
        <f>ROUND(AZ87+SUM(CD94:CD94),2)</f>
        <v>0</v>
      </c>
      <c r="X31" s="355"/>
      <c r="Y31" s="355"/>
      <c r="Z31" s="355"/>
      <c r="AA31" s="355"/>
      <c r="AB31" s="355"/>
      <c r="AC31" s="355"/>
      <c r="AD31" s="355"/>
      <c r="AE31" s="355"/>
      <c r="AF31" s="44"/>
      <c r="AG31" s="44"/>
      <c r="AH31" s="44"/>
      <c r="AI31" s="44"/>
      <c r="AJ31" s="44"/>
      <c r="AK31" s="356">
        <f>ROUND(AV87+SUM(BY94:BY94),2)</f>
        <v>0</v>
      </c>
      <c r="AL31" s="355"/>
      <c r="AM31" s="355"/>
      <c r="AN31" s="355"/>
      <c r="AO31" s="355"/>
      <c r="AP31" s="44"/>
      <c r="AQ31" s="48"/>
      <c r="BE31" s="344"/>
    </row>
    <row r="32" spans="2:71" s="2" customFormat="1" ht="14.45" customHeight="1">
      <c r="B32" s="43"/>
      <c r="C32" s="44"/>
      <c r="D32" s="44"/>
      <c r="E32" s="44"/>
      <c r="F32" s="45" t="s">
        <v>43</v>
      </c>
      <c r="G32" s="44"/>
      <c r="H32" s="44"/>
      <c r="I32" s="44"/>
      <c r="J32" s="44"/>
      <c r="K32" s="44"/>
      <c r="L32" s="354">
        <v>0.15</v>
      </c>
      <c r="M32" s="355"/>
      <c r="N32" s="355"/>
      <c r="O32" s="355"/>
      <c r="P32" s="44"/>
      <c r="Q32" s="44"/>
      <c r="R32" s="44"/>
      <c r="S32" s="44"/>
      <c r="T32" s="47" t="s">
        <v>42</v>
      </c>
      <c r="U32" s="44"/>
      <c r="V32" s="44"/>
      <c r="W32" s="356">
        <f>ROUND(BA87+SUM(CE94:CE94),2)</f>
        <v>0</v>
      </c>
      <c r="X32" s="355"/>
      <c r="Y32" s="355"/>
      <c r="Z32" s="355"/>
      <c r="AA32" s="355"/>
      <c r="AB32" s="355"/>
      <c r="AC32" s="355"/>
      <c r="AD32" s="355"/>
      <c r="AE32" s="355"/>
      <c r="AF32" s="44"/>
      <c r="AG32" s="44"/>
      <c r="AH32" s="44"/>
      <c r="AI32" s="44"/>
      <c r="AJ32" s="44"/>
      <c r="AK32" s="356">
        <f>ROUND(AW87+SUM(BZ94:BZ94),2)</f>
        <v>0</v>
      </c>
      <c r="AL32" s="355"/>
      <c r="AM32" s="355"/>
      <c r="AN32" s="355"/>
      <c r="AO32" s="355"/>
      <c r="AP32" s="44"/>
      <c r="AQ32" s="48"/>
      <c r="BE32" s="344"/>
    </row>
    <row r="33" spans="2:57" s="2" customFormat="1" ht="14.45" hidden="1" customHeight="1"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354">
        <v>0.21</v>
      </c>
      <c r="M33" s="355"/>
      <c r="N33" s="355"/>
      <c r="O33" s="355"/>
      <c r="P33" s="44"/>
      <c r="Q33" s="44"/>
      <c r="R33" s="44"/>
      <c r="S33" s="44"/>
      <c r="T33" s="47" t="s">
        <v>42</v>
      </c>
      <c r="U33" s="44"/>
      <c r="V33" s="44"/>
      <c r="W33" s="356">
        <f>ROUND(BB87+SUM(CF94:CF94),2)</f>
        <v>0</v>
      </c>
      <c r="X33" s="355"/>
      <c r="Y33" s="355"/>
      <c r="Z33" s="355"/>
      <c r="AA33" s="355"/>
      <c r="AB33" s="355"/>
      <c r="AC33" s="355"/>
      <c r="AD33" s="355"/>
      <c r="AE33" s="355"/>
      <c r="AF33" s="44"/>
      <c r="AG33" s="44"/>
      <c r="AH33" s="44"/>
      <c r="AI33" s="44"/>
      <c r="AJ33" s="44"/>
      <c r="AK33" s="356">
        <v>0</v>
      </c>
      <c r="AL33" s="355"/>
      <c r="AM33" s="355"/>
      <c r="AN33" s="355"/>
      <c r="AO33" s="355"/>
      <c r="AP33" s="44"/>
      <c r="AQ33" s="48"/>
      <c r="BE33" s="344"/>
    </row>
    <row r="34" spans="2:57" s="2" customFormat="1" ht="14.45" hidden="1" customHeight="1">
      <c r="B34" s="43"/>
      <c r="C34" s="44"/>
      <c r="D34" s="44"/>
      <c r="E34" s="44"/>
      <c r="F34" s="45" t="s">
        <v>45</v>
      </c>
      <c r="G34" s="44"/>
      <c r="H34" s="44"/>
      <c r="I34" s="44"/>
      <c r="J34" s="44"/>
      <c r="K34" s="44"/>
      <c r="L34" s="354">
        <v>0.15</v>
      </c>
      <c r="M34" s="355"/>
      <c r="N34" s="355"/>
      <c r="O34" s="355"/>
      <c r="P34" s="44"/>
      <c r="Q34" s="44"/>
      <c r="R34" s="44"/>
      <c r="S34" s="44"/>
      <c r="T34" s="47" t="s">
        <v>42</v>
      </c>
      <c r="U34" s="44"/>
      <c r="V34" s="44"/>
      <c r="W34" s="356">
        <f>ROUND(BC87+SUM(CG94:CG94),2)</f>
        <v>0</v>
      </c>
      <c r="X34" s="355"/>
      <c r="Y34" s="355"/>
      <c r="Z34" s="355"/>
      <c r="AA34" s="355"/>
      <c r="AB34" s="355"/>
      <c r="AC34" s="355"/>
      <c r="AD34" s="355"/>
      <c r="AE34" s="355"/>
      <c r="AF34" s="44"/>
      <c r="AG34" s="44"/>
      <c r="AH34" s="44"/>
      <c r="AI34" s="44"/>
      <c r="AJ34" s="44"/>
      <c r="AK34" s="356">
        <v>0</v>
      </c>
      <c r="AL34" s="355"/>
      <c r="AM34" s="355"/>
      <c r="AN34" s="355"/>
      <c r="AO34" s="355"/>
      <c r="AP34" s="44"/>
      <c r="AQ34" s="48"/>
      <c r="BE34" s="344"/>
    </row>
    <row r="35" spans="2:57" s="2" customFormat="1" ht="14.45" hidden="1" customHeight="1">
      <c r="B35" s="43"/>
      <c r="C35" s="44"/>
      <c r="D35" s="44"/>
      <c r="E35" s="44"/>
      <c r="F35" s="45" t="s">
        <v>46</v>
      </c>
      <c r="G35" s="44"/>
      <c r="H35" s="44"/>
      <c r="I35" s="44"/>
      <c r="J35" s="44"/>
      <c r="K35" s="44"/>
      <c r="L35" s="354">
        <v>0</v>
      </c>
      <c r="M35" s="355"/>
      <c r="N35" s="355"/>
      <c r="O35" s="355"/>
      <c r="P35" s="44"/>
      <c r="Q35" s="44"/>
      <c r="R35" s="44"/>
      <c r="S35" s="44"/>
      <c r="T35" s="47" t="s">
        <v>42</v>
      </c>
      <c r="U35" s="44"/>
      <c r="V35" s="44"/>
      <c r="W35" s="356">
        <f>ROUND(BD87+SUM(CH94:CH94),2)</f>
        <v>0</v>
      </c>
      <c r="X35" s="355"/>
      <c r="Y35" s="355"/>
      <c r="Z35" s="355"/>
      <c r="AA35" s="355"/>
      <c r="AB35" s="355"/>
      <c r="AC35" s="355"/>
      <c r="AD35" s="355"/>
      <c r="AE35" s="355"/>
      <c r="AF35" s="44"/>
      <c r="AG35" s="44"/>
      <c r="AH35" s="44"/>
      <c r="AI35" s="44"/>
      <c r="AJ35" s="44"/>
      <c r="AK35" s="356">
        <v>0</v>
      </c>
      <c r="AL35" s="355"/>
      <c r="AM35" s="355"/>
      <c r="AN35" s="355"/>
      <c r="AO35" s="355"/>
      <c r="AP35" s="44"/>
      <c r="AQ35" s="48"/>
    </row>
    <row r="36" spans="2:57" s="1" customFormat="1" ht="6.95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40"/>
    </row>
    <row r="37" spans="2:57" s="1" customFormat="1" ht="25.9" customHeight="1">
      <c r="B37" s="38"/>
      <c r="C37" s="49"/>
      <c r="D37" s="50" t="s">
        <v>47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2" t="s">
        <v>48</v>
      </c>
      <c r="U37" s="51"/>
      <c r="V37" s="51"/>
      <c r="W37" s="51"/>
      <c r="X37" s="383" t="s">
        <v>49</v>
      </c>
      <c r="Y37" s="358"/>
      <c r="Z37" s="358"/>
      <c r="AA37" s="358"/>
      <c r="AB37" s="358"/>
      <c r="AC37" s="51"/>
      <c r="AD37" s="51"/>
      <c r="AE37" s="51"/>
      <c r="AF37" s="51"/>
      <c r="AG37" s="51"/>
      <c r="AH37" s="51"/>
      <c r="AI37" s="51"/>
      <c r="AJ37" s="51"/>
      <c r="AK37" s="357" t="e">
        <f>SUM(AK29:AK35)</f>
        <v>#REF!</v>
      </c>
      <c r="AL37" s="358"/>
      <c r="AM37" s="358"/>
      <c r="AN37" s="358"/>
      <c r="AO37" s="359"/>
      <c r="AP37" s="49"/>
      <c r="AQ37" s="40"/>
    </row>
    <row r="38" spans="2:57" s="1" customFormat="1" ht="14.45" customHeight="1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40"/>
    </row>
    <row r="39" spans="2:57">
      <c r="B39" s="25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6"/>
    </row>
    <row r="40" spans="2:57">
      <c r="B40" s="25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6"/>
    </row>
    <row r="41" spans="2:57">
      <c r="B41" s="2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6"/>
    </row>
    <row r="42" spans="2:57">
      <c r="B42" s="25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6"/>
    </row>
    <row r="43" spans="2:57">
      <c r="B43" s="25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6"/>
    </row>
    <row r="44" spans="2:57">
      <c r="B44" s="25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6"/>
    </row>
    <row r="45" spans="2:57">
      <c r="B45" s="25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6"/>
    </row>
    <row r="46" spans="2:57">
      <c r="B46" s="2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6"/>
    </row>
    <row r="47" spans="2:57">
      <c r="B47" s="2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6"/>
    </row>
    <row r="48" spans="2:57">
      <c r="B48" s="25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6"/>
    </row>
    <row r="49" spans="2:43" s="1" customFormat="1" ht="15">
      <c r="B49" s="38"/>
      <c r="C49" s="39"/>
      <c r="D49" s="53" t="s">
        <v>50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5"/>
      <c r="AA49" s="39"/>
      <c r="AB49" s="39"/>
      <c r="AC49" s="53" t="s">
        <v>51</v>
      </c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5"/>
      <c r="AP49" s="39"/>
      <c r="AQ49" s="40"/>
    </row>
    <row r="50" spans="2:43">
      <c r="B50" s="25"/>
      <c r="C50" s="29"/>
      <c r="D50" s="56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57"/>
      <c r="AA50" s="29"/>
      <c r="AB50" s="29"/>
      <c r="AC50" s="56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57"/>
      <c r="AP50" s="29"/>
      <c r="AQ50" s="26"/>
    </row>
    <row r="51" spans="2:43">
      <c r="B51" s="25"/>
      <c r="C51" s="29"/>
      <c r="D51" s="56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57"/>
      <c r="AA51" s="29"/>
      <c r="AB51" s="29"/>
      <c r="AC51" s="56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57"/>
      <c r="AP51" s="29"/>
      <c r="AQ51" s="26"/>
    </row>
    <row r="52" spans="2:43">
      <c r="B52" s="25"/>
      <c r="C52" s="29"/>
      <c r="D52" s="56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57"/>
      <c r="AA52" s="29"/>
      <c r="AB52" s="29"/>
      <c r="AC52" s="56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57"/>
      <c r="AP52" s="29"/>
      <c r="AQ52" s="26"/>
    </row>
    <row r="53" spans="2:43">
      <c r="B53" s="25"/>
      <c r="C53" s="29"/>
      <c r="D53" s="56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57"/>
      <c r="AA53" s="29"/>
      <c r="AB53" s="29"/>
      <c r="AC53" s="56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57"/>
      <c r="AP53" s="29"/>
      <c r="AQ53" s="26"/>
    </row>
    <row r="54" spans="2:43">
      <c r="B54" s="25"/>
      <c r="C54" s="29"/>
      <c r="D54" s="56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57"/>
      <c r="AA54" s="29"/>
      <c r="AB54" s="29"/>
      <c r="AC54" s="56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57"/>
      <c r="AP54" s="29"/>
      <c r="AQ54" s="26"/>
    </row>
    <row r="55" spans="2:43">
      <c r="B55" s="25"/>
      <c r="C55" s="29"/>
      <c r="D55" s="56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57"/>
      <c r="AA55" s="29"/>
      <c r="AB55" s="29"/>
      <c r="AC55" s="56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57"/>
      <c r="AP55" s="29"/>
      <c r="AQ55" s="26"/>
    </row>
    <row r="56" spans="2:43">
      <c r="B56" s="25"/>
      <c r="C56" s="29"/>
      <c r="D56" s="56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57"/>
      <c r="AA56" s="29"/>
      <c r="AB56" s="29"/>
      <c r="AC56" s="56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57"/>
      <c r="AP56" s="29"/>
      <c r="AQ56" s="26"/>
    </row>
    <row r="57" spans="2:43">
      <c r="B57" s="25"/>
      <c r="C57" s="29"/>
      <c r="D57" s="56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57"/>
      <c r="AA57" s="29"/>
      <c r="AB57" s="29"/>
      <c r="AC57" s="56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57"/>
      <c r="AP57" s="29"/>
      <c r="AQ57" s="26"/>
    </row>
    <row r="58" spans="2:43" s="1" customFormat="1" ht="15">
      <c r="B58" s="38"/>
      <c r="C58" s="39"/>
      <c r="D58" s="58" t="s">
        <v>52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60" t="s">
        <v>53</v>
      </c>
      <c r="S58" s="59"/>
      <c r="T58" s="59"/>
      <c r="U58" s="59"/>
      <c r="V58" s="59"/>
      <c r="W58" s="59"/>
      <c r="X58" s="59"/>
      <c r="Y58" s="59"/>
      <c r="Z58" s="61"/>
      <c r="AA58" s="39"/>
      <c r="AB58" s="39"/>
      <c r="AC58" s="58" t="s">
        <v>52</v>
      </c>
      <c r="AD58" s="59"/>
      <c r="AE58" s="59"/>
      <c r="AF58" s="59"/>
      <c r="AG58" s="59"/>
      <c r="AH58" s="59"/>
      <c r="AI58" s="59"/>
      <c r="AJ58" s="59"/>
      <c r="AK58" s="59"/>
      <c r="AL58" s="59"/>
      <c r="AM58" s="60" t="s">
        <v>53</v>
      </c>
      <c r="AN58" s="59"/>
      <c r="AO58" s="61"/>
      <c r="AP58" s="39"/>
      <c r="AQ58" s="40"/>
    </row>
    <row r="59" spans="2:43">
      <c r="B59" s="25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6"/>
    </row>
    <row r="60" spans="2:43" s="1" customFormat="1" ht="15">
      <c r="B60" s="38"/>
      <c r="C60" s="39"/>
      <c r="D60" s="53" t="s">
        <v>54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5"/>
      <c r="AA60" s="39"/>
      <c r="AB60" s="39"/>
      <c r="AC60" s="53" t="s">
        <v>55</v>
      </c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5"/>
      <c r="AP60" s="39"/>
      <c r="AQ60" s="40"/>
    </row>
    <row r="61" spans="2:43">
      <c r="B61" s="25"/>
      <c r="C61" s="29"/>
      <c r="D61" s="56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57"/>
      <c r="AA61" s="29"/>
      <c r="AB61" s="29"/>
      <c r="AC61" s="56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57"/>
      <c r="AP61" s="29"/>
      <c r="AQ61" s="26"/>
    </row>
    <row r="62" spans="2:43">
      <c r="B62" s="25"/>
      <c r="C62" s="29"/>
      <c r="D62" s="56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57"/>
      <c r="AA62" s="29"/>
      <c r="AB62" s="29"/>
      <c r="AC62" s="56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57"/>
      <c r="AP62" s="29"/>
      <c r="AQ62" s="26"/>
    </row>
    <row r="63" spans="2:43">
      <c r="B63" s="25"/>
      <c r="C63" s="29"/>
      <c r="D63" s="56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57"/>
      <c r="AA63" s="29"/>
      <c r="AB63" s="29"/>
      <c r="AC63" s="56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57"/>
      <c r="AP63" s="29"/>
      <c r="AQ63" s="26"/>
    </row>
    <row r="64" spans="2:43">
      <c r="B64" s="25"/>
      <c r="C64" s="29"/>
      <c r="D64" s="56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57"/>
      <c r="AA64" s="29"/>
      <c r="AB64" s="29"/>
      <c r="AC64" s="56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57"/>
      <c r="AP64" s="29"/>
      <c r="AQ64" s="26"/>
    </row>
    <row r="65" spans="2:43">
      <c r="B65" s="25"/>
      <c r="C65" s="29"/>
      <c r="D65" s="56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57"/>
      <c r="AA65" s="29"/>
      <c r="AB65" s="29"/>
      <c r="AC65" s="56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57"/>
      <c r="AP65" s="29"/>
      <c r="AQ65" s="26"/>
    </row>
    <row r="66" spans="2:43">
      <c r="B66" s="25"/>
      <c r="C66" s="29"/>
      <c r="D66" s="56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57"/>
      <c r="AA66" s="29"/>
      <c r="AB66" s="29"/>
      <c r="AC66" s="56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57"/>
      <c r="AP66" s="29"/>
      <c r="AQ66" s="26"/>
    </row>
    <row r="67" spans="2:43">
      <c r="B67" s="25"/>
      <c r="C67" s="29"/>
      <c r="D67" s="56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57"/>
      <c r="AA67" s="29"/>
      <c r="AB67" s="29"/>
      <c r="AC67" s="56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57"/>
      <c r="AP67" s="29"/>
      <c r="AQ67" s="26"/>
    </row>
    <row r="68" spans="2:43">
      <c r="B68" s="25"/>
      <c r="C68" s="29"/>
      <c r="D68" s="56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57"/>
      <c r="AA68" s="29"/>
      <c r="AB68" s="29"/>
      <c r="AC68" s="56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57"/>
      <c r="AP68" s="29"/>
      <c r="AQ68" s="26"/>
    </row>
    <row r="69" spans="2:43" s="1" customFormat="1" ht="15">
      <c r="B69" s="38"/>
      <c r="C69" s="39"/>
      <c r="D69" s="58" t="s">
        <v>52</v>
      </c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60" t="s">
        <v>53</v>
      </c>
      <c r="S69" s="59"/>
      <c r="T69" s="59"/>
      <c r="U69" s="59"/>
      <c r="V69" s="59"/>
      <c r="W69" s="59"/>
      <c r="X69" s="59"/>
      <c r="Y69" s="59"/>
      <c r="Z69" s="61"/>
      <c r="AA69" s="39"/>
      <c r="AB69" s="39"/>
      <c r="AC69" s="58" t="s">
        <v>52</v>
      </c>
      <c r="AD69" s="59"/>
      <c r="AE69" s="59"/>
      <c r="AF69" s="59"/>
      <c r="AG69" s="59"/>
      <c r="AH69" s="59"/>
      <c r="AI69" s="59"/>
      <c r="AJ69" s="59"/>
      <c r="AK69" s="59"/>
      <c r="AL69" s="59"/>
      <c r="AM69" s="60" t="s">
        <v>53</v>
      </c>
      <c r="AN69" s="59"/>
      <c r="AO69" s="61"/>
      <c r="AP69" s="39"/>
      <c r="AQ69" s="40"/>
    </row>
    <row r="70" spans="2:43" s="1" customFormat="1" ht="6.95" customHeight="1"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40"/>
    </row>
    <row r="71" spans="2:43" s="1" customFormat="1" ht="6.9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4"/>
    </row>
    <row r="75" spans="2:43" s="1" customFormat="1" ht="6.95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7"/>
    </row>
    <row r="76" spans="2:43" s="1" customFormat="1" ht="36.950000000000003" customHeight="1">
      <c r="B76" s="38"/>
      <c r="C76" s="341" t="s">
        <v>56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342"/>
      <c r="S76" s="342"/>
      <c r="T76" s="342"/>
      <c r="U76" s="342"/>
      <c r="V76" s="342"/>
      <c r="W76" s="342"/>
      <c r="X76" s="342"/>
      <c r="Y76" s="342"/>
      <c r="Z76" s="342"/>
      <c r="AA76" s="342"/>
      <c r="AB76" s="342"/>
      <c r="AC76" s="342"/>
      <c r="AD76" s="342"/>
      <c r="AE76" s="342"/>
      <c r="AF76" s="342"/>
      <c r="AG76" s="342"/>
      <c r="AH76" s="342"/>
      <c r="AI76" s="342"/>
      <c r="AJ76" s="342"/>
      <c r="AK76" s="342"/>
      <c r="AL76" s="342"/>
      <c r="AM76" s="342"/>
      <c r="AN76" s="342"/>
      <c r="AO76" s="342"/>
      <c r="AP76" s="342"/>
      <c r="AQ76" s="40"/>
    </row>
    <row r="77" spans="2:43" s="3" customFormat="1" ht="14.45" customHeight="1">
      <c r="B77" s="68"/>
      <c r="C77" s="33" t="s">
        <v>16</v>
      </c>
      <c r="D77" s="69"/>
      <c r="E77" s="69"/>
      <c r="F77" s="69"/>
      <c r="G77" s="69"/>
      <c r="H77" s="69"/>
      <c r="I77" s="69"/>
      <c r="J77" s="69"/>
      <c r="K77" s="69"/>
      <c r="L77" s="69" t="str">
        <f>K5</f>
        <v>ObecVB3</v>
      </c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70"/>
    </row>
    <row r="78" spans="2:43" s="4" customFormat="1" ht="36.950000000000003" customHeight="1">
      <c r="B78" s="71"/>
      <c r="C78" s="72" t="s">
        <v>19</v>
      </c>
      <c r="D78" s="73"/>
      <c r="E78" s="73"/>
      <c r="F78" s="73"/>
      <c r="G78" s="73"/>
      <c r="H78" s="73"/>
      <c r="I78" s="73"/>
      <c r="J78" s="73"/>
      <c r="K78" s="73"/>
      <c r="L78" s="376" t="str">
        <f>K6</f>
        <v>IS a komunikace pro 10 RD- II etapa</v>
      </c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77"/>
      <c r="AH78" s="377"/>
      <c r="AI78" s="377"/>
      <c r="AJ78" s="377"/>
      <c r="AK78" s="377"/>
      <c r="AL78" s="377"/>
      <c r="AM78" s="377"/>
      <c r="AN78" s="377"/>
      <c r="AO78" s="377"/>
      <c r="AP78" s="73"/>
      <c r="AQ78" s="74"/>
    </row>
    <row r="79" spans="2:43" s="1" customFormat="1" ht="6.95" customHeight="1"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40"/>
    </row>
    <row r="80" spans="2:43" s="1" customFormat="1" ht="15">
      <c r="B80" s="38"/>
      <c r="C80" s="33" t="s">
        <v>23</v>
      </c>
      <c r="D80" s="39"/>
      <c r="E80" s="39"/>
      <c r="F80" s="39"/>
      <c r="G80" s="39"/>
      <c r="H80" s="39"/>
      <c r="I80" s="39"/>
      <c r="J80" s="39"/>
      <c r="K80" s="39"/>
      <c r="L80" s="75" t="str">
        <f>IF(K8="","",K8)</f>
        <v>Velký Beranov</v>
      </c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3" t="s">
        <v>25</v>
      </c>
      <c r="AJ80" s="39"/>
      <c r="AK80" s="39"/>
      <c r="AL80" s="39"/>
      <c r="AM80" s="76" t="str">
        <f>IF(AN8= "","",AN8)</f>
        <v>07.07.2018</v>
      </c>
      <c r="AN80" s="39"/>
      <c r="AO80" s="39"/>
      <c r="AP80" s="39"/>
      <c r="AQ80" s="40"/>
    </row>
    <row r="81" spans="1:76" s="1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40"/>
    </row>
    <row r="82" spans="1:76" s="1" customFormat="1" ht="15">
      <c r="B82" s="38"/>
      <c r="C82" s="33" t="s">
        <v>27</v>
      </c>
      <c r="D82" s="39"/>
      <c r="E82" s="39"/>
      <c r="F82" s="39"/>
      <c r="G82" s="39"/>
      <c r="H82" s="39"/>
      <c r="I82" s="39"/>
      <c r="J82" s="39"/>
      <c r="K82" s="39"/>
      <c r="L82" s="69" t="str">
        <f>IF(E11= "","",E11)</f>
        <v xml:space="preserve"> </v>
      </c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3" t="s">
        <v>33</v>
      </c>
      <c r="AJ82" s="39"/>
      <c r="AK82" s="39"/>
      <c r="AL82" s="39"/>
      <c r="AM82" s="378" t="str">
        <f>IF(E17="","",E17)</f>
        <v xml:space="preserve"> </v>
      </c>
      <c r="AN82" s="378"/>
      <c r="AO82" s="378"/>
      <c r="AP82" s="378"/>
      <c r="AQ82" s="40"/>
      <c r="AS82" s="379" t="s">
        <v>57</v>
      </c>
      <c r="AT82" s="380"/>
      <c r="AU82" s="54"/>
      <c r="AV82" s="54"/>
      <c r="AW82" s="54"/>
      <c r="AX82" s="54"/>
      <c r="AY82" s="54"/>
      <c r="AZ82" s="54"/>
      <c r="BA82" s="54"/>
      <c r="BB82" s="54"/>
      <c r="BC82" s="54"/>
      <c r="BD82" s="55"/>
    </row>
    <row r="83" spans="1:76" s="1" customFormat="1" ht="15">
      <c r="B83" s="38"/>
      <c r="C83" s="33" t="s">
        <v>31</v>
      </c>
      <c r="D83" s="39"/>
      <c r="E83" s="39"/>
      <c r="F83" s="39"/>
      <c r="G83" s="39"/>
      <c r="H83" s="39"/>
      <c r="I83" s="39"/>
      <c r="J83" s="39"/>
      <c r="K83" s="39"/>
      <c r="L83" s="69" t="str">
        <f>IF(E14= "Vyplň údaj","",E14)</f>
        <v/>
      </c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3" t="s">
        <v>35</v>
      </c>
      <c r="AJ83" s="39"/>
      <c r="AK83" s="39"/>
      <c r="AL83" s="39"/>
      <c r="AM83" s="378" t="str">
        <f>IF(E20="","",E20)</f>
        <v xml:space="preserve"> </v>
      </c>
      <c r="AN83" s="378"/>
      <c r="AO83" s="378"/>
      <c r="AP83" s="378"/>
      <c r="AQ83" s="40"/>
      <c r="AS83" s="381"/>
      <c r="AT83" s="382"/>
      <c r="AU83" s="39"/>
      <c r="AV83" s="39"/>
      <c r="AW83" s="39"/>
      <c r="AX83" s="39"/>
      <c r="AY83" s="39"/>
      <c r="AZ83" s="39"/>
      <c r="BA83" s="39"/>
      <c r="BB83" s="39"/>
      <c r="BC83" s="39"/>
      <c r="BD83" s="77"/>
    </row>
    <row r="84" spans="1:76" s="1" customFormat="1" ht="10.9" customHeight="1"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40"/>
      <c r="AS84" s="381"/>
      <c r="AT84" s="382"/>
      <c r="AU84" s="39"/>
      <c r="AV84" s="39"/>
      <c r="AW84" s="39"/>
      <c r="AX84" s="39"/>
      <c r="AY84" s="39"/>
      <c r="AZ84" s="39"/>
      <c r="BA84" s="39"/>
      <c r="BB84" s="39"/>
      <c r="BC84" s="39"/>
      <c r="BD84" s="77"/>
    </row>
    <row r="85" spans="1:76" s="1" customFormat="1" ht="29.25" customHeight="1">
      <c r="B85" s="38"/>
      <c r="C85" s="360" t="s">
        <v>58</v>
      </c>
      <c r="D85" s="361"/>
      <c r="E85" s="361"/>
      <c r="F85" s="361"/>
      <c r="G85" s="361"/>
      <c r="H85" s="78"/>
      <c r="I85" s="362" t="s">
        <v>59</v>
      </c>
      <c r="J85" s="361"/>
      <c r="K85" s="361"/>
      <c r="L85" s="361"/>
      <c r="M85" s="361"/>
      <c r="N85" s="361"/>
      <c r="O85" s="361"/>
      <c r="P85" s="361"/>
      <c r="Q85" s="361"/>
      <c r="R85" s="361"/>
      <c r="S85" s="361"/>
      <c r="T85" s="361"/>
      <c r="U85" s="361"/>
      <c r="V85" s="361"/>
      <c r="W85" s="361"/>
      <c r="X85" s="361"/>
      <c r="Y85" s="361"/>
      <c r="Z85" s="361"/>
      <c r="AA85" s="361"/>
      <c r="AB85" s="361"/>
      <c r="AC85" s="361"/>
      <c r="AD85" s="361"/>
      <c r="AE85" s="361"/>
      <c r="AF85" s="361"/>
      <c r="AG85" s="362" t="s">
        <v>60</v>
      </c>
      <c r="AH85" s="361"/>
      <c r="AI85" s="361"/>
      <c r="AJ85" s="361"/>
      <c r="AK85" s="361"/>
      <c r="AL85" s="361"/>
      <c r="AM85" s="361"/>
      <c r="AN85" s="362" t="s">
        <v>61</v>
      </c>
      <c r="AO85" s="361"/>
      <c r="AP85" s="363"/>
      <c r="AQ85" s="40"/>
      <c r="AS85" s="79" t="s">
        <v>62</v>
      </c>
      <c r="AT85" s="80" t="s">
        <v>63</v>
      </c>
      <c r="AU85" s="80" t="s">
        <v>64</v>
      </c>
      <c r="AV85" s="80" t="s">
        <v>65</v>
      </c>
      <c r="AW85" s="80" t="s">
        <v>66</v>
      </c>
      <c r="AX85" s="80" t="s">
        <v>67</v>
      </c>
      <c r="AY85" s="80" t="s">
        <v>68</v>
      </c>
      <c r="AZ85" s="80" t="s">
        <v>69</v>
      </c>
      <c r="BA85" s="80" t="s">
        <v>70</v>
      </c>
      <c r="BB85" s="80" t="s">
        <v>71</v>
      </c>
      <c r="BC85" s="80" t="s">
        <v>72</v>
      </c>
      <c r="BD85" s="81" t="s">
        <v>73</v>
      </c>
    </row>
    <row r="86" spans="1:76" s="1" customFormat="1" ht="10.9" customHeight="1"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40"/>
      <c r="AS86" s="82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5"/>
    </row>
    <row r="87" spans="1:76" s="4" customFormat="1" ht="32.450000000000003" customHeight="1">
      <c r="B87" s="71"/>
      <c r="C87" s="83" t="s">
        <v>74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372">
        <f>ROUND(SUM(AG88:AG93),2)</f>
        <v>0</v>
      </c>
      <c r="AH87" s="372"/>
      <c r="AI87" s="372"/>
      <c r="AJ87" s="372"/>
      <c r="AK87" s="372"/>
      <c r="AL87" s="372"/>
      <c r="AM87" s="372"/>
      <c r="AN87" s="373">
        <f t="shared" ref="AN87:AN93" si="0">SUM(AG87,AT87)</f>
        <v>0</v>
      </c>
      <c r="AO87" s="373"/>
      <c r="AP87" s="373"/>
      <c r="AQ87" s="74"/>
      <c r="AS87" s="85">
        <f>ROUND(SUM(AS88:AS93),2)</f>
        <v>0</v>
      </c>
      <c r="AT87" s="86">
        <f>ROUND(SUM(AV87:AW87),2)</f>
        <v>0</v>
      </c>
      <c r="AU87" s="87">
        <f>ROUND(SUM(AU88:AU93),5)</f>
        <v>0</v>
      </c>
      <c r="AV87" s="86">
        <f>ROUND(AZ87*L31,2)</f>
        <v>0</v>
      </c>
      <c r="AW87" s="86">
        <f>ROUND(BA87*L32,2)</f>
        <v>0</v>
      </c>
      <c r="AX87" s="86">
        <f>ROUND(BB87*L31,2)</f>
        <v>0</v>
      </c>
      <c r="AY87" s="86">
        <f>ROUND(BC87*L32,2)</f>
        <v>0</v>
      </c>
      <c r="AZ87" s="86">
        <f>ROUND(SUM(AZ88:AZ93),2)</f>
        <v>0</v>
      </c>
      <c r="BA87" s="86">
        <f>ROUND(SUM(BA88:BA93),2)</f>
        <v>0</v>
      </c>
      <c r="BB87" s="86">
        <f>ROUND(SUM(BB88:BB93),2)</f>
        <v>0</v>
      </c>
      <c r="BC87" s="86">
        <f>ROUND(SUM(BC88:BC93),2)</f>
        <v>0</v>
      </c>
      <c r="BD87" s="88">
        <f>ROUND(SUM(BD88:BD93),2)</f>
        <v>0</v>
      </c>
      <c r="BS87" s="89" t="s">
        <v>75</v>
      </c>
      <c r="BT87" s="89" t="s">
        <v>76</v>
      </c>
      <c r="BV87" s="89" t="s">
        <v>77</v>
      </c>
      <c r="BW87" s="89" t="s">
        <v>78</v>
      </c>
      <c r="BX87" s="89" t="s">
        <v>79</v>
      </c>
    </row>
    <row r="88" spans="1:76" s="5" customFormat="1" ht="37.5" customHeight="1">
      <c r="A88" s="90" t="s">
        <v>80</v>
      </c>
      <c r="B88" s="91"/>
      <c r="C88" s="92"/>
      <c r="D88" s="368"/>
      <c r="E88" s="368"/>
      <c r="F88" s="368"/>
      <c r="G88" s="368"/>
      <c r="H88" s="368"/>
      <c r="I88" s="336"/>
      <c r="J88" s="368" t="s">
        <v>1209</v>
      </c>
      <c r="K88" s="368"/>
      <c r="L88" s="368"/>
      <c r="M88" s="368"/>
      <c r="N88" s="368"/>
      <c r="O88" s="368"/>
      <c r="P88" s="368"/>
      <c r="Q88" s="368"/>
      <c r="R88" s="368"/>
      <c r="S88" s="368"/>
      <c r="T88" s="368"/>
      <c r="U88" s="368"/>
      <c r="V88" s="368"/>
      <c r="W88" s="368"/>
      <c r="X88" s="368"/>
      <c r="Y88" s="368"/>
      <c r="Z88" s="368"/>
      <c r="AA88" s="368"/>
      <c r="AB88" s="368"/>
      <c r="AC88" s="368"/>
      <c r="AD88" s="368"/>
      <c r="AE88" s="368"/>
      <c r="AF88" s="368"/>
      <c r="AG88" s="366">
        <f>' IS 01 komunikace...'!M29</f>
        <v>0</v>
      </c>
      <c r="AH88" s="367"/>
      <c r="AI88" s="367"/>
      <c r="AJ88" s="367"/>
      <c r="AK88" s="367"/>
      <c r="AL88" s="367"/>
      <c r="AM88" s="367"/>
      <c r="AN88" s="364">
        <f t="shared" si="0"/>
        <v>0</v>
      </c>
      <c r="AO88" s="365"/>
      <c r="AP88" s="365"/>
      <c r="AQ88" s="337"/>
      <c r="AS88" s="93">
        <f>' IS 01 komunikace...'!M27</f>
        <v>0</v>
      </c>
      <c r="AT88" s="94">
        <f>ROUND(SUM(AV88:AW88),2)</f>
        <v>0</v>
      </c>
      <c r="AU88" s="95">
        <f>' IS 01 komunikace...'!W123</f>
        <v>0</v>
      </c>
      <c r="AV88" s="94">
        <f>' IS 01 komunikace...'!M31</f>
        <v>0</v>
      </c>
      <c r="AW88" s="94">
        <f>' IS 01 komunikace...'!M32</f>
        <v>0</v>
      </c>
      <c r="AX88" s="94">
        <f>' IS 01 komunikace...'!M33</f>
        <v>0</v>
      </c>
      <c r="AY88" s="94">
        <f>' IS 01 komunikace...'!M34</f>
        <v>0</v>
      </c>
      <c r="AZ88" s="94">
        <f>' IS 01 komunikace...'!H31</f>
        <v>0</v>
      </c>
      <c r="BA88" s="94">
        <f>' IS 01 komunikace...'!H32</f>
        <v>0</v>
      </c>
      <c r="BB88" s="94">
        <f>' IS 01 komunikace...'!H33</f>
        <v>0</v>
      </c>
      <c r="BC88" s="94">
        <f>' IS 01 komunikace...'!H34</f>
        <v>0</v>
      </c>
      <c r="BD88" s="96">
        <f>' IS 01 komunikace...'!H35</f>
        <v>0</v>
      </c>
      <c r="BT88" s="97" t="s">
        <v>81</v>
      </c>
      <c r="BU88" s="97" t="s">
        <v>82</v>
      </c>
      <c r="BV88" s="97" t="s">
        <v>77</v>
      </c>
      <c r="BW88" s="97" t="s">
        <v>78</v>
      </c>
      <c r="BX88" s="97" t="s">
        <v>79</v>
      </c>
    </row>
    <row r="89" spans="1:76" s="5" customFormat="1" ht="37.5" customHeight="1">
      <c r="A89" s="90" t="s">
        <v>80</v>
      </c>
      <c r="B89" s="91"/>
      <c r="C89" s="92"/>
      <c r="D89" s="368"/>
      <c r="E89" s="368"/>
      <c r="F89" s="368"/>
      <c r="G89" s="368"/>
      <c r="H89" s="368"/>
      <c r="I89" s="336"/>
      <c r="J89" s="368" t="s">
        <v>83</v>
      </c>
      <c r="K89" s="368"/>
      <c r="L89" s="368"/>
      <c r="M89" s="368"/>
      <c r="N89" s="368"/>
      <c r="O89" s="368"/>
      <c r="P89" s="368"/>
      <c r="Q89" s="368"/>
      <c r="R89" s="368"/>
      <c r="S89" s="368"/>
      <c r="T89" s="368"/>
      <c r="U89" s="368"/>
      <c r="V89" s="368"/>
      <c r="W89" s="368"/>
      <c r="X89" s="368"/>
      <c r="Y89" s="368"/>
      <c r="Z89" s="368"/>
      <c r="AA89" s="368"/>
      <c r="AB89" s="368"/>
      <c r="AC89" s="368"/>
      <c r="AD89" s="368"/>
      <c r="AE89" s="368"/>
      <c r="AF89" s="368"/>
      <c r="AG89" s="366">
        <f>' IO 01 splaškov...'!M30</f>
        <v>0</v>
      </c>
      <c r="AH89" s="367"/>
      <c r="AI89" s="367"/>
      <c r="AJ89" s="367"/>
      <c r="AK89" s="367"/>
      <c r="AL89" s="367"/>
      <c r="AM89" s="367"/>
      <c r="AN89" s="364">
        <f t="shared" si="0"/>
        <v>0</v>
      </c>
      <c r="AO89" s="365"/>
      <c r="AP89" s="365"/>
      <c r="AQ89" s="337"/>
      <c r="AS89" s="93">
        <f>' IO 01 splaškov...'!M28</f>
        <v>0</v>
      </c>
      <c r="AT89" s="94">
        <f>ROUND(SUM(AV89:AW89),2)</f>
        <v>0</v>
      </c>
      <c r="AU89" s="95">
        <f>' IO 01 splaškov...'!W125</f>
        <v>0</v>
      </c>
      <c r="AV89" s="94">
        <f>' IO 01 splaškov...'!M32</f>
        <v>0</v>
      </c>
      <c r="AW89" s="94">
        <f>' IO 01 splaškov...'!M33</f>
        <v>0</v>
      </c>
      <c r="AX89" s="94">
        <f>' IO 01 splaškov...'!M34</f>
        <v>0</v>
      </c>
      <c r="AY89" s="94">
        <f>' IO 01 splaškov...'!M35</f>
        <v>0</v>
      </c>
      <c r="AZ89" s="94">
        <f>' IO 01 splaškov...'!H32</f>
        <v>0</v>
      </c>
      <c r="BA89" s="94">
        <f>' IO 01 splaškov...'!H33</f>
        <v>0</v>
      </c>
      <c r="BB89" s="94">
        <f>' IO 01 splaškov...'!H34</f>
        <v>0</v>
      </c>
      <c r="BC89" s="94">
        <f>' IO 01 splaškov...'!H35</f>
        <v>0</v>
      </c>
      <c r="BD89" s="96">
        <f>' IO 01 splaškov...'!H36</f>
        <v>0</v>
      </c>
      <c r="BT89" s="97" t="s">
        <v>81</v>
      </c>
      <c r="BV89" s="97" t="s">
        <v>77</v>
      </c>
      <c r="BW89" s="97" t="s">
        <v>84</v>
      </c>
      <c r="BX89" s="97" t="s">
        <v>78</v>
      </c>
    </row>
    <row r="90" spans="1:76" s="5" customFormat="1" ht="37.5" customHeight="1">
      <c r="A90" s="90"/>
      <c r="B90" s="91"/>
      <c r="C90" s="92"/>
      <c r="D90" s="335"/>
      <c r="E90" s="335"/>
      <c r="F90" s="335"/>
      <c r="G90" s="335"/>
      <c r="H90" s="335"/>
      <c r="I90" s="336"/>
      <c r="J90" s="368" t="s">
        <v>1210</v>
      </c>
      <c r="K90" s="368"/>
      <c r="L90" s="368"/>
      <c r="M90" s="368"/>
      <c r="N90" s="368"/>
      <c r="O90" s="368"/>
      <c r="P90" s="368"/>
      <c r="Q90" s="368"/>
      <c r="R90" s="368"/>
      <c r="S90" s="368"/>
      <c r="T90" s="368"/>
      <c r="U90" s="368"/>
      <c r="V90" s="368"/>
      <c r="W90" s="368"/>
      <c r="X90" s="368"/>
      <c r="Y90" s="368"/>
      <c r="Z90" s="368"/>
      <c r="AA90" s="368"/>
      <c r="AB90" s="368"/>
      <c r="AC90" s="368"/>
      <c r="AD90" s="368"/>
      <c r="AE90" s="368"/>
      <c r="AF90" s="368"/>
      <c r="AG90" s="366">
        <f>' IO02 vodovod I...'!M28</f>
        <v>0</v>
      </c>
      <c r="AH90" s="367"/>
      <c r="AI90" s="367"/>
      <c r="AJ90" s="367"/>
      <c r="AK90" s="367"/>
      <c r="AL90" s="367"/>
      <c r="AM90" s="367"/>
      <c r="AN90" s="364">
        <f t="shared" si="0"/>
        <v>0</v>
      </c>
      <c r="AO90" s="365"/>
      <c r="AP90" s="365"/>
      <c r="AQ90" s="337"/>
      <c r="AS90" s="93"/>
      <c r="AT90" s="94"/>
      <c r="AU90" s="95"/>
      <c r="AV90" s="94"/>
      <c r="AW90" s="94"/>
      <c r="AX90" s="94"/>
      <c r="AY90" s="94"/>
      <c r="AZ90" s="94"/>
      <c r="BA90" s="94"/>
      <c r="BB90" s="94"/>
      <c r="BC90" s="94"/>
      <c r="BD90" s="96"/>
      <c r="BT90" s="97"/>
      <c r="BV90" s="97"/>
      <c r="BW90" s="97"/>
      <c r="BX90" s="97"/>
    </row>
    <row r="91" spans="1:76" s="5" customFormat="1" ht="37.5" customHeight="1">
      <c r="A91" s="90"/>
      <c r="B91" s="91"/>
      <c r="C91" s="92"/>
      <c r="D91" s="335"/>
      <c r="E91" s="335"/>
      <c r="F91" s="335"/>
      <c r="G91" s="335"/>
      <c r="H91" s="335"/>
      <c r="I91" s="336"/>
      <c r="J91" s="368" t="s">
        <v>1211</v>
      </c>
      <c r="K91" s="368"/>
      <c r="L91" s="368"/>
      <c r="M91" s="368"/>
      <c r="N91" s="368"/>
      <c r="O91" s="368"/>
      <c r="P91" s="368"/>
      <c r="Q91" s="368"/>
      <c r="R91" s="368"/>
      <c r="S91" s="368"/>
      <c r="T91" s="368"/>
      <c r="U91" s="368"/>
      <c r="V91" s="368"/>
      <c r="W91" s="368"/>
      <c r="X91" s="368"/>
      <c r="Y91" s="368"/>
      <c r="Z91" s="368"/>
      <c r="AA91" s="368"/>
      <c r="AB91" s="368"/>
      <c r="AC91" s="368"/>
      <c r="AD91" s="368"/>
      <c r="AE91" s="368"/>
      <c r="AF91" s="368"/>
      <c r="AG91" s="366">
        <f>' IO301 deštová ...'!M28</f>
        <v>0</v>
      </c>
      <c r="AH91" s="367"/>
      <c r="AI91" s="367"/>
      <c r="AJ91" s="367"/>
      <c r="AK91" s="367"/>
      <c r="AL91" s="367"/>
      <c r="AM91" s="367"/>
      <c r="AN91" s="364">
        <f t="shared" si="0"/>
        <v>0</v>
      </c>
      <c r="AO91" s="365"/>
      <c r="AP91" s="365"/>
      <c r="AQ91" s="337"/>
      <c r="AS91" s="93"/>
      <c r="AT91" s="94"/>
      <c r="AU91" s="95"/>
      <c r="AV91" s="94"/>
      <c r="AW91" s="94"/>
      <c r="AX91" s="94"/>
      <c r="AY91" s="94"/>
      <c r="AZ91" s="94"/>
      <c r="BA91" s="94"/>
      <c r="BB91" s="94"/>
      <c r="BC91" s="94"/>
      <c r="BD91" s="96"/>
      <c r="BT91" s="97"/>
      <c r="BV91" s="97"/>
      <c r="BW91" s="97"/>
      <c r="BX91" s="97"/>
    </row>
    <row r="92" spans="1:76" s="5" customFormat="1" ht="37.5" customHeight="1">
      <c r="A92" s="90" t="s">
        <v>80</v>
      </c>
      <c r="B92" s="91"/>
      <c r="C92" s="92"/>
      <c r="D92" s="368"/>
      <c r="E92" s="368"/>
      <c r="F92" s="368"/>
      <c r="G92" s="368"/>
      <c r="H92" s="368"/>
      <c r="I92" s="336"/>
      <c r="J92" s="369" t="s">
        <v>1213</v>
      </c>
      <c r="K92" s="368"/>
      <c r="L92" s="368"/>
      <c r="M92" s="368"/>
      <c r="N92" s="368"/>
      <c r="O92" s="368"/>
      <c r="P92" s="368"/>
      <c r="Q92" s="368"/>
      <c r="R92" s="368"/>
      <c r="S92" s="368"/>
      <c r="T92" s="368"/>
      <c r="U92" s="368"/>
      <c r="V92" s="368"/>
      <c r="W92" s="368"/>
      <c r="X92" s="368"/>
      <c r="Y92" s="368"/>
      <c r="Z92" s="368"/>
      <c r="AA92" s="368"/>
      <c r="AB92" s="368"/>
      <c r="AC92" s="368"/>
      <c r="AD92" s="368"/>
      <c r="AE92" s="368"/>
      <c r="AF92" s="368"/>
      <c r="AG92" s="366">
        <f>' IO02 vodovod I...'!M30</f>
        <v>0</v>
      </c>
      <c r="AH92" s="367"/>
      <c r="AI92" s="367"/>
      <c r="AJ92" s="367"/>
      <c r="AK92" s="367"/>
      <c r="AL92" s="367"/>
      <c r="AM92" s="367"/>
      <c r="AN92" s="364">
        <f t="shared" si="0"/>
        <v>0</v>
      </c>
      <c r="AO92" s="365"/>
      <c r="AP92" s="365"/>
      <c r="AQ92" s="337"/>
      <c r="AS92" s="93">
        <f>' IO02 vodovod I...'!M28</f>
        <v>0</v>
      </c>
      <c r="AT92" s="94">
        <f>ROUND(SUM(AV92:AW92),2)</f>
        <v>0</v>
      </c>
      <c r="AU92" s="95">
        <f>' IO02 vodovod I...'!W124</f>
        <v>0</v>
      </c>
      <c r="AV92" s="94">
        <f>' IO02 vodovod I...'!M32</f>
        <v>0</v>
      </c>
      <c r="AW92" s="94">
        <f>' IO02 vodovod I...'!M33</f>
        <v>0</v>
      </c>
      <c r="AX92" s="94">
        <f>' IO02 vodovod I...'!M34</f>
        <v>0</v>
      </c>
      <c r="AY92" s="94">
        <f>' IO02 vodovod I...'!M35</f>
        <v>0</v>
      </c>
      <c r="AZ92" s="94">
        <f>' IO02 vodovod I...'!H32</f>
        <v>0</v>
      </c>
      <c r="BA92" s="94">
        <f>' IO02 vodovod I...'!H33</f>
        <v>0</v>
      </c>
      <c r="BB92" s="94">
        <f>' IO02 vodovod I...'!H34</f>
        <v>0</v>
      </c>
      <c r="BC92" s="94">
        <f>' IO02 vodovod I...'!H35</f>
        <v>0</v>
      </c>
      <c r="BD92" s="96">
        <f>' IO02 vodovod I...'!H36</f>
        <v>0</v>
      </c>
      <c r="BT92" s="97" t="s">
        <v>81</v>
      </c>
      <c r="BV92" s="97" t="s">
        <v>77</v>
      </c>
      <c r="BW92" s="97" t="s">
        <v>85</v>
      </c>
      <c r="BX92" s="97" t="s">
        <v>78</v>
      </c>
    </row>
    <row r="93" spans="1:76" s="5" customFormat="1" ht="37.5" customHeight="1">
      <c r="A93" s="90" t="s">
        <v>80</v>
      </c>
      <c r="B93" s="91"/>
      <c r="C93" s="92"/>
      <c r="D93" s="368"/>
      <c r="E93" s="368"/>
      <c r="F93" s="368"/>
      <c r="G93" s="368"/>
      <c r="H93" s="368"/>
      <c r="I93" s="336"/>
      <c r="J93" s="369" t="s">
        <v>1212</v>
      </c>
      <c r="K93" s="368"/>
      <c r="L93" s="368"/>
      <c r="M93" s="368"/>
      <c r="N93" s="368"/>
      <c r="O93" s="368"/>
      <c r="P93" s="368"/>
      <c r="Q93" s="368"/>
      <c r="R93" s="368"/>
      <c r="S93" s="368"/>
      <c r="T93" s="368"/>
      <c r="U93" s="368"/>
      <c r="V93" s="368"/>
      <c r="W93" s="368"/>
      <c r="X93" s="368"/>
      <c r="Y93" s="368"/>
      <c r="Z93" s="368"/>
      <c r="AA93" s="368"/>
      <c r="AB93" s="368"/>
      <c r="AC93" s="368"/>
      <c r="AD93" s="368"/>
      <c r="AE93" s="368"/>
      <c r="AF93" s="368"/>
      <c r="AG93" s="366">
        <f>' IO301 deštová ...'!M30</f>
        <v>0</v>
      </c>
      <c r="AH93" s="367"/>
      <c r="AI93" s="367"/>
      <c r="AJ93" s="367"/>
      <c r="AK93" s="367"/>
      <c r="AL93" s="367"/>
      <c r="AM93" s="367"/>
      <c r="AN93" s="364">
        <f t="shared" si="0"/>
        <v>0</v>
      </c>
      <c r="AO93" s="365"/>
      <c r="AP93" s="365"/>
      <c r="AQ93" s="337"/>
      <c r="AS93" s="98">
        <f>' IO301 deštová ...'!M28</f>
        <v>0</v>
      </c>
      <c r="AT93" s="99">
        <f>ROUND(SUM(AV93:AW93),2)</f>
        <v>0</v>
      </c>
      <c r="AU93" s="100">
        <f>' IO301 deštová ...'!W126</f>
        <v>0</v>
      </c>
      <c r="AV93" s="99">
        <f>' IO301 deštová ...'!M32</f>
        <v>0</v>
      </c>
      <c r="AW93" s="99">
        <f>' IO301 deštová ...'!M33</f>
        <v>0</v>
      </c>
      <c r="AX93" s="99">
        <f>' IO301 deštová ...'!M34</f>
        <v>0</v>
      </c>
      <c r="AY93" s="99">
        <f>' IO301 deštová ...'!M35</f>
        <v>0</v>
      </c>
      <c r="AZ93" s="99">
        <f>' IO301 deštová ...'!H32</f>
        <v>0</v>
      </c>
      <c r="BA93" s="99">
        <f>' IO301 deštová ...'!H33</f>
        <v>0</v>
      </c>
      <c r="BB93" s="99">
        <f>' IO301 deštová ...'!H34</f>
        <v>0</v>
      </c>
      <c r="BC93" s="99">
        <f>' IO301 deštová ...'!H35</f>
        <v>0</v>
      </c>
      <c r="BD93" s="101">
        <f>' IO301 deštová ...'!H36</f>
        <v>0</v>
      </c>
      <c r="BT93" s="97" t="s">
        <v>81</v>
      </c>
      <c r="BV93" s="97" t="s">
        <v>77</v>
      </c>
      <c r="BW93" s="97" t="s">
        <v>86</v>
      </c>
      <c r="BX93" s="97" t="s">
        <v>78</v>
      </c>
    </row>
    <row r="94" spans="1:76" s="1" customFormat="1" ht="10.9" customHeight="1"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38"/>
      <c r="AH94" s="338"/>
      <c r="AI94" s="338"/>
      <c r="AJ94" s="338"/>
      <c r="AK94" s="338"/>
      <c r="AL94" s="338"/>
      <c r="AM94" s="338"/>
      <c r="AN94" s="39"/>
      <c r="AO94" s="39"/>
      <c r="AP94" s="39"/>
      <c r="AQ94" s="40"/>
    </row>
    <row r="95" spans="1:76" s="1" customFormat="1" ht="30" customHeight="1">
      <c r="B95" s="38"/>
      <c r="C95" s="104" t="s">
        <v>88</v>
      </c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374">
        <v>0</v>
      </c>
      <c r="AH95" s="374"/>
      <c r="AI95" s="374"/>
      <c r="AJ95" s="374"/>
      <c r="AK95" s="374"/>
      <c r="AL95" s="374"/>
      <c r="AM95" s="374"/>
      <c r="AN95" s="375">
        <v>0</v>
      </c>
      <c r="AO95" s="375"/>
      <c r="AP95" s="375"/>
      <c r="AQ95" s="40"/>
    </row>
    <row r="96" spans="1:76" s="1" customFormat="1" ht="6.95" customHeight="1">
      <c r="B96" s="62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4"/>
    </row>
  </sheetData>
  <mergeCells count="63">
    <mergeCell ref="AR2:BE2"/>
    <mergeCell ref="AG87:AM87"/>
    <mergeCell ref="AN87:AP87"/>
    <mergeCell ref="AG95:AM95"/>
    <mergeCell ref="AN95:AP95"/>
    <mergeCell ref="AN93:AP93"/>
    <mergeCell ref="AG93:AM93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3:H93"/>
    <mergeCell ref="J93:AF93"/>
    <mergeCell ref="AN89:AP89"/>
    <mergeCell ref="AG89:AM89"/>
    <mergeCell ref="D89:H89"/>
    <mergeCell ref="J89:AF89"/>
    <mergeCell ref="AN92:AP92"/>
    <mergeCell ref="AG92:AM92"/>
    <mergeCell ref="D92:H92"/>
    <mergeCell ref="J92:AF92"/>
    <mergeCell ref="J90:AF90"/>
    <mergeCell ref="AG90:AM90"/>
    <mergeCell ref="AN90:AP90"/>
    <mergeCell ref="J91:AF91"/>
    <mergeCell ref="AG91:AM91"/>
    <mergeCell ref="AN91:AP91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disablePrompts="1" count="2">
    <dataValidation type="list" allowBlank="1" showInputMessage="1" showErrorMessage="1" error="Povoleny jsou hodnoty základní, snížená, zákl. přenesená, sníž. přenesená, nulová." sqref="AU94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4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ObecVB3 - IS a komunikace...'!C2" display="/"/>
    <hyperlink ref="A89" location="'ObecVB3a - IO 01 splaškov...'!C2" display="/"/>
    <hyperlink ref="A92" location="'ObecVB4a - IO02 vodovod I...'!C2" display="/"/>
    <hyperlink ref="A93" location="'ObecVB2a - IO301 deštová 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77"/>
  <sheetViews>
    <sheetView showGridLines="0" workbookViewId="0">
      <pane ySplit="1" topLeftCell="A2" activePane="bottomLeft" state="frozen"/>
      <selection pane="bottomLeft" activeCell="J11" sqref="J1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6"/>
      <c r="B1" s="15"/>
      <c r="C1" s="15"/>
      <c r="D1" s="16" t="s">
        <v>1</v>
      </c>
      <c r="E1" s="15"/>
      <c r="F1" s="17" t="s">
        <v>89</v>
      </c>
      <c r="G1" s="17"/>
      <c r="H1" s="431" t="s">
        <v>90</v>
      </c>
      <c r="I1" s="431"/>
      <c r="J1" s="431"/>
      <c r="K1" s="431"/>
      <c r="L1" s="17" t="s">
        <v>91</v>
      </c>
      <c r="M1" s="15"/>
      <c r="N1" s="15"/>
      <c r="O1" s="16" t="s">
        <v>92</v>
      </c>
      <c r="P1" s="15"/>
      <c r="Q1" s="15"/>
      <c r="R1" s="15"/>
      <c r="S1" s="17" t="s">
        <v>93</v>
      </c>
      <c r="T1" s="17"/>
      <c r="U1" s="106"/>
      <c r="V1" s="10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339" t="s">
        <v>7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S2" s="370" t="s">
        <v>8</v>
      </c>
      <c r="T2" s="371"/>
      <c r="U2" s="371"/>
      <c r="V2" s="371"/>
      <c r="W2" s="371"/>
      <c r="X2" s="371"/>
      <c r="Y2" s="371"/>
      <c r="Z2" s="371"/>
      <c r="AA2" s="371"/>
      <c r="AB2" s="371"/>
      <c r="AC2" s="371"/>
      <c r="AT2" s="21" t="s">
        <v>78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94</v>
      </c>
    </row>
    <row r="4" spans="1:66" ht="36.950000000000003" customHeight="1">
      <c r="B4" s="25"/>
      <c r="C4" s="341" t="s">
        <v>95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26"/>
      <c r="T4" s="27" t="s">
        <v>13</v>
      </c>
      <c r="AT4" s="21" t="s">
        <v>6</v>
      </c>
    </row>
    <row r="5" spans="1:66" ht="6.95" customHeight="1">
      <c r="B5" s="25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6"/>
    </row>
    <row r="6" spans="1:66" s="1" customFormat="1" ht="32.85" customHeight="1">
      <c r="B6" s="38"/>
      <c r="C6" s="39"/>
      <c r="D6" s="32" t="s">
        <v>19</v>
      </c>
      <c r="E6" s="39"/>
      <c r="F6" s="347" t="s">
        <v>1208</v>
      </c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9"/>
      <c r="R6" s="40"/>
    </row>
    <row r="7" spans="1:66" s="1" customFormat="1" ht="14.45" customHeight="1">
      <c r="B7" s="38"/>
      <c r="C7" s="39"/>
      <c r="D7" s="33" t="s">
        <v>21</v>
      </c>
      <c r="E7" s="39"/>
      <c r="F7" s="31" t="s">
        <v>5</v>
      </c>
      <c r="G7" s="39"/>
      <c r="H7" s="39"/>
      <c r="I7" s="39"/>
      <c r="J7" s="39"/>
      <c r="K7" s="39"/>
      <c r="L7" s="39"/>
      <c r="M7" s="33" t="s">
        <v>22</v>
      </c>
      <c r="N7" s="39"/>
      <c r="O7" s="31" t="s">
        <v>5</v>
      </c>
      <c r="P7" s="39"/>
      <c r="Q7" s="39"/>
      <c r="R7" s="40"/>
    </row>
    <row r="8" spans="1:66" s="1" customFormat="1" ht="14.45" customHeight="1">
      <c r="B8" s="38"/>
      <c r="C8" s="39"/>
      <c r="D8" s="33" t="s">
        <v>23</v>
      </c>
      <c r="E8" s="39"/>
      <c r="F8" s="31" t="s">
        <v>24</v>
      </c>
      <c r="G8" s="39"/>
      <c r="H8" s="39"/>
      <c r="I8" s="39"/>
      <c r="J8" s="39"/>
      <c r="K8" s="39"/>
      <c r="L8" s="39"/>
      <c r="M8" s="33" t="s">
        <v>25</v>
      </c>
      <c r="N8" s="39"/>
      <c r="O8" s="385" t="str">
        <f>'Rekapitulace stavby II. etapa'!AN8</f>
        <v>07.07.2018</v>
      </c>
      <c r="P8" s="386"/>
      <c r="Q8" s="39"/>
      <c r="R8" s="40"/>
    </row>
    <row r="9" spans="1:66" s="1" customFormat="1" ht="10.9" customHeight="1"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</row>
    <row r="10" spans="1:66" s="1" customFormat="1" ht="14.45" customHeight="1">
      <c r="B10" s="38"/>
      <c r="C10" s="39"/>
      <c r="D10" s="33" t="s">
        <v>27</v>
      </c>
      <c r="E10" s="39"/>
      <c r="F10" s="39"/>
      <c r="G10" s="39"/>
      <c r="H10" s="39"/>
      <c r="I10" s="39"/>
      <c r="J10" s="39"/>
      <c r="K10" s="39"/>
      <c r="L10" s="39"/>
      <c r="M10" s="33" t="s">
        <v>28</v>
      </c>
      <c r="N10" s="39"/>
      <c r="O10" s="345" t="str">
        <f>IF('Rekapitulace stavby II. etapa'!AN10="","",'Rekapitulace stavby II. etapa'!AN10)</f>
        <v/>
      </c>
      <c r="P10" s="345"/>
      <c r="Q10" s="39"/>
      <c r="R10" s="40"/>
    </row>
    <row r="11" spans="1:66" s="1" customFormat="1" ht="18" customHeight="1">
      <c r="B11" s="38"/>
      <c r="C11" s="39"/>
      <c r="D11" s="39"/>
      <c r="E11" s="31" t="str">
        <f>IF('Rekapitulace stavby II. etapa'!E11="","",'Rekapitulace stavby II. etapa'!E11)</f>
        <v xml:space="preserve"> </v>
      </c>
      <c r="F11" s="39"/>
      <c r="G11" s="39"/>
      <c r="H11" s="39"/>
      <c r="I11" s="39"/>
      <c r="J11" s="39"/>
      <c r="K11" s="39"/>
      <c r="L11" s="39"/>
      <c r="M11" s="33" t="s">
        <v>30</v>
      </c>
      <c r="N11" s="39"/>
      <c r="O11" s="345" t="str">
        <f>IF('Rekapitulace stavby II. etapa'!AN11="","",'Rekapitulace stavby II. etapa'!AN11)</f>
        <v/>
      </c>
      <c r="P11" s="345"/>
      <c r="Q11" s="39"/>
      <c r="R11" s="40"/>
    </row>
    <row r="12" spans="1:66" s="1" customFormat="1" ht="6.95" customHeight="1"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</row>
    <row r="13" spans="1:66" s="1" customFormat="1" ht="14.45" customHeight="1">
      <c r="B13" s="38"/>
      <c r="C13" s="39"/>
      <c r="D13" s="33" t="s">
        <v>31</v>
      </c>
      <c r="E13" s="39"/>
      <c r="F13" s="39"/>
      <c r="G13" s="39"/>
      <c r="H13" s="39"/>
      <c r="I13" s="39"/>
      <c r="J13" s="39"/>
      <c r="K13" s="39"/>
      <c r="L13" s="39"/>
      <c r="M13" s="33" t="s">
        <v>28</v>
      </c>
      <c r="N13" s="39"/>
      <c r="O13" s="387" t="str">
        <f>IF('Rekapitulace stavby II. etapa'!AN13="","",'Rekapitulace stavby II. etapa'!AN13)</f>
        <v>Vyplň údaj</v>
      </c>
      <c r="P13" s="345"/>
      <c r="Q13" s="39"/>
      <c r="R13" s="40"/>
    </row>
    <row r="14" spans="1:66" s="1" customFormat="1" ht="18" customHeight="1">
      <c r="B14" s="38"/>
      <c r="C14" s="39"/>
      <c r="D14" s="39"/>
      <c r="E14" s="387" t="str">
        <f>IF('Rekapitulace stavby II. etapa'!E14="","",'Rekapitulace stavby II. etapa'!E14)</f>
        <v>Vyplň údaj</v>
      </c>
      <c r="F14" s="388"/>
      <c r="G14" s="388"/>
      <c r="H14" s="388"/>
      <c r="I14" s="388"/>
      <c r="J14" s="388"/>
      <c r="K14" s="388"/>
      <c r="L14" s="388"/>
      <c r="M14" s="33" t="s">
        <v>30</v>
      </c>
      <c r="N14" s="39"/>
      <c r="O14" s="387" t="str">
        <f>IF('Rekapitulace stavby II. etapa'!AN14="","",'Rekapitulace stavby II. etapa'!AN14)</f>
        <v>Vyplň údaj</v>
      </c>
      <c r="P14" s="345"/>
      <c r="Q14" s="39"/>
      <c r="R14" s="40"/>
    </row>
    <row r="15" spans="1:66" s="1" customFormat="1" ht="6.95" customHeight="1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0"/>
    </row>
    <row r="16" spans="1:66" s="1" customFormat="1" ht="14.45" customHeight="1">
      <c r="B16" s="38"/>
      <c r="C16" s="39"/>
      <c r="D16" s="33" t="s">
        <v>33</v>
      </c>
      <c r="E16" s="39"/>
      <c r="F16" s="39"/>
      <c r="G16" s="39"/>
      <c r="H16" s="39"/>
      <c r="I16" s="39"/>
      <c r="J16" s="39"/>
      <c r="K16" s="39"/>
      <c r="L16" s="39"/>
      <c r="M16" s="33" t="s">
        <v>28</v>
      </c>
      <c r="N16" s="39"/>
      <c r="O16" s="345" t="str">
        <f>IF('Rekapitulace stavby II. etapa'!AN16="","",'Rekapitulace stavby II. etapa'!AN16)</f>
        <v/>
      </c>
      <c r="P16" s="345"/>
      <c r="Q16" s="39"/>
      <c r="R16" s="40"/>
    </row>
    <row r="17" spans="2:18" s="1" customFormat="1" ht="18" customHeight="1">
      <c r="B17" s="38"/>
      <c r="C17" s="39"/>
      <c r="D17" s="39"/>
      <c r="E17" s="31" t="str">
        <f>IF('Rekapitulace stavby II. etapa'!E17="","",'Rekapitulace stavby II. etapa'!E17)</f>
        <v xml:space="preserve"> </v>
      </c>
      <c r="F17" s="39"/>
      <c r="G17" s="39"/>
      <c r="H17" s="39"/>
      <c r="I17" s="39"/>
      <c r="J17" s="39"/>
      <c r="K17" s="39"/>
      <c r="L17" s="39"/>
      <c r="M17" s="33" t="s">
        <v>30</v>
      </c>
      <c r="N17" s="39"/>
      <c r="O17" s="345" t="str">
        <f>IF('Rekapitulace stavby II. etapa'!AN17="","",'Rekapitulace stavby II. etapa'!AN17)</f>
        <v/>
      </c>
      <c r="P17" s="345"/>
      <c r="Q17" s="39"/>
      <c r="R17" s="40"/>
    </row>
    <row r="18" spans="2:18" s="1" customFormat="1" ht="6.95" customHeight="1"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40"/>
    </row>
    <row r="19" spans="2:18" s="1" customFormat="1" ht="14.45" customHeight="1">
      <c r="B19" s="38"/>
      <c r="C19" s="39"/>
      <c r="D19" s="33" t="s">
        <v>35</v>
      </c>
      <c r="E19" s="39"/>
      <c r="F19" s="39"/>
      <c r="G19" s="39"/>
      <c r="H19" s="39"/>
      <c r="I19" s="39"/>
      <c r="J19" s="39"/>
      <c r="K19" s="39"/>
      <c r="L19" s="39"/>
      <c r="M19" s="33" t="s">
        <v>28</v>
      </c>
      <c r="N19" s="39"/>
      <c r="O19" s="345" t="str">
        <f>IF('Rekapitulace stavby II. etapa'!AN19="","",'Rekapitulace stavby II. etapa'!AN19)</f>
        <v/>
      </c>
      <c r="P19" s="345"/>
      <c r="Q19" s="39"/>
      <c r="R19" s="40"/>
    </row>
    <row r="20" spans="2:18" s="1" customFormat="1" ht="18" customHeight="1">
      <c r="B20" s="38"/>
      <c r="C20" s="39"/>
      <c r="D20" s="39"/>
      <c r="E20" s="31" t="str">
        <f>IF('Rekapitulace stavby II. etapa'!E20="","",'Rekapitulace stavby II. etapa'!E20)</f>
        <v xml:space="preserve"> </v>
      </c>
      <c r="F20" s="39"/>
      <c r="G20" s="39"/>
      <c r="H20" s="39"/>
      <c r="I20" s="39"/>
      <c r="J20" s="39"/>
      <c r="K20" s="39"/>
      <c r="L20" s="39"/>
      <c r="M20" s="33" t="s">
        <v>30</v>
      </c>
      <c r="N20" s="39"/>
      <c r="O20" s="345" t="str">
        <f>IF('Rekapitulace stavby II. etapa'!AN20="","",'Rekapitulace stavby II. etapa'!AN20)</f>
        <v/>
      </c>
      <c r="P20" s="345"/>
      <c r="Q20" s="39"/>
      <c r="R20" s="40"/>
    </row>
    <row r="21" spans="2:18" s="1" customFormat="1" ht="6.95" customHeight="1"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0"/>
    </row>
    <row r="22" spans="2:18" s="1" customFormat="1" ht="14.45" customHeight="1">
      <c r="B22" s="38"/>
      <c r="C22" s="39"/>
      <c r="D22" s="33" t="s">
        <v>36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22.5" customHeight="1">
      <c r="B23" s="38"/>
      <c r="C23" s="39"/>
      <c r="D23" s="39"/>
      <c r="E23" s="350" t="s">
        <v>5</v>
      </c>
      <c r="F23" s="350"/>
      <c r="G23" s="350"/>
      <c r="H23" s="350"/>
      <c r="I23" s="350"/>
      <c r="J23" s="350"/>
      <c r="K23" s="350"/>
      <c r="L23" s="350"/>
      <c r="M23" s="39"/>
      <c r="N23" s="39"/>
      <c r="O23" s="39"/>
      <c r="P23" s="39"/>
      <c r="Q23" s="39"/>
      <c r="R23" s="40"/>
    </row>
    <row r="24" spans="2:18" s="1" customFormat="1" ht="6.95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</row>
    <row r="25" spans="2:18" s="1" customFormat="1" ht="6.95" customHeight="1">
      <c r="B25" s="38"/>
      <c r="C25" s="39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39"/>
      <c r="R25" s="40"/>
    </row>
    <row r="26" spans="2:18" s="1" customFormat="1" ht="14.45" customHeight="1">
      <c r="B26" s="38"/>
      <c r="C26" s="39"/>
      <c r="D26" s="107" t="s">
        <v>96</v>
      </c>
      <c r="E26" s="39"/>
      <c r="F26" s="39"/>
      <c r="G26" s="39"/>
      <c r="H26" s="39"/>
      <c r="I26" s="39"/>
      <c r="J26" s="39"/>
      <c r="K26" s="39"/>
      <c r="L26" s="39"/>
      <c r="M26" s="351">
        <f>N87</f>
        <v>0</v>
      </c>
      <c r="N26" s="351"/>
      <c r="O26" s="351"/>
      <c r="P26" s="351"/>
      <c r="Q26" s="39"/>
      <c r="R26" s="40"/>
    </row>
    <row r="27" spans="2:18" s="1" customFormat="1" ht="14.45" customHeight="1">
      <c r="B27" s="38"/>
      <c r="C27" s="39"/>
      <c r="D27" s="37" t="s">
        <v>87</v>
      </c>
      <c r="E27" s="39"/>
      <c r="F27" s="39"/>
      <c r="G27" s="39"/>
      <c r="H27" s="39"/>
      <c r="I27" s="39"/>
      <c r="J27" s="39"/>
      <c r="K27" s="39"/>
      <c r="L27" s="39"/>
      <c r="M27" s="351">
        <f>N99</f>
        <v>0</v>
      </c>
      <c r="N27" s="351"/>
      <c r="O27" s="351"/>
      <c r="P27" s="351"/>
      <c r="Q27" s="39"/>
      <c r="R27" s="40"/>
    </row>
    <row r="28" spans="2:18" s="1" customFormat="1" ht="6.95" customHeigh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/>
    </row>
    <row r="29" spans="2:18" s="1" customFormat="1" ht="25.35" customHeight="1">
      <c r="B29" s="38"/>
      <c r="C29" s="39"/>
      <c r="D29" s="108" t="s">
        <v>39</v>
      </c>
      <c r="E29" s="39"/>
      <c r="F29" s="39"/>
      <c r="G29" s="39"/>
      <c r="H29" s="39"/>
      <c r="I29" s="39"/>
      <c r="J29" s="39"/>
      <c r="K29" s="39"/>
      <c r="L29" s="39"/>
      <c r="M29" s="389">
        <f>ROUND(M26+M27,2)</f>
        <v>0</v>
      </c>
      <c r="N29" s="384"/>
      <c r="O29" s="384"/>
      <c r="P29" s="384"/>
      <c r="Q29" s="39"/>
      <c r="R29" s="40"/>
    </row>
    <row r="30" spans="2:18" s="1" customFormat="1" ht="6.95" customHeight="1">
      <c r="B30" s="38"/>
      <c r="C30" s="39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9"/>
      <c r="R30" s="40"/>
    </row>
    <row r="31" spans="2:18" s="1" customFormat="1" ht="14.45" customHeight="1">
      <c r="B31" s="38"/>
      <c r="C31" s="39"/>
      <c r="D31" s="45" t="s">
        <v>40</v>
      </c>
      <c r="E31" s="45" t="s">
        <v>41</v>
      </c>
      <c r="F31" s="46">
        <v>0.21</v>
      </c>
      <c r="G31" s="109" t="s">
        <v>42</v>
      </c>
      <c r="H31" s="390">
        <f>ROUND((((SUM(BE99:BE106)+SUM(BE123:BE270))+SUM(BE272:BE276))),2)</f>
        <v>0</v>
      </c>
      <c r="I31" s="384"/>
      <c r="J31" s="384"/>
      <c r="K31" s="39"/>
      <c r="L31" s="39"/>
      <c r="M31" s="390">
        <f>ROUND(((ROUND((SUM(BE99:BE106)+SUM(BE123:BE270)), 2)*F31)+SUM(BE272:BE276)*F31),2)</f>
        <v>0</v>
      </c>
      <c r="N31" s="384"/>
      <c r="O31" s="384"/>
      <c r="P31" s="384"/>
      <c r="Q31" s="39"/>
      <c r="R31" s="40"/>
    </row>
    <row r="32" spans="2:18" s="1" customFormat="1" ht="14.45" customHeight="1">
      <c r="B32" s="38"/>
      <c r="C32" s="39"/>
      <c r="D32" s="39"/>
      <c r="E32" s="45" t="s">
        <v>43</v>
      </c>
      <c r="F32" s="46">
        <v>0.15</v>
      </c>
      <c r="G32" s="109" t="s">
        <v>42</v>
      </c>
      <c r="H32" s="390">
        <f>ROUND((((SUM(BF99:BF106)+SUM(BF123:BF270))+SUM(BF272:BF276))),2)</f>
        <v>0</v>
      </c>
      <c r="I32" s="384"/>
      <c r="J32" s="384"/>
      <c r="K32" s="39"/>
      <c r="L32" s="39"/>
      <c r="M32" s="390">
        <f>ROUND(((ROUND((SUM(BF99:BF106)+SUM(BF123:BF270)), 2)*F32)+SUM(BF272:BF276)*F32),2)</f>
        <v>0</v>
      </c>
      <c r="N32" s="384"/>
      <c r="O32" s="384"/>
      <c r="P32" s="384"/>
      <c r="Q32" s="39"/>
      <c r="R32" s="40"/>
    </row>
    <row r="33" spans="2:18" s="1" customFormat="1" ht="14.45" hidden="1" customHeight="1">
      <c r="B33" s="38"/>
      <c r="C33" s="39"/>
      <c r="D33" s="39"/>
      <c r="E33" s="45" t="s">
        <v>44</v>
      </c>
      <c r="F33" s="46">
        <v>0.21</v>
      </c>
      <c r="G33" s="109" t="s">
        <v>42</v>
      </c>
      <c r="H33" s="390">
        <f>ROUND((((SUM(BG99:BG106)+SUM(BG123:BG270))+SUM(BG272:BG276))),2)</f>
        <v>0</v>
      </c>
      <c r="I33" s="384"/>
      <c r="J33" s="384"/>
      <c r="K33" s="39"/>
      <c r="L33" s="39"/>
      <c r="M33" s="390">
        <v>0</v>
      </c>
      <c r="N33" s="384"/>
      <c r="O33" s="384"/>
      <c r="P33" s="384"/>
      <c r="Q33" s="39"/>
      <c r="R33" s="40"/>
    </row>
    <row r="34" spans="2:18" s="1" customFormat="1" ht="14.45" hidden="1" customHeight="1">
      <c r="B34" s="38"/>
      <c r="C34" s="39"/>
      <c r="D34" s="39"/>
      <c r="E34" s="45" t="s">
        <v>45</v>
      </c>
      <c r="F34" s="46">
        <v>0.15</v>
      </c>
      <c r="G34" s="109" t="s">
        <v>42</v>
      </c>
      <c r="H34" s="390">
        <f>ROUND((((SUM(BH99:BH106)+SUM(BH123:BH270))+SUM(BH272:BH276))),2)</f>
        <v>0</v>
      </c>
      <c r="I34" s="384"/>
      <c r="J34" s="384"/>
      <c r="K34" s="39"/>
      <c r="L34" s="39"/>
      <c r="M34" s="390">
        <v>0</v>
      </c>
      <c r="N34" s="384"/>
      <c r="O34" s="384"/>
      <c r="P34" s="384"/>
      <c r="Q34" s="39"/>
      <c r="R34" s="40"/>
    </row>
    <row r="35" spans="2:18" s="1" customFormat="1" ht="14.45" hidden="1" customHeight="1">
      <c r="B35" s="38"/>
      <c r="C35" s="39"/>
      <c r="D35" s="39"/>
      <c r="E35" s="45" t="s">
        <v>46</v>
      </c>
      <c r="F35" s="46">
        <v>0</v>
      </c>
      <c r="G35" s="109" t="s">
        <v>42</v>
      </c>
      <c r="H35" s="390">
        <f>ROUND((((SUM(BI99:BI106)+SUM(BI123:BI270))+SUM(BI272:BI276))),2)</f>
        <v>0</v>
      </c>
      <c r="I35" s="384"/>
      <c r="J35" s="384"/>
      <c r="K35" s="39"/>
      <c r="L35" s="39"/>
      <c r="M35" s="390">
        <v>0</v>
      </c>
      <c r="N35" s="384"/>
      <c r="O35" s="384"/>
      <c r="P35" s="384"/>
      <c r="Q35" s="39"/>
      <c r="R35" s="40"/>
    </row>
    <row r="36" spans="2:18" s="1" customFormat="1" ht="6.95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40"/>
    </row>
    <row r="37" spans="2:18" s="1" customFormat="1" ht="25.35" customHeight="1">
      <c r="B37" s="38"/>
      <c r="C37" s="105"/>
      <c r="D37" s="110" t="s">
        <v>47</v>
      </c>
      <c r="E37" s="78"/>
      <c r="F37" s="78"/>
      <c r="G37" s="111" t="s">
        <v>48</v>
      </c>
      <c r="H37" s="112" t="s">
        <v>49</v>
      </c>
      <c r="I37" s="78"/>
      <c r="J37" s="78"/>
      <c r="K37" s="78"/>
      <c r="L37" s="391">
        <f>SUM(M29:M35)</f>
        <v>0</v>
      </c>
      <c r="M37" s="391"/>
      <c r="N37" s="391"/>
      <c r="O37" s="391"/>
      <c r="P37" s="392"/>
      <c r="Q37" s="105"/>
      <c r="R37" s="40"/>
    </row>
    <row r="38" spans="2:18" s="1" customFormat="1" ht="14.45" customHeight="1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40"/>
    </row>
    <row r="39" spans="2:18" s="1" customFormat="1" ht="14.4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>
      <c r="B40" s="25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6"/>
    </row>
    <row r="41" spans="2:18">
      <c r="B41" s="2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6"/>
    </row>
    <row r="42" spans="2:18">
      <c r="B42" s="25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6"/>
    </row>
    <row r="43" spans="2:18">
      <c r="B43" s="25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6"/>
    </row>
    <row r="44" spans="2:18">
      <c r="B44" s="25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6"/>
    </row>
    <row r="45" spans="2:18">
      <c r="B45" s="25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6"/>
    </row>
    <row r="46" spans="2:18">
      <c r="B46" s="2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6"/>
    </row>
    <row r="47" spans="2:18">
      <c r="B47" s="2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6"/>
    </row>
    <row r="48" spans="2:18">
      <c r="B48" s="25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6"/>
    </row>
    <row r="49" spans="2:18">
      <c r="B49" s="25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6"/>
    </row>
    <row r="50" spans="2:18" s="1" customFormat="1" ht="15">
      <c r="B50" s="38"/>
      <c r="C50" s="39"/>
      <c r="D50" s="53" t="s">
        <v>50</v>
      </c>
      <c r="E50" s="54"/>
      <c r="F50" s="54"/>
      <c r="G50" s="54"/>
      <c r="H50" s="55"/>
      <c r="I50" s="39"/>
      <c r="J50" s="53" t="s">
        <v>51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5"/>
      <c r="C51" s="29"/>
      <c r="D51" s="56"/>
      <c r="E51" s="29"/>
      <c r="F51" s="29"/>
      <c r="G51" s="29"/>
      <c r="H51" s="57"/>
      <c r="I51" s="29"/>
      <c r="J51" s="56"/>
      <c r="K51" s="29"/>
      <c r="L51" s="29"/>
      <c r="M51" s="29"/>
      <c r="N51" s="29"/>
      <c r="O51" s="29"/>
      <c r="P51" s="57"/>
      <c r="Q51" s="29"/>
      <c r="R51" s="26"/>
    </row>
    <row r="52" spans="2:18">
      <c r="B52" s="25"/>
      <c r="C52" s="29"/>
      <c r="D52" s="56"/>
      <c r="E52" s="29"/>
      <c r="F52" s="29"/>
      <c r="G52" s="29"/>
      <c r="H52" s="57"/>
      <c r="I52" s="29"/>
      <c r="J52" s="56"/>
      <c r="K52" s="29"/>
      <c r="L52" s="29"/>
      <c r="M52" s="29"/>
      <c r="N52" s="29"/>
      <c r="O52" s="29"/>
      <c r="P52" s="57"/>
      <c r="Q52" s="29"/>
      <c r="R52" s="26"/>
    </row>
    <row r="53" spans="2:18">
      <c r="B53" s="25"/>
      <c r="C53" s="29"/>
      <c r="D53" s="56"/>
      <c r="E53" s="29"/>
      <c r="F53" s="29"/>
      <c r="G53" s="29"/>
      <c r="H53" s="57"/>
      <c r="I53" s="29"/>
      <c r="J53" s="56"/>
      <c r="K53" s="29"/>
      <c r="L53" s="29"/>
      <c r="M53" s="29"/>
      <c r="N53" s="29"/>
      <c r="O53" s="29"/>
      <c r="P53" s="57"/>
      <c r="Q53" s="29"/>
      <c r="R53" s="26"/>
    </row>
    <row r="54" spans="2:18">
      <c r="B54" s="25"/>
      <c r="C54" s="29"/>
      <c r="D54" s="56"/>
      <c r="E54" s="29"/>
      <c r="F54" s="29"/>
      <c r="G54" s="29"/>
      <c r="H54" s="57"/>
      <c r="I54" s="29"/>
      <c r="J54" s="56"/>
      <c r="K54" s="29"/>
      <c r="L54" s="29"/>
      <c r="M54" s="29"/>
      <c r="N54" s="29"/>
      <c r="O54" s="29"/>
      <c r="P54" s="57"/>
      <c r="Q54" s="29"/>
      <c r="R54" s="26"/>
    </row>
    <row r="55" spans="2:18">
      <c r="B55" s="25"/>
      <c r="C55" s="29"/>
      <c r="D55" s="56"/>
      <c r="E55" s="29"/>
      <c r="F55" s="29"/>
      <c r="G55" s="29"/>
      <c r="H55" s="57"/>
      <c r="I55" s="29"/>
      <c r="J55" s="56"/>
      <c r="K55" s="29"/>
      <c r="L55" s="29"/>
      <c r="M55" s="29"/>
      <c r="N55" s="29"/>
      <c r="O55" s="29"/>
      <c r="P55" s="57"/>
      <c r="Q55" s="29"/>
      <c r="R55" s="26"/>
    </row>
    <row r="56" spans="2:18">
      <c r="B56" s="25"/>
      <c r="C56" s="29"/>
      <c r="D56" s="56"/>
      <c r="E56" s="29"/>
      <c r="F56" s="29"/>
      <c r="G56" s="29"/>
      <c r="H56" s="57"/>
      <c r="I56" s="29"/>
      <c r="J56" s="56"/>
      <c r="K56" s="29"/>
      <c r="L56" s="29"/>
      <c r="M56" s="29"/>
      <c r="N56" s="29"/>
      <c r="O56" s="29"/>
      <c r="P56" s="57"/>
      <c r="Q56" s="29"/>
      <c r="R56" s="26"/>
    </row>
    <row r="57" spans="2:18">
      <c r="B57" s="25"/>
      <c r="C57" s="29"/>
      <c r="D57" s="56"/>
      <c r="E57" s="29"/>
      <c r="F57" s="29"/>
      <c r="G57" s="29"/>
      <c r="H57" s="57"/>
      <c r="I57" s="29"/>
      <c r="J57" s="56"/>
      <c r="K57" s="29"/>
      <c r="L57" s="29"/>
      <c r="M57" s="29"/>
      <c r="N57" s="29"/>
      <c r="O57" s="29"/>
      <c r="P57" s="57"/>
      <c r="Q57" s="29"/>
      <c r="R57" s="26"/>
    </row>
    <row r="58" spans="2:18">
      <c r="B58" s="25"/>
      <c r="C58" s="29"/>
      <c r="D58" s="56"/>
      <c r="E58" s="29"/>
      <c r="F58" s="29"/>
      <c r="G58" s="29"/>
      <c r="H58" s="57"/>
      <c r="I58" s="29"/>
      <c r="J58" s="56"/>
      <c r="K58" s="29"/>
      <c r="L58" s="29"/>
      <c r="M58" s="29"/>
      <c r="N58" s="29"/>
      <c r="O58" s="29"/>
      <c r="P58" s="57"/>
      <c r="Q58" s="29"/>
      <c r="R58" s="26"/>
    </row>
    <row r="59" spans="2:18" s="1" customFormat="1" ht="15">
      <c r="B59" s="38"/>
      <c r="C59" s="39"/>
      <c r="D59" s="58" t="s">
        <v>52</v>
      </c>
      <c r="E59" s="59"/>
      <c r="F59" s="59"/>
      <c r="G59" s="60" t="s">
        <v>53</v>
      </c>
      <c r="H59" s="61"/>
      <c r="I59" s="39"/>
      <c r="J59" s="58" t="s">
        <v>52</v>
      </c>
      <c r="K59" s="59"/>
      <c r="L59" s="59"/>
      <c r="M59" s="59"/>
      <c r="N59" s="60" t="s">
        <v>53</v>
      </c>
      <c r="O59" s="59"/>
      <c r="P59" s="61"/>
      <c r="Q59" s="39"/>
      <c r="R59" s="40"/>
    </row>
    <row r="60" spans="2:18"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6"/>
    </row>
    <row r="61" spans="2:18" s="1" customFormat="1" ht="15">
      <c r="B61" s="38"/>
      <c r="C61" s="39"/>
      <c r="D61" s="53" t="s">
        <v>54</v>
      </c>
      <c r="E61" s="54"/>
      <c r="F61" s="54"/>
      <c r="G61" s="54"/>
      <c r="H61" s="55"/>
      <c r="I61" s="39"/>
      <c r="J61" s="53" t="s">
        <v>55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5"/>
      <c r="C62" s="29"/>
      <c r="D62" s="56"/>
      <c r="E62" s="29"/>
      <c r="F62" s="29"/>
      <c r="G62" s="29"/>
      <c r="H62" s="57"/>
      <c r="I62" s="29"/>
      <c r="J62" s="56"/>
      <c r="K62" s="29"/>
      <c r="L62" s="29"/>
      <c r="M62" s="29"/>
      <c r="N62" s="29"/>
      <c r="O62" s="29"/>
      <c r="P62" s="57"/>
      <c r="Q62" s="29"/>
      <c r="R62" s="26"/>
    </row>
    <row r="63" spans="2:18">
      <c r="B63" s="25"/>
      <c r="C63" s="29"/>
      <c r="D63" s="56"/>
      <c r="E63" s="29"/>
      <c r="F63" s="29"/>
      <c r="G63" s="29"/>
      <c r="H63" s="57"/>
      <c r="I63" s="29"/>
      <c r="J63" s="56"/>
      <c r="K63" s="29"/>
      <c r="L63" s="29"/>
      <c r="M63" s="29"/>
      <c r="N63" s="29"/>
      <c r="O63" s="29"/>
      <c r="P63" s="57"/>
      <c r="Q63" s="29"/>
      <c r="R63" s="26"/>
    </row>
    <row r="64" spans="2:18">
      <c r="B64" s="25"/>
      <c r="C64" s="29"/>
      <c r="D64" s="56"/>
      <c r="E64" s="29"/>
      <c r="F64" s="29"/>
      <c r="G64" s="29"/>
      <c r="H64" s="57"/>
      <c r="I64" s="29"/>
      <c r="J64" s="56"/>
      <c r="K64" s="29"/>
      <c r="L64" s="29"/>
      <c r="M64" s="29"/>
      <c r="N64" s="29"/>
      <c r="O64" s="29"/>
      <c r="P64" s="57"/>
      <c r="Q64" s="29"/>
      <c r="R64" s="26"/>
    </row>
    <row r="65" spans="2:18">
      <c r="B65" s="25"/>
      <c r="C65" s="29"/>
      <c r="D65" s="56"/>
      <c r="E65" s="29"/>
      <c r="F65" s="29"/>
      <c r="G65" s="29"/>
      <c r="H65" s="57"/>
      <c r="I65" s="29"/>
      <c r="J65" s="56"/>
      <c r="K65" s="29"/>
      <c r="L65" s="29"/>
      <c r="M65" s="29"/>
      <c r="N65" s="29"/>
      <c r="O65" s="29"/>
      <c r="P65" s="57"/>
      <c r="Q65" s="29"/>
      <c r="R65" s="26"/>
    </row>
    <row r="66" spans="2:18">
      <c r="B66" s="25"/>
      <c r="C66" s="29"/>
      <c r="D66" s="56"/>
      <c r="E66" s="29"/>
      <c r="F66" s="29"/>
      <c r="G66" s="29"/>
      <c r="H66" s="57"/>
      <c r="I66" s="29"/>
      <c r="J66" s="56"/>
      <c r="K66" s="29"/>
      <c r="L66" s="29"/>
      <c r="M66" s="29"/>
      <c r="N66" s="29"/>
      <c r="O66" s="29"/>
      <c r="P66" s="57"/>
      <c r="Q66" s="29"/>
      <c r="R66" s="26"/>
    </row>
    <row r="67" spans="2:18">
      <c r="B67" s="25"/>
      <c r="C67" s="29"/>
      <c r="D67" s="56"/>
      <c r="E67" s="29"/>
      <c r="F67" s="29"/>
      <c r="G67" s="29"/>
      <c r="H67" s="57"/>
      <c r="I67" s="29"/>
      <c r="J67" s="56"/>
      <c r="K67" s="29"/>
      <c r="L67" s="29"/>
      <c r="M67" s="29"/>
      <c r="N67" s="29"/>
      <c r="O67" s="29"/>
      <c r="P67" s="57"/>
      <c r="Q67" s="29"/>
      <c r="R67" s="26"/>
    </row>
    <row r="68" spans="2:18">
      <c r="B68" s="25"/>
      <c r="C68" s="29"/>
      <c r="D68" s="56"/>
      <c r="E68" s="29"/>
      <c r="F68" s="29"/>
      <c r="G68" s="29"/>
      <c r="H68" s="57"/>
      <c r="I68" s="29"/>
      <c r="J68" s="56"/>
      <c r="K68" s="29"/>
      <c r="L68" s="29"/>
      <c r="M68" s="29"/>
      <c r="N68" s="29"/>
      <c r="O68" s="29"/>
      <c r="P68" s="57"/>
      <c r="Q68" s="29"/>
      <c r="R68" s="26"/>
    </row>
    <row r="69" spans="2:18">
      <c r="B69" s="25"/>
      <c r="C69" s="29"/>
      <c r="D69" s="56"/>
      <c r="E69" s="29"/>
      <c r="F69" s="29"/>
      <c r="G69" s="29"/>
      <c r="H69" s="57"/>
      <c r="I69" s="29"/>
      <c r="J69" s="56"/>
      <c r="K69" s="29"/>
      <c r="L69" s="29"/>
      <c r="M69" s="29"/>
      <c r="N69" s="29"/>
      <c r="O69" s="29"/>
      <c r="P69" s="57"/>
      <c r="Q69" s="29"/>
      <c r="R69" s="26"/>
    </row>
    <row r="70" spans="2:18" s="1" customFormat="1" ht="15">
      <c r="B70" s="38"/>
      <c r="C70" s="39"/>
      <c r="D70" s="58" t="s">
        <v>52</v>
      </c>
      <c r="E70" s="59"/>
      <c r="F70" s="59"/>
      <c r="G70" s="60" t="s">
        <v>53</v>
      </c>
      <c r="H70" s="61"/>
      <c r="I70" s="39"/>
      <c r="J70" s="58" t="s">
        <v>52</v>
      </c>
      <c r="K70" s="59"/>
      <c r="L70" s="59"/>
      <c r="M70" s="59"/>
      <c r="N70" s="60" t="s">
        <v>53</v>
      </c>
      <c r="O70" s="59"/>
      <c r="P70" s="61"/>
      <c r="Q70" s="39"/>
      <c r="R70" s="40"/>
    </row>
    <row r="71" spans="2:18" s="1" customFormat="1" ht="14.4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6.95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6.950000000000003" customHeight="1">
      <c r="B76" s="38"/>
      <c r="C76" s="341" t="s">
        <v>97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40"/>
    </row>
    <row r="77" spans="2:18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6.950000000000003" customHeight="1">
      <c r="B78" s="38"/>
      <c r="C78" s="72" t="s">
        <v>19</v>
      </c>
      <c r="D78" s="39"/>
      <c r="E78" s="39"/>
      <c r="F78" s="376" t="str">
        <f>F6</f>
        <v>IO 1 Komunikace, odstavné plochy, chodníky, sadové úpravy</v>
      </c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39"/>
      <c r="R78" s="40"/>
    </row>
    <row r="79" spans="2:18" s="1" customFormat="1" ht="6.95" customHeight="1"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40"/>
    </row>
    <row r="80" spans="2:18" s="1" customFormat="1" ht="18" customHeight="1">
      <c r="B80" s="38"/>
      <c r="C80" s="33" t="s">
        <v>23</v>
      </c>
      <c r="D80" s="39"/>
      <c r="E80" s="39"/>
      <c r="F80" s="31" t="str">
        <f>F8</f>
        <v>Velký Beranov</v>
      </c>
      <c r="G80" s="39"/>
      <c r="H80" s="39"/>
      <c r="I80" s="39"/>
      <c r="J80" s="39"/>
      <c r="K80" s="33" t="s">
        <v>25</v>
      </c>
      <c r="L80" s="39"/>
      <c r="M80" s="386" t="str">
        <f>IF(O8="","",O8)</f>
        <v>07.07.2018</v>
      </c>
      <c r="N80" s="386"/>
      <c r="O80" s="386"/>
      <c r="P80" s="386"/>
      <c r="Q80" s="39"/>
      <c r="R80" s="40"/>
    </row>
    <row r="81" spans="2:47" s="1" customFormat="1" ht="6.95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0"/>
    </row>
    <row r="82" spans="2:47" s="1" customFormat="1" ht="15">
      <c r="B82" s="38"/>
      <c r="C82" s="33" t="s">
        <v>27</v>
      </c>
      <c r="D82" s="39"/>
      <c r="E82" s="39"/>
      <c r="F82" s="31" t="str">
        <f>E11</f>
        <v xml:space="preserve"> </v>
      </c>
      <c r="G82" s="39"/>
      <c r="H82" s="39"/>
      <c r="I82" s="39"/>
      <c r="J82" s="39"/>
      <c r="K82" s="33" t="s">
        <v>33</v>
      </c>
      <c r="L82" s="39"/>
      <c r="M82" s="345" t="str">
        <f>E17</f>
        <v xml:space="preserve"> </v>
      </c>
      <c r="N82" s="345"/>
      <c r="O82" s="345"/>
      <c r="P82" s="345"/>
      <c r="Q82" s="345"/>
      <c r="R82" s="40"/>
    </row>
    <row r="83" spans="2:47" s="1" customFormat="1" ht="14.45" customHeight="1">
      <c r="B83" s="38"/>
      <c r="C83" s="33" t="s">
        <v>31</v>
      </c>
      <c r="D83" s="39"/>
      <c r="E83" s="39"/>
      <c r="F83" s="31" t="str">
        <f>IF(E14="","",E14)</f>
        <v>Vyplň údaj</v>
      </c>
      <c r="G83" s="39"/>
      <c r="H83" s="39"/>
      <c r="I83" s="39"/>
      <c r="J83" s="39"/>
      <c r="K83" s="33" t="s">
        <v>35</v>
      </c>
      <c r="L83" s="39"/>
      <c r="M83" s="345" t="str">
        <f>E20</f>
        <v xml:space="preserve"> </v>
      </c>
      <c r="N83" s="345"/>
      <c r="O83" s="345"/>
      <c r="P83" s="345"/>
      <c r="Q83" s="345"/>
      <c r="R83" s="40"/>
    </row>
    <row r="84" spans="2:47" s="1" customFormat="1" ht="10.35" customHeight="1"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40"/>
    </row>
    <row r="85" spans="2:47" s="1" customFormat="1" ht="29.25" customHeight="1">
      <c r="B85" s="38"/>
      <c r="C85" s="393" t="s">
        <v>98</v>
      </c>
      <c r="D85" s="394"/>
      <c r="E85" s="394"/>
      <c r="F85" s="394"/>
      <c r="G85" s="394"/>
      <c r="H85" s="105"/>
      <c r="I85" s="105"/>
      <c r="J85" s="105"/>
      <c r="K85" s="105"/>
      <c r="L85" s="105"/>
      <c r="M85" s="105"/>
      <c r="N85" s="393" t="s">
        <v>99</v>
      </c>
      <c r="O85" s="394"/>
      <c r="P85" s="394"/>
      <c r="Q85" s="394"/>
      <c r="R85" s="40"/>
    </row>
    <row r="86" spans="2:47" s="1" customFormat="1" ht="10.35" customHeight="1"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40"/>
    </row>
    <row r="87" spans="2:47" s="1" customFormat="1" ht="29.25" customHeight="1">
      <c r="B87" s="38"/>
      <c r="C87" s="113" t="s">
        <v>100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73">
        <f>N123</f>
        <v>0</v>
      </c>
      <c r="O87" s="395"/>
      <c r="P87" s="395"/>
      <c r="Q87" s="395"/>
      <c r="R87" s="40"/>
      <c r="AU87" s="21" t="s">
        <v>101</v>
      </c>
    </row>
    <row r="88" spans="2:47" s="6" customFormat="1" ht="24.95" customHeight="1">
      <c r="B88" s="114"/>
      <c r="C88" s="115"/>
      <c r="D88" s="116" t="s">
        <v>102</v>
      </c>
      <c r="E88" s="115"/>
      <c r="F88" s="115"/>
      <c r="G88" s="115"/>
      <c r="H88" s="115"/>
      <c r="I88" s="115"/>
      <c r="J88" s="115"/>
      <c r="K88" s="115"/>
      <c r="L88" s="115"/>
      <c r="M88" s="115"/>
      <c r="N88" s="396">
        <f>N124</f>
        <v>0</v>
      </c>
      <c r="O88" s="397"/>
      <c r="P88" s="397"/>
      <c r="Q88" s="397"/>
      <c r="R88" s="117"/>
    </row>
    <row r="89" spans="2:47" s="7" customFormat="1" ht="19.899999999999999" customHeight="1">
      <c r="B89" s="118"/>
      <c r="C89" s="119"/>
      <c r="D89" s="102" t="s">
        <v>103</v>
      </c>
      <c r="E89" s="119"/>
      <c r="F89" s="119"/>
      <c r="G89" s="119"/>
      <c r="H89" s="119"/>
      <c r="I89" s="119"/>
      <c r="J89" s="119"/>
      <c r="K89" s="119"/>
      <c r="L89" s="119"/>
      <c r="M89" s="119"/>
      <c r="N89" s="398">
        <f>N125</f>
        <v>0</v>
      </c>
      <c r="O89" s="399"/>
      <c r="P89" s="399"/>
      <c r="Q89" s="399"/>
      <c r="R89" s="120"/>
    </row>
    <row r="90" spans="2:47" s="7" customFormat="1" ht="19.899999999999999" customHeight="1">
      <c r="B90" s="118"/>
      <c r="C90" s="119"/>
      <c r="D90" s="102" t="s">
        <v>104</v>
      </c>
      <c r="E90" s="119"/>
      <c r="F90" s="119"/>
      <c r="G90" s="119"/>
      <c r="H90" s="119"/>
      <c r="I90" s="119"/>
      <c r="J90" s="119"/>
      <c r="K90" s="119"/>
      <c r="L90" s="119"/>
      <c r="M90" s="119"/>
      <c r="N90" s="398">
        <f>N206</f>
        <v>0</v>
      </c>
      <c r="O90" s="399"/>
      <c r="P90" s="399"/>
      <c r="Q90" s="399"/>
      <c r="R90" s="120"/>
    </row>
    <row r="91" spans="2:47" s="7" customFormat="1" ht="19.899999999999999" customHeight="1">
      <c r="B91" s="118"/>
      <c r="C91" s="119"/>
      <c r="D91" s="102" t="s">
        <v>105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98">
        <f>N210</f>
        <v>0</v>
      </c>
      <c r="O91" s="399"/>
      <c r="P91" s="399"/>
      <c r="Q91" s="399"/>
      <c r="R91" s="120"/>
    </row>
    <row r="92" spans="2:47" s="7" customFormat="1" ht="19.899999999999999" customHeight="1">
      <c r="B92" s="118"/>
      <c r="C92" s="119"/>
      <c r="D92" s="102" t="s">
        <v>106</v>
      </c>
      <c r="E92" s="119"/>
      <c r="F92" s="119"/>
      <c r="G92" s="119"/>
      <c r="H92" s="119"/>
      <c r="I92" s="119"/>
      <c r="J92" s="119"/>
      <c r="K92" s="119"/>
      <c r="L92" s="119"/>
      <c r="M92" s="119"/>
      <c r="N92" s="398">
        <f>N241</f>
        <v>0</v>
      </c>
      <c r="O92" s="399"/>
      <c r="P92" s="399"/>
      <c r="Q92" s="399"/>
      <c r="R92" s="120"/>
    </row>
    <row r="93" spans="2:47" s="7" customFormat="1" ht="19.899999999999999" customHeight="1">
      <c r="B93" s="118"/>
      <c r="C93" s="119"/>
      <c r="D93" s="102" t="s">
        <v>107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98">
        <f>N256</f>
        <v>0</v>
      </c>
      <c r="O93" s="399"/>
      <c r="P93" s="399"/>
      <c r="Q93" s="399"/>
      <c r="R93" s="120"/>
    </row>
    <row r="94" spans="2:47" s="6" customFormat="1" ht="24.95" customHeight="1">
      <c r="B94" s="114"/>
      <c r="C94" s="115"/>
      <c r="D94" s="116" t="s">
        <v>108</v>
      </c>
      <c r="E94" s="115"/>
      <c r="F94" s="115"/>
      <c r="G94" s="115"/>
      <c r="H94" s="115"/>
      <c r="I94" s="115"/>
      <c r="J94" s="115"/>
      <c r="K94" s="115"/>
      <c r="L94" s="115"/>
      <c r="M94" s="115"/>
      <c r="N94" s="396">
        <f>N258</f>
        <v>0</v>
      </c>
      <c r="O94" s="397"/>
      <c r="P94" s="397"/>
      <c r="Q94" s="397"/>
      <c r="R94" s="117"/>
    </row>
    <row r="95" spans="2:47" s="7" customFormat="1" ht="19.899999999999999" customHeight="1">
      <c r="B95" s="118"/>
      <c r="C95" s="119"/>
      <c r="D95" s="102" t="s">
        <v>109</v>
      </c>
      <c r="E95" s="119"/>
      <c r="F95" s="119"/>
      <c r="G95" s="119"/>
      <c r="H95" s="119"/>
      <c r="I95" s="119"/>
      <c r="J95" s="119"/>
      <c r="K95" s="119"/>
      <c r="L95" s="119"/>
      <c r="M95" s="119"/>
      <c r="N95" s="398">
        <f>N259</f>
        <v>0</v>
      </c>
      <c r="O95" s="399"/>
      <c r="P95" s="399"/>
      <c r="Q95" s="399"/>
      <c r="R95" s="120"/>
    </row>
    <row r="96" spans="2:47" s="7" customFormat="1" ht="19.899999999999999" customHeight="1">
      <c r="B96" s="118"/>
      <c r="C96" s="119"/>
      <c r="D96" s="102" t="s">
        <v>110</v>
      </c>
      <c r="E96" s="119"/>
      <c r="F96" s="119"/>
      <c r="G96" s="119"/>
      <c r="H96" s="119"/>
      <c r="I96" s="119"/>
      <c r="J96" s="119"/>
      <c r="K96" s="119"/>
      <c r="L96" s="119"/>
      <c r="M96" s="119"/>
      <c r="N96" s="398">
        <f>N269</f>
        <v>0</v>
      </c>
      <c r="O96" s="399"/>
      <c r="P96" s="399"/>
      <c r="Q96" s="399"/>
      <c r="R96" s="120"/>
    </row>
    <row r="97" spans="2:65" s="6" customFormat="1" ht="21.75" customHeight="1">
      <c r="B97" s="114"/>
      <c r="C97" s="115"/>
      <c r="D97" s="116" t="s">
        <v>111</v>
      </c>
      <c r="E97" s="115"/>
      <c r="F97" s="115"/>
      <c r="G97" s="115"/>
      <c r="H97" s="115"/>
      <c r="I97" s="115"/>
      <c r="J97" s="115"/>
      <c r="K97" s="115"/>
      <c r="L97" s="115"/>
      <c r="M97" s="115"/>
      <c r="N97" s="400">
        <f>N271</f>
        <v>0</v>
      </c>
      <c r="O97" s="397"/>
      <c r="P97" s="397"/>
      <c r="Q97" s="397"/>
      <c r="R97" s="117"/>
    </row>
    <row r="98" spans="2:65" s="1" customFormat="1" ht="21.75" customHeight="1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0"/>
    </row>
    <row r="99" spans="2:65" s="1" customFormat="1" ht="29.25" customHeight="1">
      <c r="B99" s="38"/>
      <c r="C99" s="113" t="s">
        <v>112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5">
        <f>ROUND(N100+N101+N102+N103+N104+N105,2)</f>
        <v>0</v>
      </c>
      <c r="O99" s="401"/>
      <c r="P99" s="401"/>
      <c r="Q99" s="401"/>
      <c r="R99" s="40"/>
      <c r="T99" s="121"/>
      <c r="U99" s="122" t="s">
        <v>40</v>
      </c>
    </row>
    <row r="100" spans="2:65" s="1" customFormat="1" ht="18" customHeight="1">
      <c r="B100" s="123"/>
      <c r="C100" s="124"/>
      <c r="D100" s="402" t="s">
        <v>113</v>
      </c>
      <c r="E100" s="403"/>
      <c r="F100" s="403"/>
      <c r="G100" s="403"/>
      <c r="H100" s="403"/>
      <c r="I100" s="124"/>
      <c r="J100" s="124"/>
      <c r="K100" s="124"/>
      <c r="L100" s="124"/>
      <c r="M100" s="124"/>
      <c r="N100" s="404">
        <f>ROUND(N87*T100,2)</f>
        <v>0</v>
      </c>
      <c r="O100" s="405"/>
      <c r="P100" s="405"/>
      <c r="Q100" s="405"/>
      <c r="R100" s="126"/>
      <c r="S100" s="124"/>
      <c r="T100" s="127"/>
      <c r="U100" s="128" t="s">
        <v>41</v>
      </c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30" t="s">
        <v>114</v>
      </c>
      <c r="AZ100" s="129"/>
      <c r="BA100" s="129"/>
      <c r="BB100" s="129"/>
      <c r="BC100" s="129"/>
      <c r="BD100" s="129"/>
      <c r="BE100" s="131">
        <f t="shared" ref="BE100:BE105" si="0">IF(U100="základní",N100,0)</f>
        <v>0</v>
      </c>
      <c r="BF100" s="131">
        <f t="shared" ref="BF100:BF105" si="1">IF(U100="snížená",N100,0)</f>
        <v>0</v>
      </c>
      <c r="BG100" s="131">
        <f t="shared" ref="BG100:BG105" si="2">IF(U100="zákl. přenesená",N100,0)</f>
        <v>0</v>
      </c>
      <c r="BH100" s="131">
        <f t="shared" ref="BH100:BH105" si="3">IF(U100="sníž. přenesená",N100,0)</f>
        <v>0</v>
      </c>
      <c r="BI100" s="131">
        <f t="shared" ref="BI100:BI105" si="4">IF(U100="nulová",N100,0)</f>
        <v>0</v>
      </c>
      <c r="BJ100" s="130" t="s">
        <v>81</v>
      </c>
      <c r="BK100" s="129"/>
      <c r="BL100" s="129"/>
      <c r="BM100" s="129"/>
    </row>
    <row r="101" spans="2:65" s="1" customFormat="1" ht="18" customHeight="1">
      <c r="B101" s="123"/>
      <c r="C101" s="124"/>
      <c r="D101" s="402" t="s">
        <v>115</v>
      </c>
      <c r="E101" s="403"/>
      <c r="F101" s="403"/>
      <c r="G101" s="403"/>
      <c r="H101" s="403"/>
      <c r="I101" s="124"/>
      <c r="J101" s="124"/>
      <c r="K101" s="124"/>
      <c r="L101" s="124"/>
      <c r="M101" s="124"/>
      <c r="N101" s="404">
        <f>ROUND(N87*T101,2)</f>
        <v>0</v>
      </c>
      <c r="O101" s="405"/>
      <c r="P101" s="405"/>
      <c r="Q101" s="405"/>
      <c r="R101" s="126"/>
      <c r="S101" s="124"/>
      <c r="T101" s="127"/>
      <c r="U101" s="128" t="s">
        <v>41</v>
      </c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30" t="s">
        <v>114</v>
      </c>
      <c r="AZ101" s="129"/>
      <c r="BA101" s="129"/>
      <c r="BB101" s="129"/>
      <c r="BC101" s="129"/>
      <c r="BD101" s="129"/>
      <c r="BE101" s="131">
        <f t="shared" si="0"/>
        <v>0</v>
      </c>
      <c r="BF101" s="131">
        <f t="shared" si="1"/>
        <v>0</v>
      </c>
      <c r="BG101" s="131">
        <f t="shared" si="2"/>
        <v>0</v>
      </c>
      <c r="BH101" s="131">
        <f t="shared" si="3"/>
        <v>0</v>
      </c>
      <c r="BI101" s="131">
        <f t="shared" si="4"/>
        <v>0</v>
      </c>
      <c r="BJ101" s="130" t="s">
        <v>81</v>
      </c>
      <c r="BK101" s="129"/>
      <c r="BL101" s="129"/>
      <c r="BM101" s="129"/>
    </row>
    <row r="102" spans="2:65" s="1" customFormat="1" ht="18" customHeight="1">
      <c r="B102" s="123"/>
      <c r="C102" s="124"/>
      <c r="D102" s="402" t="s">
        <v>116</v>
      </c>
      <c r="E102" s="403"/>
      <c r="F102" s="403"/>
      <c r="G102" s="403"/>
      <c r="H102" s="403"/>
      <c r="I102" s="124"/>
      <c r="J102" s="124"/>
      <c r="K102" s="124"/>
      <c r="L102" s="124"/>
      <c r="M102" s="124"/>
      <c r="N102" s="404">
        <f>ROUND(N87*T102,2)</f>
        <v>0</v>
      </c>
      <c r="O102" s="405"/>
      <c r="P102" s="405"/>
      <c r="Q102" s="405"/>
      <c r="R102" s="126"/>
      <c r="S102" s="124"/>
      <c r="T102" s="127"/>
      <c r="U102" s="128" t="s">
        <v>41</v>
      </c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0" t="s">
        <v>114</v>
      </c>
      <c r="AZ102" s="129"/>
      <c r="BA102" s="129"/>
      <c r="BB102" s="129"/>
      <c r="BC102" s="129"/>
      <c r="BD102" s="129"/>
      <c r="BE102" s="131">
        <f t="shared" si="0"/>
        <v>0</v>
      </c>
      <c r="BF102" s="131">
        <f t="shared" si="1"/>
        <v>0</v>
      </c>
      <c r="BG102" s="131">
        <f t="shared" si="2"/>
        <v>0</v>
      </c>
      <c r="BH102" s="131">
        <f t="shared" si="3"/>
        <v>0</v>
      </c>
      <c r="BI102" s="131">
        <f t="shared" si="4"/>
        <v>0</v>
      </c>
      <c r="BJ102" s="130" t="s">
        <v>81</v>
      </c>
      <c r="BK102" s="129"/>
      <c r="BL102" s="129"/>
      <c r="BM102" s="129"/>
    </row>
    <row r="103" spans="2:65" s="1" customFormat="1" ht="18" customHeight="1">
      <c r="B103" s="123"/>
      <c r="C103" s="124"/>
      <c r="D103" s="402" t="s">
        <v>117</v>
      </c>
      <c r="E103" s="403"/>
      <c r="F103" s="403"/>
      <c r="G103" s="403"/>
      <c r="H103" s="403"/>
      <c r="I103" s="124"/>
      <c r="J103" s="124"/>
      <c r="K103" s="124"/>
      <c r="L103" s="124"/>
      <c r="M103" s="124"/>
      <c r="N103" s="404">
        <f>ROUND(N87*T103,2)</f>
        <v>0</v>
      </c>
      <c r="O103" s="405"/>
      <c r="P103" s="405"/>
      <c r="Q103" s="405"/>
      <c r="R103" s="126"/>
      <c r="S103" s="124"/>
      <c r="T103" s="127"/>
      <c r="U103" s="128" t="s">
        <v>41</v>
      </c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30" t="s">
        <v>114</v>
      </c>
      <c r="AZ103" s="129"/>
      <c r="BA103" s="129"/>
      <c r="BB103" s="129"/>
      <c r="BC103" s="129"/>
      <c r="BD103" s="129"/>
      <c r="BE103" s="131">
        <f t="shared" si="0"/>
        <v>0</v>
      </c>
      <c r="BF103" s="131">
        <f t="shared" si="1"/>
        <v>0</v>
      </c>
      <c r="BG103" s="131">
        <f t="shared" si="2"/>
        <v>0</v>
      </c>
      <c r="BH103" s="131">
        <f t="shared" si="3"/>
        <v>0</v>
      </c>
      <c r="BI103" s="131">
        <f t="shared" si="4"/>
        <v>0</v>
      </c>
      <c r="BJ103" s="130" t="s">
        <v>81</v>
      </c>
      <c r="BK103" s="129"/>
      <c r="BL103" s="129"/>
      <c r="BM103" s="129"/>
    </row>
    <row r="104" spans="2:65" s="1" customFormat="1" ht="18" customHeight="1">
      <c r="B104" s="123"/>
      <c r="C104" s="124"/>
      <c r="D104" s="402" t="s">
        <v>118</v>
      </c>
      <c r="E104" s="403"/>
      <c r="F104" s="403"/>
      <c r="G104" s="403"/>
      <c r="H104" s="403"/>
      <c r="I104" s="124"/>
      <c r="J104" s="124"/>
      <c r="K104" s="124"/>
      <c r="L104" s="124"/>
      <c r="M104" s="124"/>
      <c r="N104" s="404">
        <f>ROUND(N87*T104,2)</f>
        <v>0</v>
      </c>
      <c r="O104" s="405"/>
      <c r="P104" s="405"/>
      <c r="Q104" s="405"/>
      <c r="R104" s="126"/>
      <c r="S104" s="124"/>
      <c r="T104" s="127"/>
      <c r="U104" s="128" t="s">
        <v>41</v>
      </c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0" t="s">
        <v>114</v>
      </c>
      <c r="AZ104" s="129"/>
      <c r="BA104" s="129"/>
      <c r="BB104" s="129"/>
      <c r="BC104" s="129"/>
      <c r="BD104" s="129"/>
      <c r="BE104" s="131">
        <f t="shared" si="0"/>
        <v>0</v>
      </c>
      <c r="BF104" s="131">
        <f t="shared" si="1"/>
        <v>0</v>
      </c>
      <c r="BG104" s="131">
        <f t="shared" si="2"/>
        <v>0</v>
      </c>
      <c r="BH104" s="131">
        <f t="shared" si="3"/>
        <v>0</v>
      </c>
      <c r="BI104" s="131">
        <f t="shared" si="4"/>
        <v>0</v>
      </c>
      <c r="BJ104" s="130" t="s">
        <v>81</v>
      </c>
      <c r="BK104" s="129"/>
      <c r="BL104" s="129"/>
      <c r="BM104" s="129"/>
    </row>
    <row r="105" spans="2:65" s="1" customFormat="1" ht="18" customHeight="1">
      <c r="B105" s="123"/>
      <c r="C105" s="124"/>
      <c r="D105" s="125" t="s">
        <v>119</v>
      </c>
      <c r="E105" s="124"/>
      <c r="F105" s="124"/>
      <c r="G105" s="124"/>
      <c r="H105" s="124"/>
      <c r="I105" s="124"/>
      <c r="J105" s="124"/>
      <c r="K105" s="124"/>
      <c r="L105" s="124"/>
      <c r="M105" s="124"/>
      <c r="N105" s="404">
        <f>ROUND(N87*T105,2)</f>
        <v>0</v>
      </c>
      <c r="O105" s="405"/>
      <c r="P105" s="405"/>
      <c r="Q105" s="405"/>
      <c r="R105" s="126"/>
      <c r="S105" s="124"/>
      <c r="T105" s="132"/>
      <c r="U105" s="133" t="s">
        <v>41</v>
      </c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30" t="s">
        <v>120</v>
      </c>
      <c r="AZ105" s="129"/>
      <c r="BA105" s="129"/>
      <c r="BB105" s="129"/>
      <c r="BC105" s="129"/>
      <c r="BD105" s="129"/>
      <c r="BE105" s="131">
        <f t="shared" si="0"/>
        <v>0</v>
      </c>
      <c r="BF105" s="131">
        <f t="shared" si="1"/>
        <v>0</v>
      </c>
      <c r="BG105" s="131">
        <f t="shared" si="2"/>
        <v>0</v>
      </c>
      <c r="BH105" s="131">
        <f t="shared" si="3"/>
        <v>0</v>
      </c>
      <c r="BI105" s="131">
        <f t="shared" si="4"/>
        <v>0</v>
      </c>
      <c r="BJ105" s="130" t="s">
        <v>81</v>
      </c>
      <c r="BK105" s="129"/>
      <c r="BL105" s="129"/>
      <c r="BM105" s="129"/>
    </row>
    <row r="106" spans="2:65" s="1" customFormat="1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0"/>
    </row>
    <row r="107" spans="2:65" s="1" customFormat="1" ht="29.25" customHeight="1">
      <c r="B107" s="38"/>
      <c r="C107" s="104" t="s">
        <v>88</v>
      </c>
      <c r="D107" s="105"/>
      <c r="E107" s="105"/>
      <c r="F107" s="105"/>
      <c r="G107" s="105"/>
      <c r="H107" s="105"/>
      <c r="I107" s="105"/>
      <c r="J107" s="105"/>
      <c r="K107" s="105"/>
      <c r="L107" s="375">
        <f>ROUND(SUM(N87+N99),2)</f>
        <v>0</v>
      </c>
      <c r="M107" s="375"/>
      <c r="N107" s="375"/>
      <c r="O107" s="375"/>
      <c r="P107" s="375"/>
      <c r="Q107" s="375"/>
      <c r="R107" s="40"/>
    </row>
    <row r="108" spans="2:65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12" spans="2:65" s="1" customFormat="1" ht="6.95" customHeight="1"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</row>
    <row r="113" spans="2:65" s="1" customFormat="1" ht="36.950000000000003" customHeight="1">
      <c r="B113" s="38"/>
      <c r="C113" s="341" t="s">
        <v>121</v>
      </c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4"/>
      <c r="P113" s="384"/>
      <c r="Q113" s="384"/>
      <c r="R113" s="40"/>
    </row>
    <row r="114" spans="2:65" s="1" customFormat="1" ht="6.95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0"/>
    </row>
    <row r="115" spans="2:65" s="1" customFormat="1" ht="36.950000000000003" customHeight="1">
      <c r="B115" s="38"/>
      <c r="C115" s="72" t="s">
        <v>19</v>
      </c>
      <c r="D115" s="39"/>
      <c r="E115" s="39"/>
      <c r="F115" s="376" t="str">
        <f>F6</f>
        <v>IO 1 Komunikace, odstavné plochy, chodníky, sadové úpravy</v>
      </c>
      <c r="G115" s="384"/>
      <c r="H115" s="384"/>
      <c r="I115" s="384"/>
      <c r="J115" s="384"/>
      <c r="K115" s="384"/>
      <c r="L115" s="384"/>
      <c r="M115" s="384"/>
      <c r="N115" s="384"/>
      <c r="O115" s="384"/>
      <c r="P115" s="384"/>
      <c r="Q115" s="39"/>
      <c r="R115" s="40"/>
    </row>
    <row r="116" spans="2:65" s="1" customFormat="1" ht="6.95" customHeight="1"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0"/>
    </row>
    <row r="117" spans="2:65" s="1" customFormat="1" ht="18" customHeight="1">
      <c r="B117" s="38"/>
      <c r="C117" s="33" t="s">
        <v>23</v>
      </c>
      <c r="D117" s="39"/>
      <c r="E117" s="39"/>
      <c r="F117" s="31" t="str">
        <f>F8</f>
        <v>Velký Beranov</v>
      </c>
      <c r="G117" s="39"/>
      <c r="H117" s="39"/>
      <c r="I117" s="39"/>
      <c r="J117" s="39"/>
      <c r="K117" s="33" t="s">
        <v>25</v>
      </c>
      <c r="L117" s="39"/>
      <c r="M117" s="386" t="str">
        <f>IF(O8="","",O8)</f>
        <v>07.07.2018</v>
      </c>
      <c r="N117" s="386"/>
      <c r="O117" s="386"/>
      <c r="P117" s="386"/>
      <c r="Q117" s="39"/>
      <c r="R117" s="40"/>
    </row>
    <row r="118" spans="2:65" s="1" customFormat="1" ht="6.95" customHeight="1"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0"/>
    </row>
    <row r="119" spans="2:65" s="1" customFormat="1" ht="15">
      <c r="B119" s="38"/>
      <c r="C119" s="33" t="s">
        <v>27</v>
      </c>
      <c r="D119" s="39"/>
      <c r="E119" s="39"/>
      <c r="F119" s="31" t="str">
        <f>E11</f>
        <v xml:space="preserve"> </v>
      </c>
      <c r="G119" s="39"/>
      <c r="H119" s="39"/>
      <c r="I119" s="39"/>
      <c r="J119" s="39"/>
      <c r="K119" s="33" t="s">
        <v>33</v>
      </c>
      <c r="L119" s="39"/>
      <c r="M119" s="345" t="str">
        <f>E17</f>
        <v xml:space="preserve"> </v>
      </c>
      <c r="N119" s="345"/>
      <c r="O119" s="345"/>
      <c r="P119" s="345"/>
      <c r="Q119" s="345"/>
      <c r="R119" s="40"/>
    </row>
    <row r="120" spans="2:65" s="1" customFormat="1" ht="14.45" customHeight="1">
      <c r="B120" s="38"/>
      <c r="C120" s="33" t="s">
        <v>31</v>
      </c>
      <c r="D120" s="39"/>
      <c r="E120" s="39"/>
      <c r="F120" s="31" t="str">
        <f>IF(E14="","",E14)</f>
        <v>Vyplň údaj</v>
      </c>
      <c r="G120" s="39"/>
      <c r="H120" s="39"/>
      <c r="I120" s="39"/>
      <c r="J120" s="39"/>
      <c r="K120" s="33" t="s">
        <v>35</v>
      </c>
      <c r="L120" s="39"/>
      <c r="M120" s="345" t="str">
        <f>E20</f>
        <v xml:space="preserve"> </v>
      </c>
      <c r="N120" s="345"/>
      <c r="O120" s="345"/>
      <c r="P120" s="345"/>
      <c r="Q120" s="345"/>
      <c r="R120" s="40"/>
    </row>
    <row r="121" spans="2:65" s="1" customFormat="1" ht="10.35" customHeight="1"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0"/>
    </row>
    <row r="122" spans="2:65" s="8" customFormat="1" ht="29.25" customHeight="1">
      <c r="B122" s="134"/>
      <c r="C122" s="135" t="s">
        <v>122</v>
      </c>
      <c r="D122" s="136" t="s">
        <v>123</v>
      </c>
      <c r="E122" s="136" t="s">
        <v>58</v>
      </c>
      <c r="F122" s="406" t="s">
        <v>124</v>
      </c>
      <c r="G122" s="406"/>
      <c r="H122" s="406"/>
      <c r="I122" s="406"/>
      <c r="J122" s="136" t="s">
        <v>125</v>
      </c>
      <c r="K122" s="136" t="s">
        <v>126</v>
      </c>
      <c r="L122" s="407" t="s">
        <v>127</v>
      </c>
      <c r="M122" s="407"/>
      <c r="N122" s="406" t="s">
        <v>99</v>
      </c>
      <c r="O122" s="406"/>
      <c r="P122" s="406"/>
      <c r="Q122" s="408"/>
      <c r="R122" s="137"/>
      <c r="T122" s="79" t="s">
        <v>128</v>
      </c>
      <c r="U122" s="80" t="s">
        <v>40</v>
      </c>
      <c r="V122" s="80" t="s">
        <v>129</v>
      </c>
      <c r="W122" s="80" t="s">
        <v>130</v>
      </c>
      <c r="X122" s="80" t="s">
        <v>131</v>
      </c>
      <c r="Y122" s="80" t="s">
        <v>132</v>
      </c>
      <c r="Z122" s="80" t="s">
        <v>133</v>
      </c>
      <c r="AA122" s="81" t="s">
        <v>134</v>
      </c>
    </row>
    <row r="123" spans="2:65" s="1" customFormat="1" ht="29.25" customHeight="1">
      <c r="B123" s="38"/>
      <c r="C123" s="83" t="s">
        <v>96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416">
        <f>BK123</f>
        <v>0</v>
      </c>
      <c r="O123" s="417"/>
      <c r="P123" s="417"/>
      <c r="Q123" s="417"/>
      <c r="R123" s="40"/>
      <c r="T123" s="82"/>
      <c r="U123" s="54"/>
      <c r="V123" s="54"/>
      <c r="W123" s="138">
        <f>W124+W258+W271</f>
        <v>0</v>
      </c>
      <c r="X123" s="54"/>
      <c r="Y123" s="138">
        <f>Y124+Y258+Y271</f>
        <v>602.14868500000011</v>
      </c>
      <c r="Z123" s="54"/>
      <c r="AA123" s="139">
        <f>AA124+AA258+AA271</f>
        <v>0</v>
      </c>
      <c r="AT123" s="21" t="s">
        <v>75</v>
      </c>
      <c r="AU123" s="21" t="s">
        <v>101</v>
      </c>
      <c r="BK123" s="140">
        <f>BK124+BK258+BK271</f>
        <v>0</v>
      </c>
    </row>
    <row r="124" spans="2:65" s="9" customFormat="1" ht="37.35" customHeight="1">
      <c r="B124" s="141"/>
      <c r="C124" s="142"/>
      <c r="D124" s="143" t="s">
        <v>102</v>
      </c>
      <c r="E124" s="143"/>
      <c r="F124" s="143"/>
      <c r="G124" s="143"/>
      <c r="H124" s="143"/>
      <c r="I124" s="143"/>
      <c r="J124" s="143"/>
      <c r="K124" s="143"/>
      <c r="L124" s="143"/>
      <c r="M124" s="143"/>
      <c r="N124" s="400">
        <f>BK124</f>
        <v>0</v>
      </c>
      <c r="O124" s="396"/>
      <c r="P124" s="396"/>
      <c r="Q124" s="396"/>
      <c r="R124" s="144"/>
      <c r="T124" s="145"/>
      <c r="U124" s="142"/>
      <c r="V124" s="142"/>
      <c r="W124" s="146">
        <f>W125+W206+W210+W241+W256</f>
        <v>0</v>
      </c>
      <c r="X124" s="142"/>
      <c r="Y124" s="146">
        <f>Y125+Y206+Y210+Y241+Y256</f>
        <v>602.14868500000011</v>
      </c>
      <c r="Z124" s="142"/>
      <c r="AA124" s="147">
        <f>AA125+AA206+AA210+AA241+AA256</f>
        <v>0</v>
      </c>
      <c r="AR124" s="148" t="s">
        <v>81</v>
      </c>
      <c r="AT124" s="149" t="s">
        <v>75</v>
      </c>
      <c r="AU124" s="149" t="s">
        <v>76</v>
      </c>
      <c r="AY124" s="148" t="s">
        <v>135</v>
      </c>
      <c r="BK124" s="150">
        <f>BK125+BK206+BK210+BK241+BK256</f>
        <v>0</v>
      </c>
    </row>
    <row r="125" spans="2:65" s="9" customFormat="1" ht="19.899999999999999" customHeight="1">
      <c r="B125" s="141"/>
      <c r="C125" s="142"/>
      <c r="D125" s="151" t="s">
        <v>103</v>
      </c>
      <c r="E125" s="151"/>
      <c r="F125" s="151"/>
      <c r="G125" s="151"/>
      <c r="H125" s="151"/>
      <c r="I125" s="151"/>
      <c r="J125" s="151"/>
      <c r="K125" s="151"/>
      <c r="L125" s="151"/>
      <c r="M125" s="151"/>
      <c r="N125" s="418">
        <f>BK125</f>
        <v>0</v>
      </c>
      <c r="O125" s="419"/>
      <c r="P125" s="419"/>
      <c r="Q125" s="419"/>
      <c r="R125" s="144"/>
      <c r="T125" s="145"/>
      <c r="U125" s="142"/>
      <c r="V125" s="142"/>
      <c r="W125" s="146">
        <f>SUM(W126:W205)</f>
        <v>0</v>
      </c>
      <c r="X125" s="142"/>
      <c r="Y125" s="146">
        <f>SUM(Y126:Y205)</f>
        <v>5.4000000000000003E-3</v>
      </c>
      <c r="Z125" s="142"/>
      <c r="AA125" s="147">
        <f>SUM(AA126:AA205)</f>
        <v>0</v>
      </c>
      <c r="AR125" s="148" t="s">
        <v>81</v>
      </c>
      <c r="AT125" s="149" t="s">
        <v>75</v>
      </c>
      <c r="AU125" s="149" t="s">
        <v>81</v>
      </c>
      <c r="AY125" s="148" t="s">
        <v>135</v>
      </c>
      <c r="BK125" s="150">
        <f>SUM(BK126:BK205)</f>
        <v>0</v>
      </c>
    </row>
    <row r="126" spans="2:65" s="1" customFormat="1" ht="31.5" customHeight="1">
      <c r="B126" s="123"/>
      <c r="C126" s="152" t="s">
        <v>81</v>
      </c>
      <c r="D126" s="152" t="s">
        <v>136</v>
      </c>
      <c r="E126" s="153" t="s">
        <v>137</v>
      </c>
      <c r="F126" s="409" t="s">
        <v>138</v>
      </c>
      <c r="G126" s="409"/>
      <c r="H126" s="409"/>
      <c r="I126" s="409"/>
      <c r="J126" s="154" t="s">
        <v>139</v>
      </c>
      <c r="K126" s="155">
        <v>54</v>
      </c>
      <c r="L126" s="410">
        <v>0</v>
      </c>
      <c r="M126" s="410"/>
      <c r="N126" s="411">
        <f>ROUND(L126*K126,2)</f>
        <v>0</v>
      </c>
      <c r="O126" s="411"/>
      <c r="P126" s="411"/>
      <c r="Q126" s="411"/>
      <c r="R126" s="126"/>
      <c r="T126" s="156" t="s">
        <v>5</v>
      </c>
      <c r="U126" s="47" t="s">
        <v>41</v>
      </c>
      <c r="V126" s="39"/>
      <c r="W126" s="157">
        <f>V126*K126</f>
        <v>0</v>
      </c>
      <c r="X126" s="157">
        <v>0</v>
      </c>
      <c r="Y126" s="157">
        <f>X126*K126</f>
        <v>0</v>
      </c>
      <c r="Z126" s="157">
        <v>0</v>
      </c>
      <c r="AA126" s="158">
        <f>Z126*K126</f>
        <v>0</v>
      </c>
      <c r="AR126" s="21" t="s">
        <v>140</v>
      </c>
      <c r="AT126" s="21" t="s">
        <v>136</v>
      </c>
      <c r="AU126" s="21" t="s">
        <v>94</v>
      </c>
      <c r="AY126" s="21" t="s">
        <v>135</v>
      </c>
      <c r="BE126" s="103">
        <f>IF(U126="základní",N126,0)</f>
        <v>0</v>
      </c>
      <c r="BF126" s="103">
        <f>IF(U126="snížená",N126,0)</f>
        <v>0</v>
      </c>
      <c r="BG126" s="103">
        <f>IF(U126="zákl. přenesená",N126,0)</f>
        <v>0</v>
      </c>
      <c r="BH126" s="103">
        <f>IF(U126="sníž. přenesená",N126,0)</f>
        <v>0</v>
      </c>
      <c r="BI126" s="103">
        <f>IF(U126="nulová",N126,0)</f>
        <v>0</v>
      </c>
      <c r="BJ126" s="21" t="s">
        <v>81</v>
      </c>
      <c r="BK126" s="103">
        <f>ROUND(L126*K126,2)</f>
        <v>0</v>
      </c>
      <c r="BL126" s="21" t="s">
        <v>140</v>
      </c>
      <c r="BM126" s="21" t="s">
        <v>141</v>
      </c>
    </row>
    <row r="127" spans="2:65" s="10" customFormat="1" ht="22.5" customHeight="1">
      <c r="B127" s="159"/>
      <c r="C127" s="160"/>
      <c r="D127" s="160"/>
      <c r="E127" s="161" t="s">
        <v>5</v>
      </c>
      <c r="F127" s="412" t="s">
        <v>142</v>
      </c>
      <c r="G127" s="413"/>
      <c r="H127" s="413"/>
      <c r="I127" s="413"/>
      <c r="J127" s="160"/>
      <c r="K127" s="162">
        <v>54</v>
      </c>
      <c r="L127" s="160"/>
      <c r="M127" s="160"/>
      <c r="N127" s="160"/>
      <c r="O127" s="160"/>
      <c r="P127" s="160"/>
      <c r="Q127" s="160"/>
      <c r="R127" s="163"/>
      <c r="T127" s="164"/>
      <c r="U127" s="160"/>
      <c r="V127" s="160"/>
      <c r="W127" s="160"/>
      <c r="X127" s="160"/>
      <c r="Y127" s="160"/>
      <c r="Z127" s="160"/>
      <c r="AA127" s="165"/>
      <c r="AT127" s="166" t="s">
        <v>143</v>
      </c>
      <c r="AU127" s="166" t="s">
        <v>94</v>
      </c>
      <c r="AV127" s="10" t="s">
        <v>94</v>
      </c>
      <c r="AW127" s="10" t="s">
        <v>34</v>
      </c>
      <c r="AX127" s="10" t="s">
        <v>76</v>
      </c>
      <c r="AY127" s="166" t="s">
        <v>135</v>
      </c>
    </row>
    <row r="128" spans="2:65" s="11" customFormat="1" ht="22.5" customHeight="1">
      <c r="B128" s="167"/>
      <c r="C128" s="168"/>
      <c r="D128" s="168"/>
      <c r="E128" s="169" t="s">
        <v>5</v>
      </c>
      <c r="F128" s="414" t="s">
        <v>144</v>
      </c>
      <c r="G128" s="415"/>
      <c r="H128" s="415"/>
      <c r="I128" s="415"/>
      <c r="J128" s="168"/>
      <c r="K128" s="170">
        <v>54</v>
      </c>
      <c r="L128" s="168"/>
      <c r="M128" s="168"/>
      <c r="N128" s="168"/>
      <c r="O128" s="168"/>
      <c r="P128" s="168"/>
      <c r="Q128" s="168"/>
      <c r="R128" s="171"/>
      <c r="T128" s="172"/>
      <c r="U128" s="168"/>
      <c r="V128" s="168"/>
      <c r="W128" s="168"/>
      <c r="X128" s="168"/>
      <c r="Y128" s="168"/>
      <c r="Z128" s="168"/>
      <c r="AA128" s="173"/>
      <c r="AT128" s="174" t="s">
        <v>143</v>
      </c>
      <c r="AU128" s="174" t="s">
        <v>94</v>
      </c>
      <c r="AV128" s="11" t="s">
        <v>145</v>
      </c>
      <c r="AW128" s="11" t="s">
        <v>34</v>
      </c>
      <c r="AX128" s="11" t="s">
        <v>81</v>
      </c>
      <c r="AY128" s="174" t="s">
        <v>135</v>
      </c>
    </row>
    <row r="129" spans="2:65" s="1" customFormat="1" ht="31.5" customHeight="1">
      <c r="B129" s="123"/>
      <c r="C129" s="152" t="s">
        <v>94</v>
      </c>
      <c r="D129" s="152" t="s">
        <v>136</v>
      </c>
      <c r="E129" s="153" t="s">
        <v>146</v>
      </c>
      <c r="F129" s="409" t="s">
        <v>147</v>
      </c>
      <c r="G129" s="409"/>
      <c r="H129" s="409"/>
      <c r="I129" s="409"/>
      <c r="J129" s="154" t="s">
        <v>139</v>
      </c>
      <c r="K129" s="155">
        <v>193.5</v>
      </c>
      <c r="L129" s="410">
        <v>0</v>
      </c>
      <c r="M129" s="410"/>
      <c r="N129" s="411">
        <f>ROUND(L129*K129,2)</f>
        <v>0</v>
      </c>
      <c r="O129" s="411"/>
      <c r="P129" s="411"/>
      <c r="Q129" s="411"/>
      <c r="R129" s="126"/>
      <c r="T129" s="156" t="s">
        <v>5</v>
      </c>
      <c r="U129" s="47" t="s">
        <v>41</v>
      </c>
      <c r="V129" s="39"/>
      <c r="W129" s="157">
        <f>V129*K129</f>
        <v>0</v>
      </c>
      <c r="X129" s="157">
        <v>0</v>
      </c>
      <c r="Y129" s="157">
        <f>X129*K129</f>
        <v>0</v>
      </c>
      <c r="Z129" s="157">
        <v>0</v>
      </c>
      <c r="AA129" s="158">
        <f>Z129*K129</f>
        <v>0</v>
      </c>
      <c r="AR129" s="21" t="s">
        <v>140</v>
      </c>
      <c r="AT129" s="21" t="s">
        <v>136</v>
      </c>
      <c r="AU129" s="21" t="s">
        <v>94</v>
      </c>
      <c r="AY129" s="21" t="s">
        <v>135</v>
      </c>
      <c r="BE129" s="103">
        <f>IF(U129="základní",N129,0)</f>
        <v>0</v>
      </c>
      <c r="BF129" s="103">
        <f>IF(U129="snížená",N129,0)</f>
        <v>0</v>
      </c>
      <c r="BG129" s="103">
        <f>IF(U129="zákl. přenesená",N129,0)</f>
        <v>0</v>
      </c>
      <c r="BH129" s="103">
        <f>IF(U129="sníž. přenesená",N129,0)</f>
        <v>0</v>
      </c>
      <c r="BI129" s="103">
        <f>IF(U129="nulová",N129,0)</f>
        <v>0</v>
      </c>
      <c r="BJ129" s="21" t="s">
        <v>81</v>
      </c>
      <c r="BK129" s="103">
        <f>ROUND(L129*K129,2)</f>
        <v>0</v>
      </c>
      <c r="BL129" s="21" t="s">
        <v>140</v>
      </c>
      <c r="BM129" s="21" t="s">
        <v>148</v>
      </c>
    </row>
    <row r="130" spans="2:65" s="10" customFormat="1" ht="22.5" customHeight="1">
      <c r="B130" s="159"/>
      <c r="C130" s="160"/>
      <c r="D130" s="160"/>
      <c r="E130" s="161" t="s">
        <v>5</v>
      </c>
      <c r="F130" s="412" t="s">
        <v>149</v>
      </c>
      <c r="G130" s="413"/>
      <c r="H130" s="413"/>
      <c r="I130" s="413"/>
      <c r="J130" s="160"/>
      <c r="K130" s="162">
        <v>193.5</v>
      </c>
      <c r="L130" s="160"/>
      <c r="M130" s="160"/>
      <c r="N130" s="160"/>
      <c r="O130" s="160"/>
      <c r="P130" s="160"/>
      <c r="Q130" s="160"/>
      <c r="R130" s="163"/>
      <c r="T130" s="164"/>
      <c r="U130" s="160"/>
      <c r="V130" s="160"/>
      <c r="W130" s="160"/>
      <c r="X130" s="160"/>
      <c r="Y130" s="160"/>
      <c r="Z130" s="160"/>
      <c r="AA130" s="165"/>
      <c r="AT130" s="166" t="s">
        <v>143</v>
      </c>
      <c r="AU130" s="166" t="s">
        <v>94</v>
      </c>
      <c r="AV130" s="10" t="s">
        <v>94</v>
      </c>
      <c r="AW130" s="10" t="s">
        <v>34</v>
      </c>
      <c r="AX130" s="10" t="s">
        <v>76</v>
      </c>
      <c r="AY130" s="166" t="s">
        <v>135</v>
      </c>
    </row>
    <row r="131" spans="2:65" s="11" customFormat="1" ht="22.5" customHeight="1">
      <c r="B131" s="167"/>
      <c r="C131" s="168"/>
      <c r="D131" s="168"/>
      <c r="E131" s="169" t="s">
        <v>5</v>
      </c>
      <c r="F131" s="414" t="s">
        <v>144</v>
      </c>
      <c r="G131" s="415"/>
      <c r="H131" s="415"/>
      <c r="I131" s="415"/>
      <c r="J131" s="168"/>
      <c r="K131" s="170">
        <v>193.5</v>
      </c>
      <c r="L131" s="168"/>
      <c r="M131" s="168"/>
      <c r="N131" s="168"/>
      <c r="O131" s="168"/>
      <c r="P131" s="168"/>
      <c r="Q131" s="168"/>
      <c r="R131" s="171"/>
      <c r="T131" s="172"/>
      <c r="U131" s="168"/>
      <c r="V131" s="168"/>
      <c r="W131" s="168"/>
      <c r="X131" s="168"/>
      <c r="Y131" s="168"/>
      <c r="Z131" s="168"/>
      <c r="AA131" s="173"/>
      <c r="AT131" s="174" t="s">
        <v>143</v>
      </c>
      <c r="AU131" s="174" t="s">
        <v>94</v>
      </c>
      <c r="AV131" s="11" t="s">
        <v>145</v>
      </c>
      <c r="AW131" s="11" t="s">
        <v>34</v>
      </c>
      <c r="AX131" s="11" t="s">
        <v>81</v>
      </c>
      <c r="AY131" s="174" t="s">
        <v>135</v>
      </c>
    </row>
    <row r="132" spans="2:65" s="1" customFormat="1" ht="31.5" customHeight="1">
      <c r="B132" s="123"/>
      <c r="C132" s="152" t="s">
        <v>145</v>
      </c>
      <c r="D132" s="152" t="s">
        <v>136</v>
      </c>
      <c r="E132" s="153" t="s">
        <v>150</v>
      </c>
      <c r="F132" s="409" t="s">
        <v>151</v>
      </c>
      <c r="G132" s="409"/>
      <c r="H132" s="409"/>
      <c r="I132" s="409"/>
      <c r="J132" s="154" t="s">
        <v>139</v>
      </c>
      <c r="K132" s="155">
        <v>275.33999999999997</v>
      </c>
      <c r="L132" s="410">
        <v>0</v>
      </c>
      <c r="M132" s="410"/>
      <c r="N132" s="411">
        <f>ROUND(L132*K132,2)</f>
        <v>0</v>
      </c>
      <c r="O132" s="411"/>
      <c r="P132" s="411"/>
      <c r="Q132" s="411"/>
      <c r="R132" s="126"/>
      <c r="T132" s="156" t="s">
        <v>5</v>
      </c>
      <c r="U132" s="47" t="s">
        <v>41</v>
      </c>
      <c r="V132" s="39"/>
      <c r="W132" s="157">
        <f>V132*K132</f>
        <v>0</v>
      </c>
      <c r="X132" s="157">
        <v>0</v>
      </c>
      <c r="Y132" s="157">
        <f>X132*K132</f>
        <v>0</v>
      </c>
      <c r="Z132" s="157">
        <v>0</v>
      </c>
      <c r="AA132" s="158">
        <f>Z132*K132</f>
        <v>0</v>
      </c>
      <c r="AR132" s="21" t="s">
        <v>140</v>
      </c>
      <c r="AT132" s="21" t="s">
        <v>136</v>
      </c>
      <c r="AU132" s="21" t="s">
        <v>94</v>
      </c>
      <c r="AY132" s="21" t="s">
        <v>135</v>
      </c>
      <c r="BE132" s="103">
        <f>IF(U132="základní",N132,0)</f>
        <v>0</v>
      </c>
      <c r="BF132" s="103">
        <f>IF(U132="snížená",N132,0)</f>
        <v>0</v>
      </c>
      <c r="BG132" s="103">
        <f>IF(U132="zákl. přenesená",N132,0)</f>
        <v>0</v>
      </c>
      <c r="BH132" s="103">
        <f>IF(U132="sníž. přenesená",N132,0)</f>
        <v>0</v>
      </c>
      <c r="BI132" s="103">
        <f>IF(U132="nulová",N132,0)</f>
        <v>0</v>
      </c>
      <c r="BJ132" s="21" t="s">
        <v>81</v>
      </c>
      <c r="BK132" s="103">
        <f>ROUND(L132*K132,2)</f>
        <v>0</v>
      </c>
      <c r="BL132" s="21" t="s">
        <v>140</v>
      </c>
      <c r="BM132" s="21" t="s">
        <v>152</v>
      </c>
    </row>
    <row r="133" spans="2:65" s="10" customFormat="1" ht="22.5" customHeight="1">
      <c r="B133" s="159"/>
      <c r="C133" s="160"/>
      <c r="D133" s="160"/>
      <c r="E133" s="161" t="s">
        <v>5</v>
      </c>
      <c r="F133" s="412" t="s">
        <v>153</v>
      </c>
      <c r="G133" s="413"/>
      <c r="H133" s="413"/>
      <c r="I133" s="413"/>
      <c r="J133" s="160"/>
      <c r="K133" s="162">
        <v>264.94</v>
      </c>
      <c r="L133" s="160"/>
      <c r="M133" s="160"/>
      <c r="N133" s="160"/>
      <c r="O133" s="160"/>
      <c r="P133" s="160"/>
      <c r="Q133" s="160"/>
      <c r="R133" s="163"/>
      <c r="T133" s="164"/>
      <c r="U133" s="160"/>
      <c r="V133" s="160"/>
      <c r="W133" s="160"/>
      <c r="X133" s="160"/>
      <c r="Y133" s="160"/>
      <c r="Z133" s="160"/>
      <c r="AA133" s="165"/>
      <c r="AT133" s="166" t="s">
        <v>143</v>
      </c>
      <c r="AU133" s="166" t="s">
        <v>94</v>
      </c>
      <c r="AV133" s="10" t="s">
        <v>94</v>
      </c>
      <c r="AW133" s="10" t="s">
        <v>34</v>
      </c>
      <c r="AX133" s="10" t="s">
        <v>76</v>
      </c>
      <c r="AY133" s="166" t="s">
        <v>135</v>
      </c>
    </row>
    <row r="134" spans="2:65" s="12" customFormat="1" ht="22.5" customHeight="1">
      <c r="B134" s="175"/>
      <c r="C134" s="176"/>
      <c r="D134" s="176"/>
      <c r="E134" s="177" t="s">
        <v>5</v>
      </c>
      <c r="F134" s="420" t="s">
        <v>154</v>
      </c>
      <c r="G134" s="421"/>
      <c r="H134" s="421"/>
      <c r="I134" s="421"/>
      <c r="J134" s="176"/>
      <c r="K134" s="178" t="s">
        <v>5</v>
      </c>
      <c r="L134" s="176"/>
      <c r="M134" s="176"/>
      <c r="N134" s="176"/>
      <c r="O134" s="176"/>
      <c r="P134" s="176"/>
      <c r="Q134" s="176"/>
      <c r="R134" s="179"/>
      <c r="T134" s="180"/>
      <c r="U134" s="176"/>
      <c r="V134" s="176"/>
      <c r="W134" s="176"/>
      <c r="X134" s="176"/>
      <c r="Y134" s="176"/>
      <c r="Z134" s="176"/>
      <c r="AA134" s="181"/>
      <c r="AT134" s="182" t="s">
        <v>143</v>
      </c>
      <c r="AU134" s="182" t="s">
        <v>94</v>
      </c>
      <c r="AV134" s="12" t="s">
        <v>81</v>
      </c>
      <c r="AW134" s="12" t="s">
        <v>34</v>
      </c>
      <c r="AX134" s="12" t="s">
        <v>76</v>
      </c>
      <c r="AY134" s="182" t="s">
        <v>135</v>
      </c>
    </row>
    <row r="135" spans="2:65" s="11" customFormat="1" ht="22.5" customHeight="1">
      <c r="B135" s="167"/>
      <c r="C135" s="168"/>
      <c r="D135" s="168"/>
      <c r="E135" s="169" t="s">
        <v>5</v>
      </c>
      <c r="F135" s="414" t="s">
        <v>144</v>
      </c>
      <c r="G135" s="415"/>
      <c r="H135" s="415"/>
      <c r="I135" s="415"/>
      <c r="J135" s="168"/>
      <c r="K135" s="170">
        <v>264.94</v>
      </c>
      <c r="L135" s="168"/>
      <c r="M135" s="168"/>
      <c r="N135" s="168"/>
      <c r="O135" s="168"/>
      <c r="P135" s="168"/>
      <c r="Q135" s="168"/>
      <c r="R135" s="171"/>
      <c r="T135" s="172"/>
      <c r="U135" s="168"/>
      <c r="V135" s="168"/>
      <c r="W135" s="168"/>
      <c r="X135" s="168"/>
      <c r="Y135" s="168"/>
      <c r="Z135" s="168"/>
      <c r="AA135" s="173"/>
      <c r="AT135" s="174" t="s">
        <v>143</v>
      </c>
      <c r="AU135" s="174" t="s">
        <v>94</v>
      </c>
      <c r="AV135" s="11" t="s">
        <v>145</v>
      </c>
      <c r="AW135" s="11" t="s">
        <v>34</v>
      </c>
      <c r="AX135" s="11" t="s">
        <v>76</v>
      </c>
      <c r="AY135" s="174" t="s">
        <v>135</v>
      </c>
    </row>
    <row r="136" spans="2:65" s="10" customFormat="1" ht="22.5" customHeight="1">
      <c r="B136" s="159"/>
      <c r="C136" s="160"/>
      <c r="D136" s="160"/>
      <c r="E136" s="161" t="s">
        <v>5</v>
      </c>
      <c r="F136" s="422" t="s">
        <v>155</v>
      </c>
      <c r="G136" s="423"/>
      <c r="H136" s="423"/>
      <c r="I136" s="423"/>
      <c r="J136" s="160"/>
      <c r="K136" s="162">
        <v>10.4</v>
      </c>
      <c r="L136" s="160"/>
      <c r="M136" s="160"/>
      <c r="N136" s="160"/>
      <c r="O136" s="160"/>
      <c r="P136" s="160"/>
      <c r="Q136" s="160"/>
      <c r="R136" s="163"/>
      <c r="T136" s="164"/>
      <c r="U136" s="160"/>
      <c r="V136" s="160"/>
      <c r="W136" s="160"/>
      <c r="X136" s="160"/>
      <c r="Y136" s="160"/>
      <c r="Z136" s="160"/>
      <c r="AA136" s="165"/>
      <c r="AT136" s="166" t="s">
        <v>143</v>
      </c>
      <c r="AU136" s="166" t="s">
        <v>94</v>
      </c>
      <c r="AV136" s="10" t="s">
        <v>94</v>
      </c>
      <c r="AW136" s="10" t="s">
        <v>34</v>
      </c>
      <c r="AX136" s="10" t="s">
        <v>76</v>
      </c>
      <c r="AY136" s="166" t="s">
        <v>135</v>
      </c>
    </row>
    <row r="137" spans="2:65" s="12" customFormat="1" ht="22.5" customHeight="1">
      <c r="B137" s="175"/>
      <c r="C137" s="176"/>
      <c r="D137" s="176"/>
      <c r="E137" s="177" t="s">
        <v>5</v>
      </c>
      <c r="F137" s="420" t="s">
        <v>156</v>
      </c>
      <c r="G137" s="421"/>
      <c r="H137" s="421"/>
      <c r="I137" s="421"/>
      <c r="J137" s="176"/>
      <c r="K137" s="178" t="s">
        <v>5</v>
      </c>
      <c r="L137" s="176"/>
      <c r="M137" s="176"/>
      <c r="N137" s="176"/>
      <c r="O137" s="176"/>
      <c r="P137" s="176"/>
      <c r="Q137" s="176"/>
      <c r="R137" s="179"/>
      <c r="T137" s="180"/>
      <c r="U137" s="176"/>
      <c r="V137" s="176"/>
      <c r="W137" s="176"/>
      <c r="X137" s="176"/>
      <c r="Y137" s="176"/>
      <c r="Z137" s="176"/>
      <c r="AA137" s="181"/>
      <c r="AT137" s="182" t="s">
        <v>143</v>
      </c>
      <c r="AU137" s="182" t="s">
        <v>94</v>
      </c>
      <c r="AV137" s="12" t="s">
        <v>81</v>
      </c>
      <c r="AW137" s="12" t="s">
        <v>34</v>
      </c>
      <c r="AX137" s="12" t="s">
        <v>76</v>
      </c>
      <c r="AY137" s="182" t="s">
        <v>135</v>
      </c>
    </row>
    <row r="138" spans="2:65" s="11" customFormat="1" ht="22.5" customHeight="1">
      <c r="B138" s="167"/>
      <c r="C138" s="168"/>
      <c r="D138" s="168"/>
      <c r="E138" s="169" t="s">
        <v>5</v>
      </c>
      <c r="F138" s="414" t="s">
        <v>144</v>
      </c>
      <c r="G138" s="415"/>
      <c r="H138" s="415"/>
      <c r="I138" s="415"/>
      <c r="J138" s="168"/>
      <c r="K138" s="170">
        <v>10.4</v>
      </c>
      <c r="L138" s="168"/>
      <c r="M138" s="168"/>
      <c r="N138" s="168"/>
      <c r="O138" s="168"/>
      <c r="P138" s="168"/>
      <c r="Q138" s="168"/>
      <c r="R138" s="171"/>
      <c r="T138" s="172"/>
      <c r="U138" s="168"/>
      <c r="V138" s="168"/>
      <c r="W138" s="168"/>
      <c r="X138" s="168"/>
      <c r="Y138" s="168"/>
      <c r="Z138" s="168"/>
      <c r="AA138" s="173"/>
      <c r="AT138" s="174" t="s">
        <v>143</v>
      </c>
      <c r="AU138" s="174" t="s">
        <v>94</v>
      </c>
      <c r="AV138" s="11" t="s">
        <v>145</v>
      </c>
      <c r="AW138" s="11" t="s">
        <v>34</v>
      </c>
      <c r="AX138" s="11" t="s">
        <v>76</v>
      </c>
      <c r="AY138" s="174" t="s">
        <v>135</v>
      </c>
    </row>
    <row r="139" spans="2:65" s="13" customFormat="1" ht="22.5" customHeight="1">
      <c r="B139" s="183"/>
      <c r="C139" s="184"/>
      <c r="D139" s="184"/>
      <c r="E139" s="185" t="s">
        <v>5</v>
      </c>
      <c r="F139" s="424" t="s">
        <v>157</v>
      </c>
      <c r="G139" s="425"/>
      <c r="H139" s="425"/>
      <c r="I139" s="425"/>
      <c r="J139" s="184"/>
      <c r="K139" s="186">
        <v>275.33999999999997</v>
      </c>
      <c r="L139" s="184"/>
      <c r="M139" s="184"/>
      <c r="N139" s="184"/>
      <c r="O139" s="184"/>
      <c r="P139" s="184"/>
      <c r="Q139" s="184"/>
      <c r="R139" s="187"/>
      <c r="T139" s="188"/>
      <c r="U139" s="184"/>
      <c r="V139" s="184"/>
      <c r="W139" s="184"/>
      <c r="X139" s="184"/>
      <c r="Y139" s="184"/>
      <c r="Z139" s="184"/>
      <c r="AA139" s="189"/>
      <c r="AT139" s="190" t="s">
        <v>143</v>
      </c>
      <c r="AU139" s="190" t="s">
        <v>94</v>
      </c>
      <c r="AV139" s="13" t="s">
        <v>140</v>
      </c>
      <c r="AW139" s="13" t="s">
        <v>34</v>
      </c>
      <c r="AX139" s="13" t="s">
        <v>81</v>
      </c>
      <c r="AY139" s="190" t="s">
        <v>135</v>
      </c>
    </row>
    <row r="140" spans="2:65" s="1" customFormat="1" ht="31.5" customHeight="1">
      <c r="B140" s="123"/>
      <c r="C140" s="152" t="s">
        <v>140</v>
      </c>
      <c r="D140" s="152" t="s">
        <v>136</v>
      </c>
      <c r="E140" s="153" t="s">
        <v>158</v>
      </c>
      <c r="F140" s="409" t="s">
        <v>159</v>
      </c>
      <c r="G140" s="409"/>
      <c r="H140" s="409"/>
      <c r="I140" s="409"/>
      <c r="J140" s="154" t="s">
        <v>139</v>
      </c>
      <c r="K140" s="155">
        <v>82.61</v>
      </c>
      <c r="L140" s="410">
        <v>0</v>
      </c>
      <c r="M140" s="410"/>
      <c r="N140" s="411">
        <f>ROUND(L140*K140,2)</f>
        <v>0</v>
      </c>
      <c r="O140" s="411"/>
      <c r="P140" s="411"/>
      <c r="Q140" s="411"/>
      <c r="R140" s="126"/>
      <c r="T140" s="156" t="s">
        <v>5</v>
      </c>
      <c r="U140" s="47" t="s">
        <v>41</v>
      </c>
      <c r="V140" s="39"/>
      <c r="W140" s="157">
        <f>V140*K140</f>
        <v>0</v>
      </c>
      <c r="X140" s="157">
        <v>0</v>
      </c>
      <c r="Y140" s="157">
        <f>X140*K140</f>
        <v>0</v>
      </c>
      <c r="Z140" s="157">
        <v>0</v>
      </c>
      <c r="AA140" s="158">
        <f>Z140*K140</f>
        <v>0</v>
      </c>
      <c r="AR140" s="21" t="s">
        <v>140</v>
      </c>
      <c r="AT140" s="21" t="s">
        <v>136</v>
      </c>
      <c r="AU140" s="21" t="s">
        <v>94</v>
      </c>
      <c r="AY140" s="21" t="s">
        <v>135</v>
      </c>
      <c r="BE140" s="103">
        <f>IF(U140="základní",N140,0)</f>
        <v>0</v>
      </c>
      <c r="BF140" s="103">
        <f>IF(U140="snížená",N140,0)</f>
        <v>0</v>
      </c>
      <c r="BG140" s="103">
        <f>IF(U140="zákl. přenesená",N140,0)</f>
        <v>0</v>
      </c>
      <c r="BH140" s="103">
        <f>IF(U140="sníž. přenesená",N140,0)</f>
        <v>0</v>
      </c>
      <c r="BI140" s="103">
        <f>IF(U140="nulová",N140,0)</f>
        <v>0</v>
      </c>
      <c r="BJ140" s="21" t="s">
        <v>81</v>
      </c>
      <c r="BK140" s="103">
        <f>ROUND(L140*K140,2)</f>
        <v>0</v>
      </c>
      <c r="BL140" s="21" t="s">
        <v>140</v>
      </c>
      <c r="BM140" s="21" t="s">
        <v>160</v>
      </c>
    </row>
    <row r="141" spans="2:65" s="10" customFormat="1" ht="22.5" customHeight="1">
      <c r="B141" s="159"/>
      <c r="C141" s="160"/>
      <c r="D141" s="160"/>
      <c r="E141" s="161" t="s">
        <v>5</v>
      </c>
      <c r="F141" s="412" t="s">
        <v>161</v>
      </c>
      <c r="G141" s="413"/>
      <c r="H141" s="413"/>
      <c r="I141" s="413"/>
      <c r="J141" s="160"/>
      <c r="K141" s="162">
        <v>79.489999999999995</v>
      </c>
      <c r="L141" s="160"/>
      <c r="M141" s="160"/>
      <c r="N141" s="160"/>
      <c r="O141" s="160"/>
      <c r="P141" s="160"/>
      <c r="Q141" s="160"/>
      <c r="R141" s="163"/>
      <c r="T141" s="164"/>
      <c r="U141" s="160"/>
      <c r="V141" s="160"/>
      <c r="W141" s="160"/>
      <c r="X141" s="160"/>
      <c r="Y141" s="160"/>
      <c r="Z141" s="160"/>
      <c r="AA141" s="165"/>
      <c r="AT141" s="166" t="s">
        <v>143</v>
      </c>
      <c r="AU141" s="166" t="s">
        <v>94</v>
      </c>
      <c r="AV141" s="10" t="s">
        <v>94</v>
      </c>
      <c r="AW141" s="10" t="s">
        <v>34</v>
      </c>
      <c r="AX141" s="10" t="s">
        <v>76</v>
      </c>
      <c r="AY141" s="166" t="s">
        <v>135</v>
      </c>
    </row>
    <row r="142" spans="2:65" s="12" customFormat="1" ht="22.5" customHeight="1">
      <c r="B142" s="175"/>
      <c r="C142" s="176"/>
      <c r="D142" s="176"/>
      <c r="E142" s="177" t="s">
        <v>5</v>
      </c>
      <c r="F142" s="420" t="s">
        <v>154</v>
      </c>
      <c r="G142" s="421"/>
      <c r="H142" s="421"/>
      <c r="I142" s="421"/>
      <c r="J142" s="176"/>
      <c r="K142" s="178" t="s">
        <v>5</v>
      </c>
      <c r="L142" s="176"/>
      <c r="M142" s="176"/>
      <c r="N142" s="176"/>
      <c r="O142" s="176"/>
      <c r="P142" s="176"/>
      <c r="Q142" s="176"/>
      <c r="R142" s="179"/>
      <c r="T142" s="180"/>
      <c r="U142" s="176"/>
      <c r="V142" s="176"/>
      <c r="W142" s="176"/>
      <c r="X142" s="176"/>
      <c r="Y142" s="176"/>
      <c r="Z142" s="176"/>
      <c r="AA142" s="181"/>
      <c r="AT142" s="182" t="s">
        <v>143</v>
      </c>
      <c r="AU142" s="182" t="s">
        <v>94</v>
      </c>
      <c r="AV142" s="12" t="s">
        <v>81</v>
      </c>
      <c r="AW142" s="12" t="s">
        <v>34</v>
      </c>
      <c r="AX142" s="12" t="s">
        <v>76</v>
      </c>
      <c r="AY142" s="182" t="s">
        <v>135</v>
      </c>
    </row>
    <row r="143" spans="2:65" s="11" customFormat="1" ht="22.5" customHeight="1">
      <c r="B143" s="167"/>
      <c r="C143" s="168"/>
      <c r="D143" s="168"/>
      <c r="E143" s="169" t="s">
        <v>5</v>
      </c>
      <c r="F143" s="414" t="s">
        <v>144</v>
      </c>
      <c r="G143" s="415"/>
      <c r="H143" s="415"/>
      <c r="I143" s="415"/>
      <c r="J143" s="168"/>
      <c r="K143" s="170">
        <v>79.489999999999995</v>
      </c>
      <c r="L143" s="168"/>
      <c r="M143" s="168"/>
      <c r="N143" s="168"/>
      <c r="O143" s="168"/>
      <c r="P143" s="168"/>
      <c r="Q143" s="168"/>
      <c r="R143" s="171"/>
      <c r="T143" s="172"/>
      <c r="U143" s="168"/>
      <c r="V143" s="168"/>
      <c r="W143" s="168"/>
      <c r="X143" s="168"/>
      <c r="Y143" s="168"/>
      <c r="Z143" s="168"/>
      <c r="AA143" s="173"/>
      <c r="AT143" s="174" t="s">
        <v>143</v>
      </c>
      <c r="AU143" s="174" t="s">
        <v>94</v>
      </c>
      <c r="AV143" s="11" t="s">
        <v>145</v>
      </c>
      <c r="AW143" s="11" t="s">
        <v>34</v>
      </c>
      <c r="AX143" s="11" t="s">
        <v>76</v>
      </c>
      <c r="AY143" s="174" t="s">
        <v>135</v>
      </c>
    </row>
    <row r="144" spans="2:65" s="10" customFormat="1" ht="22.5" customHeight="1">
      <c r="B144" s="159"/>
      <c r="C144" s="160"/>
      <c r="D144" s="160"/>
      <c r="E144" s="161" t="s">
        <v>5</v>
      </c>
      <c r="F144" s="422" t="s">
        <v>162</v>
      </c>
      <c r="G144" s="423"/>
      <c r="H144" s="423"/>
      <c r="I144" s="423"/>
      <c r="J144" s="160"/>
      <c r="K144" s="162">
        <v>3.12</v>
      </c>
      <c r="L144" s="160"/>
      <c r="M144" s="160"/>
      <c r="N144" s="160"/>
      <c r="O144" s="160"/>
      <c r="P144" s="160"/>
      <c r="Q144" s="160"/>
      <c r="R144" s="163"/>
      <c r="T144" s="164"/>
      <c r="U144" s="160"/>
      <c r="V144" s="160"/>
      <c r="W144" s="160"/>
      <c r="X144" s="160"/>
      <c r="Y144" s="160"/>
      <c r="Z144" s="160"/>
      <c r="AA144" s="165"/>
      <c r="AT144" s="166" t="s">
        <v>143</v>
      </c>
      <c r="AU144" s="166" t="s">
        <v>94</v>
      </c>
      <c r="AV144" s="10" t="s">
        <v>94</v>
      </c>
      <c r="AW144" s="10" t="s">
        <v>34</v>
      </c>
      <c r="AX144" s="10" t="s">
        <v>76</v>
      </c>
      <c r="AY144" s="166" t="s">
        <v>135</v>
      </c>
    </row>
    <row r="145" spans="2:65" s="12" customFormat="1" ht="22.5" customHeight="1">
      <c r="B145" s="175"/>
      <c r="C145" s="176"/>
      <c r="D145" s="176"/>
      <c r="E145" s="177" t="s">
        <v>5</v>
      </c>
      <c r="F145" s="420" t="s">
        <v>156</v>
      </c>
      <c r="G145" s="421"/>
      <c r="H145" s="421"/>
      <c r="I145" s="421"/>
      <c r="J145" s="176"/>
      <c r="K145" s="178" t="s">
        <v>5</v>
      </c>
      <c r="L145" s="176"/>
      <c r="M145" s="176"/>
      <c r="N145" s="176"/>
      <c r="O145" s="176"/>
      <c r="P145" s="176"/>
      <c r="Q145" s="176"/>
      <c r="R145" s="179"/>
      <c r="T145" s="180"/>
      <c r="U145" s="176"/>
      <c r="V145" s="176"/>
      <c r="W145" s="176"/>
      <c r="X145" s="176"/>
      <c r="Y145" s="176"/>
      <c r="Z145" s="176"/>
      <c r="AA145" s="181"/>
      <c r="AT145" s="182" t="s">
        <v>143</v>
      </c>
      <c r="AU145" s="182" t="s">
        <v>94</v>
      </c>
      <c r="AV145" s="12" t="s">
        <v>81</v>
      </c>
      <c r="AW145" s="12" t="s">
        <v>34</v>
      </c>
      <c r="AX145" s="12" t="s">
        <v>76</v>
      </c>
      <c r="AY145" s="182" t="s">
        <v>135</v>
      </c>
    </row>
    <row r="146" spans="2:65" s="11" customFormat="1" ht="22.5" customHeight="1">
      <c r="B146" s="167"/>
      <c r="C146" s="168"/>
      <c r="D146" s="168"/>
      <c r="E146" s="169" t="s">
        <v>5</v>
      </c>
      <c r="F146" s="414" t="s">
        <v>144</v>
      </c>
      <c r="G146" s="415"/>
      <c r="H146" s="415"/>
      <c r="I146" s="415"/>
      <c r="J146" s="168"/>
      <c r="K146" s="170">
        <v>3.12</v>
      </c>
      <c r="L146" s="168"/>
      <c r="M146" s="168"/>
      <c r="N146" s="168"/>
      <c r="O146" s="168"/>
      <c r="P146" s="168"/>
      <c r="Q146" s="168"/>
      <c r="R146" s="171"/>
      <c r="T146" s="172"/>
      <c r="U146" s="168"/>
      <c r="V146" s="168"/>
      <c r="W146" s="168"/>
      <c r="X146" s="168"/>
      <c r="Y146" s="168"/>
      <c r="Z146" s="168"/>
      <c r="AA146" s="173"/>
      <c r="AT146" s="174" t="s">
        <v>143</v>
      </c>
      <c r="AU146" s="174" t="s">
        <v>94</v>
      </c>
      <c r="AV146" s="11" t="s">
        <v>145</v>
      </c>
      <c r="AW146" s="11" t="s">
        <v>34</v>
      </c>
      <c r="AX146" s="11" t="s">
        <v>76</v>
      </c>
      <c r="AY146" s="174" t="s">
        <v>135</v>
      </c>
    </row>
    <row r="147" spans="2:65" s="13" customFormat="1" ht="22.5" customHeight="1">
      <c r="B147" s="183"/>
      <c r="C147" s="184"/>
      <c r="D147" s="184"/>
      <c r="E147" s="185" t="s">
        <v>5</v>
      </c>
      <c r="F147" s="424" t="s">
        <v>157</v>
      </c>
      <c r="G147" s="425"/>
      <c r="H147" s="425"/>
      <c r="I147" s="425"/>
      <c r="J147" s="184"/>
      <c r="K147" s="186">
        <v>82.61</v>
      </c>
      <c r="L147" s="184"/>
      <c r="M147" s="184"/>
      <c r="N147" s="184"/>
      <c r="O147" s="184"/>
      <c r="P147" s="184"/>
      <c r="Q147" s="184"/>
      <c r="R147" s="187"/>
      <c r="T147" s="188"/>
      <c r="U147" s="184"/>
      <c r="V147" s="184"/>
      <c r="W147" s="184"/>
      <c r="X147" s="184"/>
      <c r="Y147" s="184"/>
      <c r="Z147" s="184"/>
      <c r="AA147" s="189"/>
      <c r="AT147" s="190" t="s">
        <v>143</v>
      </c>
      <c r="AU147" s="190" t="s">
        <v>94</v>
      </c>
      <c r="AV147" s="13" t="s">
        <v>140</v>
      </c>
      <c r="AW147" s="13" t="s">
        <v>34</v>
      </c>
      <c r="AX147" s="13" t="s">
        <v>81</v>
      </c>
      <c r="AY147" s="190" t="s">
        <v>135</v>
      </c>
    </row>
    <row r="148" spans="2:65" s="1" customFormat="1" ht="31.5" customHeight="1">
      <c r="B148" s="123"/>
      <c r="C148" s="152" t="s">
        <v>163</v>
      </c>
      <c r="D148" s="152" t="s">
        <v>136</v>
      </c>
      <c r="E148" s="153" t="s">
        <v>164</v>
      </c>
      <c r="F148" s="409" t="s">
        <v>165</v>
      </c>
      <c r="G148" s="409"/>
      <c r="H148" s="409"/>
      <c r="I148" s="409"/>
      <c r="J148" s="154" t="s">
        <v>139</v>
      </c>
      <c r="K148" s="155">
        <v>275.37</v>
      </c>
      <c r="L148" s="410">
        <v>0</v>
      </c>
      <c r="M148" s="410"/>
      <c r="N148" s="411">
        <f>ROUND(L148*K148,2)</f>
        <v>0</v>
      </c>
      <c r="O148" s="411"/>
      <c r="P148" s="411"/>
      <c r="Q148" s="411"/>
      <c r="R148" s="126"/>
      <c r="T148" s="156" t="s">
        <v>5</v>
      </c>
      <c r="U148" s="47" t="s">
        <v>41</v>
      </c>
      <c r="V148" s="39"/>
      <c r="W148" s="157">
        <f>V148*K148</f>
        <v>0</v>
      </c>
      <c r="X148" s="157">
        <v>0</v>
      </c>
      <c r="Y148" s="157">
        <f>X148*K148</f>
        <v>0</v>
      </c>
      <c r="Z148" s="157">
        <v>0</v>
      </c>
      <c r="AA148" s="158">
        <f>Z148*K148</f>
        <v>0</v>
      </c>
      <c r="AR148" s="21" t="s">
        <v>140</v>
      </c>
      <c r="AT148" s="21" t="s">
        <v>136</v>
      </c>
      <c r="AU148" s="21" t="s">
        <v>94</v>
      </c>
      <c r="AY148" s="21" t="s">
        <v>135</v>
      </c>
      <c r="BE148" s="103">
        <f>IF(U148="základní",N148,0)</f>
        <v>0</v>
      </c>
      <c r="BF148" s="103">
        <f>IF(U148="snížená",N148,0)</f>
        <v>0</v>
      </c>
      <c r="BG148" s="103">
        <f>IF(U148="zákl. přenesená",N148,0)</f>
        <v>0</v>
      </c>
      <c r="BH148" s="103">
        <f>IF(U148="sníž. přenesená",N148,0)</f>
        <v>0</v>
      </c>
      <c r="BI148" s="103">
        <f>IF(U148="nulová",N148,0)</f>
        <v>0</v>
      </c>
      <c r="BJ148" s="21" t="s">
        <v>81</v>
      </c>
      <c r="BK148" s="103">
        <f>ROUND(L148*K148,2)</f>
        <v>0</v>
      </c>
      <c r="BL148" s="21" t="s">
        <v>140</v>
      </c>
      <c r="BM148" s="21" t="s">
        <v>166</v>
      </c>
    </row>
    <row r="149" spans="2:65" s="10" customFormat="1" ht="22.5" customHeight="1">
      <c r="B149" s="159"/>
      <c r="C149" s="160"/>
      <c r="D149" s="160"/>
      <c r="E149" s="161" t="s">
        <v>5</v>
      </c>
      <c r="F149" s="412" t="s">
        <v>167</v>
      </c>
      <c r="G149" s="413"/>
      <c r="H149" s="413"/>
      <c r="I149" s="413"/>
      <c r="J149" s="160"/>
      <c r="K149" s="162">
        <v>264.97000000000003</v>
      </c>
      <c r="L149" s="160"/>
      <c r="M149" s="160"/>
      <c r="N149" s="160"/>
      <c r="O149" s="160"/>
      <c r="P149" s="160"/>
      <c r="Q149" s="160"/>
      <c r="R149" s="163"/>
      <c r="T149" s="164"/>
      <c r="U149" s="160"/>
      <c r="V149" s="160"/>
      <c r="W149" s="160"/>
      <c r="X149" s="160"/>
      <c r="Y149" s="160"/>
      <c r="Z149" s="160"/>
      <c r="AA149" s="165"/>
      <c r="AT149" s="166" t="s">
        <v>143</v>
      </c>
      <c r="AU149" s="166" t="s">
        <v>94</v>
      </c>
      <c r="AV149" s="10" t="s">
        <v>94</v>
      </c>
      <c r="AW149" s="10" t="s">
        <v>34</v>
      </c>
      <c r="AX149" s="10" t="s">
        <v>76</v>
      </c>
      <c r="AY149" s="166" t="s">
        <v>135</v>
      </c>
    </row>
    <row r="150" spans="2:65" s="11" customFormat="1" ht="22.5" customHeight="1">
      <c r="B150" s="167"/>
      <c r="C150" s="168"/>
      <c r="D150" s="168"/>
      <c r="E150" s="169" t="s">
        <v>5</v>
      </c>
      <c r="F150" s="414" t="s">
        <v>144</v>
      </c>
      <c r="G150" s="415"/>
      <c r="H150" s="415"/>
      <c r="I150" s="415"/>
      <c r="J150" s="168"/>
      <c r="K150" s="170">
        <v>264.97000000000003</v>
      </c>
      <c r="L150" s="168"/>
      <c r="M150" s="168"/>
      <c r="N150" s="168"/>
      <c r="O150" s="168"/>
      <c r="P150" s="168"/>
      <c r="Q150" s="168"/>
      <c r="R150" s="171"/>
      <c r="T150" s="172"/>
      <c r="U150" s="168"/>
      <c r="V150" s="168"/>
      <c r="W150" s="168"/>
      <c r="X150" s="168"/>
      <c r="Y150" s="168"/>
      <c r="Z150" s="168"/>
      <c r="AA150" s="173"/>
      <c r="AT150" s="174" t="s">
        <v>143</v>
      </c>
      <c r="AU150" s="174" t="s">
        <v>94</v>
      </c>
      <c r="AV150" s="11" t="s">
        <v>145</v>
      </c>
      <c r="AW150" s="11" t="s">
        <v>34</v>
      </c>
      <c r="AX150" s="11" t="s">
        <v>76</v>
      </c>
      <c r="AY150" s="174" t="s">
        <v>135</v>
      </c>
    </row>
    <row r="151" spans="2:65" s="10" customFormat="1" ht="22.5" customHeight="1">
      <c r="B151" s="159"/>
      <c r="C151" s="160"/>
      <c r="D151" s="160"/>
      <c r="E151" s="161" t="s">
        <v>5</v>
      </c>
      <c r="F151" s="422" t="s">
        <v>155</v>
      </c>
      <c r="G151" s="423"/>
      <c r="H151" s="423"/>
      <c r="I151" s="423"/>
      <c r="J151" s="160"/>
      <c r="K151" s="162">
        <v>10.4</v>
      </c>
      <c r="L151" s="160"/>
      <c r="M151" s="160"/>
      <c r="N151" s="160"/>
      <c r="O151" s="160"/>
      <c r="P151" s="160"/>
      <c r="Q151" s="160"/>
      <c r="R151" s="163"/>
      <c r="T151" s="164"/>
      <c r="U151" s="160"/>
      <c r="V151" s="160"/>
      <c r="W151" s="160"/>
      <c r="X151" s="160"/>
      <c r="Y151" s="160"/>
      <c r="Z151" s="160"/>
      <c r="AA151" s="165"/>
      <c r="AT151" s="166" t="s">
        <v>143</v>
      </c>
      <c r="AU151" s="166" t="s">
        <v>94</v>
      </c>
      <c r="AV151" s="10" t="s">
        <v>94</v>
      </c>
      <c r="AW151" s="10" t="s">
        <v>34</v>
      </c>
      <c r="AX151" s="10" t="s">
        <v>76</v>
      </c>
      <c r="AY151" s="166" t="s">
        <v>135</v>
      </c>
    </row>
    <row r="152" spans="2:65" s="11" customFormat="1" ht="22.5" customHeight="1">
      <c r="B152" s="167"/>
      <c r="C152" s="168"/>
      <c r="D152" s="168"/>
      <c r="E152" s="169" t="s">
        <v>5</v>
      </c>
      <c r="F152" s="414" t="s">
        <v>144</v>
      </c>
      <c r="G152" s="415"/>
      <c r="H152" s="415"/>
      <c r="I152" s="415"/>
      <c r="J152" s="168"/>
      <c r="K152" s="170">
        <v>10.4</v>
      </c>
      <c r="L152" s="168"/>
      <c r="M152" s="168"/>
      <c r="N152" s="168"/>
      <c r="O152" s="168"/>
      <c r="P152" s="168"/>
      <c r="Q152" s="168"/>
      <c r="R152" s="171"/>
      <c r="T152" s="172"/>
      <c r="U152" s="168"/>
      <c r="V152" s="168"/>
      <c r="W152" s="168"/>
      <c r="X152" s="168"/>
      <c r="Y152" s="168"/>
      <c r="Z152" s="168"/>
      <c r="AA152" s="173"/>
      <c r="AT152" s="174" t="s">
        <v>143</v>
      </c>
      <c r="AU152" s="174" t="s">
        <v>94</v>
      </c>
      <c r="AV152" s="11" t="s">
        <v>145</v>
      </c>
      <c r="AW152" s="11" t="s">
        <v>34</v>
      </c>
      <c r="AX152" s="11" t="s">
        <v>76</v>
      </c>
      <c r="AY152" s="174" t="s">
        <v>135</v>
      </c>
    </row>
    <row r="153" spans="2:65" s="13" customFormat="1" ht="22.5" customHeight="1">
      <c r="B153" s="183"/>
      <c r="C153" s="184"/>
      <c r="D153" s="184"/>
      <c r="E153" s="185" t="s">
        <v>5</v>
      </c>
      <c r="F153" s="424" t="s">
        <v>157</v>
      </c>
      <c r="G153" s="425"/>
      <c r="H153" s="425"/>
      <c r="I153" s="425"/>
      <c r="J153" s="184"/>
      <c r="K153" s="186">
        <v>275.37</v>
      </c>
      <c r="L153" s="184"/>
      <c r="M153" s="184"/>
      <c r="N153" s="184"/>
      <c r="O153" s="184"/>
      <c r="P153" s="184"/>
      <c r="Q153" s="184"/>
      <c r="R153" s="187"/>
      <c r="T153" s="188"/>
      <c r="U153" s="184"/>
      <c r="V153" s="184"/>
      <c r="W153" s="184"/>
      <c r="X153" s="184"/>
      <c r="Y153" s="184"/>
      <c r="Z153" s="184"/>
      <c r="AA153" s="189"/>
      <c r="AT153" s="190" t="s">
        <v>143</v>
      </c>
      <c r="AU153" s="190" t="s">
        <v>94</v>
      </c>
      <c r="AV153" s="13" t="s">
        <v>140</v>
      </c>
      <c r="AW153" s="13" t="s">
        <v>34</v>
      </c>
      <c r="AX153" s="13" t="s">
        <v>81</v>
      </c>
      <c r="AY153" s="190" t="s">
        <v>135</v>
      </c>
    </row>
    <row r="154" spans="2:65" s="1" customFormat="1" ht="31.5" customHeight="1">
      <c r="B154" s="123"/>
      <c r="C154" s="152" t="s">
        <v>168</v>
      </c>
      <c r="D154" s="152" t="s">
        <v>136</v>
      </c>
      <c r="E154" s="153" t="s">
        <v>169</v>
      </c>
      <c r="F154" s="409" t="s">
        <v>170</v>
      </c>
      <c r="G154" s="409"/>
      <c r="H154" s="409"/>
      <c r="I154" s="409"/>
      <c r="J154" s="154" t="s">
        <v>139</v>
      </c>
      <c r="K154" s="155">
        <v>82.61</v>
      </c>
      <c r="L154" s="410">
        <v>0</v>
      </c>
      <c r="M154" s="410"/>
      <c r="N154" s="411">
        <f>ROUND(L154*K154,2)</f>
        <v>0</v>
      </c>
      <c r="O154" s="411"/>
      <c r="P154" s="411"/>
      <c r="Q154" s="411"/>
      <c r="R154" s="126"/>
      <c r="T154" s="156" t="s">
        <v>5</v>
      </c>
      <c r="U154" s="47" t="s">
        <v>41</v>
      </c>
      <c r="V154" s="39"/>
      <c r="W154" s="157">
        <f>V154*K154</f>
        <v>0</v>
      </c>
      <c r="X154" s="157">
        <v>0</v>
      </c>
      <c r="Y154" s="157">
        <f>X154*K154</f>
        <v>0</v>
      </c>
      <c r="Z154" s="157">
        <v>0</v>
      </c>
      <c r="AA154" s="158">
        <f>Z154*K154</f>
        <v>0</v>
      </c>
      <c r="AR154" s="21" t="s">
        <v>140</v>
      </c>
      <c r="AT154" s="21" t="s">
        <v>136</v>
      </c>
      <c r="AU154" s="21" t="s">
        <v>94</v>
      </c>
      <c r="AY154" s="21" t="s">
        <v>135</v>
      </c>
      <c r="BE154" s="103">
        <f>IF(U154="základní",N154,0)</f>
        <v>0</v>
      </c>
      <c r="BF154" s="103">
        <f>IF(U154="snížená",N154,0)</f>
        <v>0</v>
      </c>
      <c r="BG154" s="103">
        <f>IF(U154="zákl. přenesená",N154,0)</f>
        <v>0</v>
      </c>
      <c r="BH154" s="103">
        <f>IF(U154="sníž. přenesená",N154,0)</f>
        <v>0</v>
      </c>
      <c r="BI154" s="103">
        <f>IF(U154="nulová",N154,0)</f>
        <v>0</v>
      </c>
      <c r="BJ154" s="21" t="s">
        <v>81</v>
      </c>
      <c r="BK154" s="103">
        <f>ROUND(L154*K154,2)</f>
        <v>0</v>
      </c>
      <c r="BL154" s="21" t="s">
        <v>140</v>
      </c>
      <c r="BM154" s="21" t="s">
        <v>171</v>
      </c>
    </row>
    <row r="155" spans="2:65" s="10" customFormat="1" ht="22.5" customHeight="1">
      <c r="B155" s="159"/>
      <c r="C155" s="160"/>
      <c r="D155" s="160"/>
      <c r="E155" s="161" t="s">
        <v>5</v>
      </c>
      <c r="F155" s="412" t="s">
        <v>161</v>
      </c>
      <c r="G155" s="413"/>
      <c r="H155" s="413"/>
      <c r="I155" s="413"/>
      <c r="J155" s="160"/>
      <c r="K155" s="162">
        <v>79.489999999999995</v>
      </c>
      <c r="L155" s="160"/>
      <c r="M155" s="160"/>
      <c r="N155" s="160"/>
      <c r="O155" s="160"/>
      <c r="P155" s="160"/>
      <c r="Q155" s="160"/>
      <c r="R155" s="163"/>
      <c r="T155" s="164"/>
      <c r="U155" s="160"/>
      <c r="V155" s="160"/>
      <c r="W155" s="160"/>
      <c r="X155" s="160"/>
      <c r="Y155" s="160"/>
      <c r="Z155" s="160"/>
      <c r="AA155" s="165"/>
      <c r="AT155" s="166" t="s">
        <v>143</v>
      </c>
      <c r="AU155" s="166" t="s">
        <v>94</v>
      </c>
      <c r="AV155" s="10" t="s">
        <v>94</v>
      </c>
      <c r="AW155" s="10" t="s">
        <v>34</v>
      </c>
      <c r="AX155" s="10" t="s">
        <v>76</v>
      </c>
      <c r="AY155" s="166" t="s">
        <v>135</v>
      </c>
    </row>
    <row r="156" spans="2:65" s="11" customFormat="1" ht="22.5" customHeight="1">
      <c r="B156" s="167"/>
      <c r="C156" s="168"/>
      <c r="D156" s="168"/>
      <c r="E156" s="169" t="s">
        <v>5</v>
      </c>
      <c r="F156" s="414" t="s">
        <v>144</v>
      </c>
      <c r="G156" s="415"/>
      <c r="H156" s="415"/>
      <c r="I156" s="415"/>
      <c r="J156" s="168"/>
      <c r="K156" s="170">
        <v>79.489999999999995</v>
      </c>
      <c r="L156" s="168"/>
      <c r="M156" s="168"/>
      <c r="N156" s="168"/>
      <c r="O156" s="168"/>
      <c r="P156" s="168"/>
      <c r="Q156" s="168"/>
      <c r="R156" s="171"/>
      <c r="T156" s="172"/>
      <c r="U156" s="168"/>
      <c r="V156" s="168"/>
      <c r="W156" s="168"/>
      <c r="X156" s="168"/>
      <c r="Y156" s="168"/>
      <c r="Z156" s="168"/>
      <c r="AA156" s="173"/>
      <c r="AT156" s="174" t="s">
        <v>143</v>
      </c>
      <c r="AU156" s="174" t="s">
        <v>94</v>
      </c>
      <c r="AV156" s="11" t="s">
        <v>145</v>
      </c>
      <c r="AW156" s="11" t="s">
        <v>34</v>
      </c>
      <c r="AX156" s="11" t="s">
        <v>76</v>
      </c>
      <c r="AY156" s="174" t="s">
        <v>135</v>
      </c>
    </row>
    <row r="157" spans="2:65" s="10" customFormat="1" ht="22.5" customHeight="1">
      <c r="B157" s="159"/>
      <c r="C157" s="160"/>
      <c r="D157" s="160"/>
      <c r="E157" s="161" t="s">
        <v>5</v>
      </c>
      <c r="F157" s="422" t="s">
        <v>162</v>
      </c>
      <c r="G157" s="423"/>
      <c r="H157" s="423"/>
      <c r="I157" s="423"/>
      <c r="J157" s="160"/>
      <c r="K157" s="162">
        <v>3.12</v>
      </c>
      <c r="L157" s="160"/>
      <c r="M157" s="160"/>
      <c r="N157" s="160"/>
      <c r="O157" s="160"/>
      <c r="P157" s="160"/>
      <c r="Q157" s="160"/>
      <c r="R157" s="163"/>
      <c r="T157" s="164"/>
      <c r="U157" s="160"/>
      <c r="V157" s="160"/>
      <c r="W157" s="160"/>
      <c r="X157" s="160"/>
      <c r="Y157" s="160"/>
      <c r="Z157" s="160"/>
      <c r="AA157" s="165"/>
      <c r="AT157" s="166" t="s">
        <v>143</v>
      </c>
      <c r="AU157" s="166" t="s">
        <v>94</v>
      </c>
      <c r="AV157" s="10" t="s">
        <v>94</v>
      </c>
      <c r="AW157" s="10" t="s">
        <v>34</v>
      </c>
      <c r="AX157" s="10" t="s">
        <v>76</v>
      </c>
      <c r="AY157" s="166" t="s">
        <v>135</v>
      </c>
    </row>
    <row r="158" spans="2:65" s="11" customFormat="1" ht="22.5" customHeight="1">
      <c r="B158" s="167"/>
      <c r="C158" s="168"/>
      <c r="D158" s="168"/>
      <c r="E158" s="169" t="s">
        <v>5</v>
      </c>
      <c r="F158" s="414" t="s">
        <v>144</v>
      </c>
      <c r="G158" s="415"/>
      <c r="H158" s="415"/>
      <c r="I158" s="415"/>
      <c r="J158" s="168"/>
      <c r="K158" s="170">
        <v>3.12</v>
      </c>
      <c r="L158" s="168"/>
      <c r="M158" s="168"/>
      <c r="N158" s="168"/>
      <c r="O158" s="168"/>
      <c r="P158" s="168"/>
      <c r="Q158" s="168"/>
      <c r="R158" s="171"/>
      <c r="T158" s="172"/>
      <c r="U158" s="168"/>
      <c r="V158" s="168"/>
      <c r="W158" s="168"/>
      <c r="X158" s="168"/>
      <c r="Y158" s="168"/>
      <c r="Z158" s="168"/>
      <c r="AA158" s="173"/>
      <c r="AT158" s="174" t="s">
        <v>143</v>
      </c>
      <c r="AU158" s="174" t="s">
        <v>94</v>
      </c>
      <c r="AV158" s="11" t="s">
        <v>145</v>
      </c>
      <c r="AW158" s="11" t="s">
        <v>34</v>
      </c>
      <c r="AX158" s="11" t="s">
        <v>76</v>
      </c>
      <c r="AY158" s="174" t="s">
        <v>135</v>
      </c>
    </row>
    <row r="159" spans="2:65" s="13" customFormat="1" ht="22.5" customHeight="1">
      <c r="B159" s="183"/>
      <c r="C159" s="184"/>
      <c r="D159" s="184"/>
      <c r="E159" s="185" t="s">
        <v>5</v>
      </c>
      <c r="F159" s="424" t="s">
        <v>157</v>
      </c>
      <c r="G159" s="425"/>
      <c r="H159" s="425"/>
      <c r="I159" s="425"/>
      <c r="J159" s="184"/>
      <c r="K159" s="186">
        <v>82.61</v>
      </c>
      <c r="L159" s="184"/>
      <c r="M159" s="184"/>
      <c r="N159" s="184"/>
      <c r="O159" s="184"/>
      <c r="P159" s="184"/>
      <c r="Q159" s="184"/>
      <c r="R159" s="187"/>
      <c r="T159" s="188"/>
      <c r="U159" s="184"/>
      <c r="V159" s="184"/>
      <c r="W159" s="184"/>
      <c r="X159" s="184"/>
      <c r="Y159" s="184"/>
      <c r="Z159" s="184"/>
      <c r="AA159" s="189"/>
      <c r="AT159" s="190" t="s">
        <v>143</v>
      </c>
      <c r="AU159" s="190" t="s">
        <v>94</v>
      </c>
      <c r="AV159" s="13" t="s">
        <v>140</v>
      </c>
      <c r="AW159" s="13" t="s">
        <v>34</v>
      </c>
      <c r="AX159" s="13" t="s">
        <v>81</v>
      </c>
      <c r="AY159" s="190" t="s">
        <v>135</v>
      </c>
    </row>
    <row r="160" spans="2:65" s="1" customFormat="1" ht="31.5" customHeight="1">
      <c r="B160" s="123"/>
      <c r="C160" s="152" t="s">
        <v>172</v>
      </c>
      <c r="D160" s="152" t="s">
        <v>136</v>
      </c>
      <c r="E160" s="153" t="s">
        <v>173</v>
      </c>
      <c r="F160" s="409" t="s">
        <v>174</v>
      </c>
      <c r="G160" s="409"/>
      <c r="H160" s="409"/>
      <c r="I160" s="409"/>
      <c r="J160" s="154" t="s">
        <v>139</v>
      </c>
      <c r="K160" s="155">
        <v>41.95</v>
      </c>
      <c r="L160" s="410">
        <v>0</v>
      </c>
      <c r="M160" s="410"/>
      <c r="N160" s="411">
        <f>ROUND(L160*K160,2)</f>
        <v>0</v>
      </c>
      <c r="O160" s="411"/>
      <c r="P160" s="411"/>
      <c r="Q160" s="411"/>
      <c r="R160" s="126"/>
      <c r="T160" s="156" t="s">
        <v>5</v>
      </c>
      <c r="U160" s="47" t="s">
        <v>41</v>
      </c>
      <c r="V160" s="39"/>
      <c r="W160" s="157">
        <f>V160*K160</f>
        <v>0</v>
      </c>
      <c r="X160" s="157">
        <v>0</v>
      </c>
      <c r="Y160" s="157">
        <f>X160*K160</f>
        <v>0</v>
      </c>
      <c r="Z160" s="157">
        <v>0</v>
      </c>
      <c r="AA160" s="158">
        <f>Z160*K160</f>
        <v>0</v>
      </c>
      <c r="AR160" s="21" t="s">
        <v>140</v>
      </c>
      <c r="AT160" s="21" t="s">
        <v>136</v>
      </c>
      <c r="AU160" s="21" t="s">
        <v>94</v>
      </c>
      <c r="AY160" s="21" t="s">
        <v>135</v>
      </c>
      <c r="BE160" s="103">
        <f>IF(U160="základní",N160,0)</f>
        <v>0</v>
      </c>
      <c r="BF160" s="103">
        <f>IF(U160="snížená",N160,0)</f>
        <v>0</v>
      </c>
      <c r="BG160" s="103">
        <f>IF(U160="zákl. přenesená",N160,0)</f>
        <v>0</v>
      </c>
      <c r="BH160" s="103">
        <f>IF(U160="sníž. přenesená",N160,0)</f>
        <v>0</v>
      </c>
      <c r="BI160" s="103">
        <f>IF(U160="nulová",N160,0)</f>
        <v>0</v>
      </c>
      <c r="BJ160" s="21" t="s">
        <v>81</v>
      </c>
      <c r="BK160" s="103">
        <f>ROUND(L160*K160,2)</f>
        <v>0</v>
      </c>
      <c r="BL160" s="21" t="s">
        <v>140</v>
      </c>
      <c r="BM160" s="21" t="s">
        <v>175</v>
      </c>
    </row>
    <row r="161" spans="2:65" s="10" customFormat="1" ht="22.5" customHeight="1">
      <c r="B161" s="159"/>
      <c r="C161" s="160"/>
      <c r="D161" s="160"/>
      <c r="E161" s="161" t="s">
        <v>5</v>
      </c>
      <c r="F161" s="412" t="s">
        <v>176</v>
      </c>
      <c r="G161" s="413"/>
      <c r="H161" s="413"/>
      <c r="I161" s="413"/>
      <c r="J161" s="160"/>
      <c r="K161" s="162">
        <v>41.95</v>
      </c>
      <c r="L161" s="160"/>
      <c r="M161" s="160"/>
      <c r="N161" s="160"/>
      <c r="O161" s="160"/>
      <c r="P161" s="160"/>
      <c r="Q161" s="160"/>
      <c r="R161" s="163"/>
      <c r="T161" s="164"/>
      <c r="U161" s="160"/>
      <c r="V161" s="160"/>
      <c r="W161" s="160"/>
      <c r="X161" s="160"/>
      <c r="Y161" s="160"/>
      <c r="Z161" s="160"/>
      <c r="AA161" s="165"/>
      <c r="AT161" s="166" t="s">
        <v>143</v>
      </c>
      <c r="AU161" s="166" t="s">
        <v>94</v>
      </c>
      <c r="AV161" s="10" t="s">
        <v>94</v>
      </c>
      <c r="AW161" s="10" t="s">
        <v>34</v>
      </c>
      <c r="AX161" s="10" t="s">
        <v>76</v>
      </c>
      <c r="AY161" s="166" t="s">
        <v>135</v>
      </c>
    </row>
    <row r="162" spans="2:65" s="11" customFormat="1" ht="22.5" customHeight="1">
      <c r="B162" s="167"/>
      <c r="C162" s="168"/>
      <c r="D162" s="168"/>
      <c r="E162" s="169" t="s">
        <v>5</v>
      </c>
      <c r="F162" s="414" t="s">
        <v>144</v>
      </c>
      <c r="G162" s="415"/>
      <c r="H162" s="415"/>
      <c r="I162" s="415"/>
      <c r="J162" s="168"/>
      <c r="K162" s="170">
        <v>41.95</v>
      </c>
      <c r="L162" s="168"/>
      <c r="M162" s="168"/>
      <c r="N162" s="168"/>
      <c r="O162" s="168"/>
      <c r="P162" s="168"/>
      <c r="Q162" s="168"/>
      <c r="R162" s="171"/>
      <c r="T162" s="172"/>
      <c r="U162" s="168"/>
      <c r="V162" s="168"/>
      <c r="W162" s="168"/>
      <c r="X162" s="168"/>
      <c r="Y162" s="168"/>
      <c r="Z162" s="168"/>
      <c r="AA162" s="173"/>
      <c r="AT162" s="174" t="s">
        <v>143</v>
      </c>
      <c r="AU162" s="174" t="s">
        <v>94</v>
      </c>
      <c r="AV162" s="11" t="s">
        <v>145</v>
      </c>
      <c r="AW162" s="11" t="s">
        <v>34</v>
      </c>
      <c r="AX162" s="11" t="s">
        <v>81</v>
      </c>
      <c r="AY162" s="174" t="s">
        <v>135</v>
      </c>
    </row>
    <row r="163" spans="2:65" s="1" customFormat="1" ht="31.5" customHeight="1">
      <c r="B163" s="123"/>
      <c r="C163" s="152" t="s">
        <v>177</v>
      </c>
      <c r="D163" s="152" t="s">
        <v>136</v>
      </c>
      <c r="E163" s="153" t="s">
        <v>178</v>
      </c>
      <c r="F163" s="409" t="s">
        <v>179</v>
      </c>
      <c r="G163" s="409"/>
      <c r="H163" s="409"/>
      <c r="I163" s="409"/>
      <c r="J163" s="154" t="s">
        <v>139</v>
      </c>
      <c r="K163" s="155">
        <v>41.95</v>
      </c>
      <c r="L163" s="410">
        <v>0</v>
      </c>
      <c r="M163" s="410"/>
      <c r="N163" s="411">
        <f>ROUND(L163*K163,2)</f>
        <v>0</v>
      </c>
      <c r="O163" s="411"/>
      <c r="P163" s="411"/>
      <c r="Q163" s="411"/>
      <c r="R163" s="126"/>
      <c r="T163" s="156" t="s">
        <v>5</v>
      </c>
      <c r="U163" s="47" t="s">
        <v>41</v>
      </c>
      <c r="V163" s="39"/>
      <c r="W163" s="157">
        <f>V163*K163</f>
        <v>0</v>
      </c>
      <c r="X163" s="157">
        <v>0</v>
      </c>
      <c r="Y163" s="157">
        <f>X163*K163</f>
        <v>0</v>
      </c>
      <c r="Z163" s="157">
        <v>0</v>
      </c>
      <c r="AA163" s="158">
        <f>Z163*K163</f>
        <v>0</v>
      </c>
      <c r="AR163" s="21" t="s">
        <v>140</v>
      </c>
      <c r="AT163" s="21" t="s">
        <v>136</v>
      </c>
      <c r="AU163" s="21" t="s">
        <v>94</v>
      </c>
      <c r="AY163" s="21" t="s">
        <v>135</v>
      </c>
      <c r="BE163" s="103">
        <f>IF(U163="základní",N163,0)</f>
        <v>0</v>
      </c>
      <c r="BF163" s="103">
        <f>IF(U163="snížená",N163,0)</f>
        <v>0</v>
      </c>
      <c r="BG163" s="103">
        <f>IF(U163="zákl. přenesená",N163,0)</f>
        <v>0</v>
      </c>
      <c r="BH163" s="103">
        <f>IF(U163="sníž. přenesená",N163,0)</f>
        <v>0</v>
      </c>
      <c r="BI163" s="103">
        <f>IF(U163="nulová",N163,0)</f>
        <v>0</v>
      </c>
      <c r="BJ163" s="21" t="s">
        <v>81</v>
      </c>
      <c r="BK163" s="103">
        <f>ROUND(L163*K163,2)</f>
        <v>0</v>
      </c>
      <c r="BL163" s="21" t="s">
        <v>140</v>
      </c>
      <c r="BM163" s="21" t="s">
        <v>180</v>
      </c>
    </row>
    <row r="164" spans="2:65" s="1" customFormat="1" ht="31.5" customHeight="1">
      <c r="B164" s="123"/>
      <c r="C164" s="152" t="s">
        <v>181</v>
      </c>
      <c r="D164" s="152" t="s">
        <v>136</v>
      </c>
      <c r="E164" s="153" t="s">
        <v>182</v>
      </c>
      <c r="F164" s="409" t="s">
        <v>183</v>
      </c>
      <c r="G164" s="409"/>
      <c r="H164" s="409"/>
      <c r="I164" s="409"/>
      <c r="J164" s="154" t="s">
        <v>139</v>
      </c>
      <c r="K164" s="155">
        <v>54</v>
      </c>
      <c r="L164" s="410">
        <v>0</v>
      </c>
      <c r="M164" s="410"/>
      <c r="N164" s="411">
        <f>ROUND(L164*K164,2)</f>
        <v>0</v>
      </c>
      <c r="O164" s="411"/>
      <c r="P164" s="411"/>
      <c r="Q164" s="411"/>
      <c r="R164" s="126"/>
      <c r="T164" s="156" t="s">
        <v>5</v>
      </c>
      <c r="U164" s="47" t="s">
        <v>41</v>
      </c>
      <c r="V164" s="39"/>
      <c r="W164" s="157">
        <f>V164*K164</f>
        <v>0</v>
      </c>
      <c r="X164" s="157">
        <v>0</v>
      </c>
      <c r="Y164" s="157">
        <f>X164*K164</f>
        <v>0</v>
      </c>
      <c r="Z164" s="157">
        <v>0</v>
      </c>
      <c r="AA164" s="158">
        <f>Z164*K164</f>
        <v>0</v>
      </c>
      <c r="AR164" s="21" t="s">
        <v>140</v>
      </c>
      <c r="AT164" s="21" t="s">
        <v>136</v>
      </c>
      <c r="AU164" s="21" t="s">
        <v>94</v>
      </c>
      <c r="AY164" s="21" t="s">
        <v>135</v>
      </c>
      <c r="BE164" s="103">
        <f>IF(U164="základní",N164,0)</f>
        <v>0</v>
      </c>
      <c r="BF164" s="103">
        <f>IF(U164="snížená",N164,0)</f>
        <v>0</v>
      </c>
      <c r="BG164" s="103">
        <f>IF(U164="zákl. přenesená",N164,0)</f>
        <v>0</v>
      </c>
      <c r="BH164" s="103">
        <f>IF(U164="sníž. přenesená",N164,0)</f>
        <v>0</v>
      </c>
      <c r="BI164" s="103">
        <f>IF(U164="nulová",N164,0)</f>
        <v>0</v>
      </c>
      <c r="BJ164" s="21" t="s">
        <v>81</v>
      </c>
      <c r="BK164" s="103">
        <f>ROUND(L164*K164,2)</f>
        <v>0</v>
      </c>
      <c r="BL164" s="21" t="s">
        <v>140</v>
      </c>
      <c r="BM164" s="21" t="s">
        <v>184</v>
      </c>
    </row>
    <row r="165" spans="2:65" s="10" customFormat="1" ht="22.5" customHeight="1">
      <c r="B165" s="159"/>
      <c r="C165" s="160"/>
      <c r="D165" s="160"/>
      <c r="E165" s="161" t="s">
        <v>5</v>
      </c>
      <c r="F165" s="412" t="s">
        <v>142</v>
      </c>
      <c r="G165" s="413"/>
      <c r="H165" s="413"/>
      <c r="I165" s="413"/>
      <c r="J165" s="160"/>
      <c r="K165" s="162">
        <v>54</v>
      </c>
      <c r="L165" s="160"/>
      <c r="M165" s="160"/>
      <c r="N165" s="160"/>
      <c r="O165" s="160"/>
      <c r="P165" s="160"/>
      <c r="Q165" s="160"/>
      <c r="R165" s="163"/>
      <c r="T165" s="164"/>
      <c r="U165" s="160"/>
      <c r="V165" s="160"/>
      <c r="W165" s="160"/>
      <c r="X165" s="160"/>
      <c r="Y165" s="160"/>
      <c r="Z165" s="160"/>
      <c r="AA165" s="165"/>
      <c r="AT165" s="166" t="s">
        <v>143</v>
      </c>
      <c r="AU165" s="166" t="s">
        <v>94</v>
      </c>
      <c r="AV165" s="10" t="s">
        <v>94</v>
      </c>
      <c r="AW165" s="10" t="s">
        <v>34</v>
      </c>
      <c r="AX165" s="10" t="s">
        <v>76</v>
      </c>
      <c r="AY165" s="166" t="s">
        <v>135</v>
      </c>
    </row>
    <row r="166" spans="2:65" s="12" customFormat="1" ht="22.5" customHeight="1">
      <c r="B166" s="175"/>
      <c r="C166" s="176"/>
      <c r="D166" s="176"/>
      <c r="E166" s="177" t="s">
        <v>5</v>
      </c>
      <c r="F166" s="420" t="s">
        <v>185</v>
      </c>
      <c r="G166" s="421"/>
      <c r="H166" s="421"/>
      <c r="I166" s="421"/>
      <c r="J166" s="176"/>
      <c r="K166" s="178" t="s">
        <v>5</v>
      </c>
      <c r="L166" s="176"/>
      <c r="M166" s="176"/>
      <c r="N166" s="176"/>
      <c r="O166" s="176"/>
      <c r="P166" s="176"/>
      <c r="Q166" s="176"/>
      <c r="R166" s="179"/>
      <c r="T166" s="180"/>
      <c r="U166" s="176"/>
      <c r="V166" s="176"/>
      <c r="W166" s="176"/>
      <c r="X166" s="176"/>
      <c r="Y166" s="176"/>
      <c r="Z166" s="176"/>
      <c r="AA166" s="181"/>
      <c r="AT166" s="182" t="s">
        <v>143</v>
      </c>
      <c r="AU166" s="182" t="s">
        <v>94</v>
      </c>
      <c r="AV166" s="12" t="s">
        <v>81</v>
      </c>
      <c r="AW166" s="12" t="s">
        <v>34</v>
      </c>
      <c r="AX166" s="12" t="s">
        <v>76</v>
      </c>
      <c r="AY166" s="182" t="s">
        <v>135</v>
      </c>
    </row>
    <row r="167" spans="2:65" s="11" customFormat="1" ht="22.5" customHeight="1">
      <c r="B167" s="167"/>
      <c r="C167" s="168"/>
      <c r="D167" s="168"/>
      <c r="E167" s="169" t="s">
        <v>5</v>
      </c>
      <c r="F167" s="414" t="s">
        <v>144</v>
      </c>
      <c r="G167" s="415"/>
      <c r="H167" s="415"/>
      <c r="I167" s="415"/>
      <c r="J167" s="168"/>
      <c r="K167" s="170">
        <v>54</v>
      </c>
      <c r="L167" s="168"/>
      <c r="M167" s="168"/>
      <c r="N167" s="168"/>
      <c r="O167" s="168"/>
      <c r="P167" s="168"/>
      <c r="Q167" s="168"/>
      <c r="R167" s="171"/>
      <c r="T167" s="172"/>
      <c r="U167" s="168"/>
      <c r="V167" s="168"/>
      <c r="W167" s="168"/>
      <c r="X167" s="168"/>
      <c r="Y167" s="168"/>
      <c r="Z167" s="168"/>
      <c r="AA167" s="173"/>
      <c r="AT167" s="174" t="s">
        <v>143</v>
      </c>
      <c r="AU167" s="174" t="s">
        <v>94</v>
      </c>
      <c r="AV167" s="11" t="s">
        <v>145</v>
      </c>
      <c r="AW167" s="11" t="s">
        <v>34</v>
      </c>
      <c r="AX167" s="11" t="s">
        <v>81</v>
      </c>
      <c r="AY167" s="174" t="s">
        <v>135</v>
      </c>
    </row>
    <row r="168" spans="2:65" s="1" customFormat="1" ht="31.5" customHeight="1">
      <c r="B168" s="123"/>
      <c r="C168" s="152" t="s">
        <v>186</v>
      </c>
      <c r="D168" s="152" t="s">
        <v>136</v>
      </c>
      <c r="E168" s="153" t="s">
        <v>187</v>
      </c>
      <c r="F168" s="409" t="s">
        <v>188</v>
      </c>
      <c r="G168" s="409"/>
      <c r="H168" s="409"/>
      <c r="I168" s="409"/>
      <c r="J168" s="154" t="s">
        <v>139</v>
      </c>
      <c r="K168" s="155">
        <v>592.69000000000005</v>
      </c>
      <c r="L168" s="410">
        <v>0</v>
      </c>
      <c r="M168" s="410"/>
      <c r="N168" s="411">
        <f>ROUND(L168*K168,2)</f>
        <v>0</v>
      </c>
      <c r="O168" s="411"/>
      <c r="P168" s="411"/>
      <c r="Q168" s="411"/>
      <c r="R168" s="126"/>
      <c r="T168" s="156" t="s">
        <v>5</v>
      </c>
      <c r="U168" s="47" t="s">
        <v>41</v>
      </c>
      <c r="V168" s="39"/>
      <c r="W168" s="157">
        <f>V168*K168</f>
        <v>0</v>
      </c>
      <c r="X168" s="157">
        <v>0</v>
      </c>
      <c r="Y168" s="157">
        <f>X168*K168</f>
        <v>0</v>
      </c>
      <c r="Z168" s="157">
        <v>0</v>
      </c>
      <c r="AA168" s="158">
        <f>Z168*K168</f>
        <v>0</v>
      </c>
      <c r="AR168" s="21" t="s">
        <v>140</v>
      </c>
      <c r="AT168" s="21" t="s">
        <v>136</v>
      </c>
      <c r="AU168" s="21" t="s">
        <v>94</v>
      </c>
      <c r="AY168" s="21" t="s">
        <v>135</v>
      </c>
      <c r="BE168" s="103">
        <f>IF(U168="základní",N168,0)</f>
        <v>0</v>
      </c>
      <c r="BF168" s="103">
        <f>IF(U168="snížená",N168,0)</f>
        <v>0</v>
      </c>
      <c r="BG168" s="103">
        <f>IF(U168="zákl. přenesená",N168,0)</f>
        <v>0</v>
      </c>
      <c r="BH168" s="103">
        <f>IF(U168="sníž. přenesená",N168,0)</f>
        <v>0</v>
      </c>
      <c r="BI168" s="103">
        <f>IF(U168="nulová",N168,0)</f>
        <v>0</v>
      </c>
      <c r="BJ168" s="21" t="s">
        <v>81</v>
      </c>
      <c r="BK168" s="103">
        <f>ROUND(L168*K168,2)</f>
        <v>0</v>
      </c>
      <c r="BL168" s="21" t="s">
        <v>140</v>
      </c>
      <c r="BM168" s="21" t="s">
        <v>189</v>
      </c>
    </row>
    <row r="169" spans="2:65" s="10" customFormat="1" ht="22.5" customHeight="1">
      <c r="B169" s="159"/>
      <c r="C169" s="160"/>
      <c r="D169" s="160"/>
      <c r="E169" s="161" t="s">
        <v>5</v>
      </c>
      <c r="F169" s="412" t="s">
        <v>190</v>
      </c>
      <c r="G169" s="413"/>
      <c r="H169" s="413"/>
      <c r="I169" s="413"/>
      <c r="J169" s="160"/>
      <c r="K169" s="162">
        <v>529.94000000000005</v>
      </c>
      <c r="L169" s="160"/>
      <c r="M169" s="160"/>
      <c r="N169" s="160"/>
      <c r="O169" s="160"/>
      <c r="P169" s="160"/>
      <c r="Q169" s="160"/>
      <c r="R169" s="163"/>
      <c r="T169" s="164"/>
      <c r="U169" s="160"/>
      <c r="V169" s="160"/>
      <c r="W169" s="160"/>
      <c r="X169" s="160"/>
      <c r="Y169" s="160"/>
      <c r="Z169" s="160"/>
      <c r="AA169" s="165"/>
      <c r="AT169" s="166" t="s">
        <v>143</v>
      </c>
      <c r="AU169" s="166" t="s">
        <v>94</v>
      </c>
      <c r="AV169" s="10" t="s">
        <v>94</v>
      </c>
      <c r="AW169" s="10" t="s">
        <v>34</v>
      </c>
      <c r="AX169" s="10" t="s">
        <v>76</v>
      </c>
      <c r="AY169" s="166" t="s">
        <v>135</v>
      </c>
    </row>
    <row r="170" spans="2:65" s="12" customFormat="1" ht="22.5" customHeight="1">
      <c r="B170" s="175"/>
      <c r="C170" s="176"/>
      <c r="D170" s="176"/>
      <c r="E170" s="177" t="s">
        <v>5</v>
      </c>
      <c r="F170" s="420" t="s">
        <v>191</v>
      </c>
      <c r="G170" s="421"/>
      <c r="H170" s="421"/>
      <c r="I170" s="421"/>
      <c r="J170" s="176"/>
      <c r="K170" s="178" t="s">
        <v>5</v>
      </c>
      <c r="L170" s="176"/>
      <c r="M170" s="176"/>
      <c r="N170" s="176"/>
      <c r="O170" s="176"/>
      <c r="P170" s="176"/>
      <c r="Q170" s="176"/>
      <c r="R170" s="179"/>
      <c r="T170" s="180"/>
      <c r="U170" s="176"/>
      <c r="V170" s="176"/>
      <c r="W170" s="176"/>
      <c r="X170" s="176"/>
      <c r="Y170" s="176"/>
      <c r="Z170" s="176"/>
      <c r="AA170" s="181"/>
      <c r="AT170" s="182" t="s">
        <v>143</v>
      </c>
      <c r="AU170" s="182" t="s">
        <v>94</v>
      </c>
      <c r="AV170" s="12" t="s">
        <v>81</v>
      </c>
      <c r="AW170" s="12" t="s">
        <v>34</v>
      </c>
      <c r="AX170" s="12" t="s">
        <v>76</v>
      </c>
      <c r="AY170" s="182" t="s">
        <v>135</v>
      </c>
    </row>
    <row r="171" spans="2:65" s="11" customFormat="1" ht="22.5" customHeight="1">
      <c r="B171" s="167"/>
      <c r="C171" s="168"/>
      <c r="D171" s="168"/>
      <c r="E171" s="169" t="s">
        <v>5</v>
      </c>
      <c r="F171" s="414" t="s">
        <v>144</v>
      </c>
      <c r="G171" s="415"/>
      <c r="H171" s="415"/>
      <c r="I171" s="415"/>
      <c r="J171" s="168"/>
      <c r="K171" s="170">
        <v>529.94000000000005</v>
      </c>
      <c r="L171" s="168"/>
      <c r="M171" s="168"/>
      <c r="N171" s="168"/>
      <c r="O171" s="168"/>
      <c r="P171" s="168"/>
      <c r="Q171" s="168"/>
      <c r="R171" s="171"/>
      <c r="T171" s="172"/>
      <c r="U171" s="168"/>
      <c r="V171" s="168"/>
      <c r="W171" s="168"/>
      <c r="X171" s="168"/>
      <c r="Y171" s="168"/>
      <c r="Z171" s="168"/>
      <c r="AA171" s="173"/>
      <c r="AT171" s="174" t="s">
        <v>143</v>
      </c>
      <c r="AU171" s="174" t="s">
        <v>94</v>
      </c>
      <c r="AV171" s="11" t="s">
        <v>145</v>
      </c>
      <c r="AW171" s="11" t="s">
        <v>34</v>
      </c>
      <c r="AX171" s="11" t="s">
        <v>76</v>
      </c>
      <c r="AY171" s="174" t="s">
        <v>135</v>
      </c>
    </row>
    <row r="172" spans="2:65" s="10" customFormat="1" ht="22.5" customHeight="1">
      <c r="B172" s="159"/>
      <c r="C172" s="160"/>
      <c r="D172" s="160"/>
      <c r="E172" s="161" t="s">
        <v>5</v>
      </c>
      <c r="F172" s="422" t="s">
        <v>176</v>
      </c>
      <c r="G172" s="423"/>
      <c r="H172" s="423"/>
      <c r="I172" s="423"/>
      <c r="J172" s="160"/>
      <c r="K172" s="162">
        <v>41.95</v>
      </c>
      <c r="L172" s="160"/>
      <c r="M172" s="160"/>
      <c r="N172" s="160"/>
      <c r="O172" s="160"/>
      <c r="P172" s="160"/>
      <c r="Q172" s="160"/>
      <c r="R172" s="163"/>
      <c r="T172" s="164"/>
      <c r="U172" s="160"/>
      <c r="V172" s="160"/>
      <c r="W172" s="160"/>
      <c r="X172" s="160"/>
      <c r="Y172" s="160"/>
      <c r="Z172" s="160"/>
      <c r="AA172" s="165"/>
      <c r="AT172" s="166" t="s">
        <v>143</v>
      </c>
      <c r="AU172" s="166" t="s">
        <v>94</v>
      </c>
      <c r="AV172" s="10" t="s">
        <v>94</v>
      </c>
      <c r="AW172" s="10" t="s">
        <v>34</v>
      </c>
      <c r="AX172" s="10" t="s">
        <v>76</v>
      </c>
      <c r="AY172" s="166" t="s">
        <v>135</v>
      </c>
    </row>
    <row r="173" spans="2:65" s="12" customFormat="1" ht="22.5" customHeight="1">
      <c r="B173" s="175"/>
      <c r="C173" s="176"/>
      <c r="D173" s="176"/>
      <c r="E173" s="177" t="s">
        <v>5</v>
      </c>
      <c r="F173" s="420" t="s">
        <v>192</v>
      </c>
      <c r="G173" s="421"/>
      <c r="H173" s="421"/>
      <c r="I173" s="421"/>
      <c r="J173" s="176"/>
      <c r="K173" s="178" t="s">
        <v>5</v>
      </c>
      <c r="L173" s="176"/>
      <c r="M173" s="176"/>
      <c r="N173" s="176"/>
      <c r="O173" s="176"/>
      <c r="P173" s="176"/>
      <c r="Q173" s="176"/>
      <c r="R173" s="179"/>
      <c r="T173" s="180"/>
      <c r="U173" s="176"/>
      <c r="V173" s="176"/>
      <c r="W173" s="176"/>
      <c r="X173" s="176"/>
      <c r="Y173" s="176"/>
      <c r="Z173" s="176"/>
      <c r="AA173" s="181"/>
      <c r="AT173" s="182" t="s">
        <v>143</v>
      </c>
      <c r="AU173" s="182" t="s">
        <v>94</v>
      </c>
      <c r="AV173" s="12" t="s">
        <v>81</v>
      </c>
      <c r="AW173" s="12" t="s">
        <v>34</v>
      </c>
      <c r="AX173" s="12" t="s">
        <v>76</v>
      </c>
      <c r="AY173" s="182" t="s">
        <v>135</v>
      </c>
    </row>
    <row r="174" spans="2:65" s="11" customFormat="1" ht="22.5" customHeight="1">
      <c r="B174" s="167"/>
      <c r="C174" s="168"/>
      <c r="D174" s="168"/>
      <c r="E174" s="169" t="s">
        <v>5</v>
      </c>
      <c r="F174" s="414" t="s">
        <v>144</v>
      </c>
      <c r="G174" s="415"/>
      <c r="H174" s="415"/>
      <c r="I174" s="415"/>
      <c r="J174" s="168"/>
      <c r="K174" s="170">
        <v>41.95</v>
      </c>
      <c r="L174" s="168"/>
      <c r="M174" s="168"/>
      <c r="N174" s="168"/>
      <c r="O174" s="168"/>
      <c r="P174" s="168"/>
      <c r="Q174" s="168"/>
      <c r="R174" s="171"/>
      <c r="T174" s="172"/>
      <c r="U174" s="168"/>
      <c r="V174" s="168"/>
      <c r="W174" s="168"/>
      <c r="X174" s="168"/>
      <c r="Y174" s="168"/>
      <c r="Z174" s="168"/>
      <c r="AA174" s="173"/>
      <c r="AT174" s="174" t="s">
        <v>143</v>
      </c>
      <c r="AU174" s="174" t="s">
        <v>94</v>
      </c>
      <c r="AV174" s="11" t="s">
        <v>145</v>
      </c>
      <c r="AW174" s="11" t="s">
        <v>34</v>
      </c>
      <c r="AX174" s="11" t="s">
        <v>76</v>
      </c>
      <c r="AY174" s="174" t="s">
        <v>135</v>
      </c>
    </row>
    <row r="175" spans="2:65" s="10" customFormat="1" ht="22.5" customHeight="1">
      <c r="B175" s="159"/>
      <c r="C175" s="160"/>
      <c r="D175" s="160"/>
      <c r="E175" s="161" t="s">
        <v>5</v>
      </c>
      <c r="F175" s="422" t="s">
        <v>193</v>
      </c>
      <c r="G175" s="423"/>
      <c r="H175" s="423"/>
      <c r="I175" s="423"/>
      <c r="J175" s="160"/>
      <c r="K175" s="162">
        <v>20.8</v>
      </c>
      <c r="L175" s="160"/>
      <c r="M175" s="160"/>
      <c r="N175" s="160"/>
      <c r="O175" s="160"/>
      <c r="P175" s="160"/>
      <c r="Q175" s="160"/>
      <c r="R175" s="163"/>
      <c r="T175" s="164"/>
      <c r="U175" s="160"/>
      <c r="V175" s="160"/>
      <c r="W175" s="160"/>
      <c r="X175" s="160"/>
      <c r="Y175" s="160"/>
      <c r="Z175" s="160"/>
      <c r="AA175" s="165"/>
      <c r="AT175" s="166" t="s">
        <v>143</v>
      </c>
      <c r="AU175" s="166" t="s">
        <v>94</v>
      </c>
      <c r="AV175" s="10" t="s">
        <v>94</v>
      </c>
      <c r="AW175" s="10" t="s">
        <v>34</v>
      </c>
      <c r="AX175" s="10" t="s">
        <v>76</v>
      </c>
      <c r="AY175" s="166" t="s">
        <v>135</v>
      </c>
    </row>
    <row r="176" spans="2:65" s="12" customFormat="1" ht="22.5" customHeight="1">
      <c r="B176" s="175"/>
      <c r="C176" s="176"/>
      <c r="D176" s="176"/>
      <c r="E176" s="177" t="s">
        <v>5</v>
      </c>
      <c r="F176" s="420" t="s">
        <v>156</v>
      </c>
      <c r="G176" s="421"/>
      <c r="H176" s="421"/>
      <c r="I176" s="421"/>
      <c r="J176" s="176"/>
      <c r="K176" s="178" t="s">
        <v>5</v>
      </c>
      <c r="L176" s="176"/>
      <c r="M176" s="176"/>
      <c r="N176" s="176"/>
      <c r="O176" s="176"/>
      <c r="P176" s="176"/>
      <c r="Q176" s="176"/>
      <c r="R176" s="179"/>
      <c r="T176" s="180"/>
      <c r="U176" s="176"/>
      <c r="V176" s="176"/>
      <c r="W176" s="176"/>
      <c r="X176" s="176"/>
      <c r="Y176" s="176"/>
      <c r="Z176" s="176"/>
      <c r="AA176" s="181"/>
      <c r="AT176" s="182" t="s">
        <v>143</v>
      </c>
      <c r="AU176" s="182" t="s">
        <v>94</v>
      </c>
      <c r="AV176" s="12" t="s">
        <v>81</v>
      </c>
      <c r="AW176" s="12" t="s">
        <v>34</v>
      </c>
      <c r="AX176" s="12" t="s">
        <v>76</v>
      </c>
      <c r="AY176" s="182" t="s">
        <v>135</v>
      </c>
    </row>
    <row r="177" spans="2:65" s="11" customFormat="1" ht="22.5" customHeight="1">
      <c r="B177" s="167"/>
      <c r="C177" s="168"/>
      <c r="D177" s="168"/>
      <c r="E177" s="169" t="s">
        <v>5</v>
      </c>
      <c r="F177" s="414" t="s">
        <v>144</v>
      </c>
      <c r="G177" s="415"/>
      <c r="H177" s="415"/>
      <c r="I177" s="415"/>
      <c r="J177" s="168"/>
      <c r="K177" s="170">
        <v>20.8</v>
      </c>
      <c r="L177" s="168"/>
      <c r="M177" s="168"/>
      <c r="N177" s="168"/>
      <c r="O177" s="168"/>
      <c r="P177" s="168"/>
      <c r="Q177" s="168"/>
      <c r="R177" s="171"/>
      <c r="T177" s="172"/>
      <c r="U177" s="168"/>
      <c r="V177" s="168"/>
      <c r="W177" s="168"/>
      <c r="X177" s="168"/>
      <c r="Y177" s="168"/>
      <c r="Z177" s="168"/>
      <c r="AA177" s="173"/>
      <c r="AT177" s="174" t="s">
        <v>143</v>
      </c>
      <c r="AU177" s="174" t="s">
        <v>94</v>
      </c>
      <c r="AV177" s="11" t="s">
        <v>145</v>
      </c>
      <c r="AW177" s="11" t="s">
        <v>34</v>
      </c>
      <c r="AX177" s="11" t="s">
        <v>76</v>
      </c>
      <c r="AY177" s="174" t="s">
        <v>135</v>
      </c>
    </row>
    <row r="178" spans="2:65" s="13" customFormat="1" ht="22.5" customHeight="1">
      <c r="B178" s="183"/>
      <c r="C178" s="184"/>
      <c r="D178" s="184"/>
      <c r="E178" s="185" t="s">
        <v>5</v>
      </c>
      <c r="F178" s="424" t="s">
        <v>157</v>
      </c>
      <c r="G178" s="425"/>
      <c r="H178" s="425"/>
      <c r="I178" s="425"/>
      <c r="J178" s="184"/>
      <c r="K178" s="186">
        <v>592.69000000000005</v>
      </c>
      <c r="L178" s="184"/>
      <c r="M178" s="184"/>
      <c r="N178" s="184"/>
      <c r="O178" s="184"/>
      <c r="P178" s="184"/>
      <c r="Q178" s="184"/>
      <c r="R178" s="187"/>
      <c r="T178" s="188"/>
      <c r="U178" s="184"/>
      <c r="V178" s="184"/>
      <c r="W178" s="184"/>
      <c r="X178" s="184"/>
      <c r="Y178" s="184"/>
      <c r="Z178" s="184"/>
      <c r="AA178" s="189"/>
      <c r="AT178" s="190" t="s">
        <v>143</v>
      </c>
      <c r="AU178" s="190" t="s">
        <v>94</v>
      </c>
      <c r="AV178" s="13" t="s">
        <v>140</v>
      </c>
      <c r="AW178" s="13" t="s">
        <v>34</v>
      </c>
      <c r="AX178" s="13" t="s">
        <v>81</v>
      </c>
      <c r="AY178" s="190" t="s">
        <v>135</v>
      </c>
    </row>
    <row r="179" spans="2:65" s="1" customFormat="1" ht="22.5" customHeight="1">
      <c r="B179" s="123"/>
      <c r="C179" s="152" t="s">
        <v>194</v>
      </c>
      <c r="D179" s="152" t="s">
        <v>136</v>
      </c>
      <c r="E179" s="153" t="s">
        <v>195</v>
      </c>
      <c r="F179" s="409" t="s">
        <v>196</v>
      </c>
      <c r="G179" s="409"/>
      <c r="H179" s="409"/>
      <c r="I179" s="409"/>
      <c r="J179" s="154" t="s">
        <v>139</v>
      </c>
      <c r="K179" s="155">
        <v>54</v>
      </c>
      <c r="L179" s="410">
        <v>0</v>
      </c>
      <c r="M179" s="410"/>
      <c r="N179" s="411">
        <f>ROUND(L179*K179,2)</f>
        <v>0</v>
      </c>
      <c r="O179" s="411"/>
      <c r="P179" s="411"/>
      <c r="Q179" s="411"/>
      <c r="R179" s="126"/>
      <c r="T179" s="156" t="s">
        <v>5</v>
      </c>
      <c r="U179" s="47" t="s">
        <v>41</v>
      </c>
      <c r="V179" s="39"/>
      <c r="W179" s="157">
        <f>V179*K179</f>
        <v>0</v>
      </c>
      <c r="X179" s="157">
        <v>0</v>
      </c>
      <c r="Y179" s="157">
        <f>X179*K179</f>
        <v>0</v>
      </c>
      <c r="Z179" s="157">
        <v>0</v>
      </c>
      <c r="AA179" s="158">
        <f>Z179*K179</f>
        <v>0</v>
      </c>
      <c r="AR179" s="21" t="s">
        <v>140</v>
      </c>
      <c r="AT179" s="21" t="s">
        <v>136</v>
      </c>
      <c r="AU179" s="21" t="s">
        <v>94</v>
      </c>
      <c r="AY179" s="21" t="s">
        <v>135</v>
      </c>
      <c r="BE179" s="103">
        <f>IF(U179="základní",N179,0)</f>
        <v>0</v>
      </c>
      <c r="BF179" s="103">
        <f>IF(U179="snížená",N179,0)</f>
        <v>0</v>
      </c>
      <c r="BG179" s="103">
        <f>IF(U179="zákl. přenesená",N179,0)</f>
        <v>0</v>
      </c>
      <c r="BH179" s="103">
        <f>IF(U179="sníž. přenesená",N179,0)</f>
        <v>0</v>
      </c>
      <c r="BI179" s="103">
        <f>IF(U179="nulová",N179,0)</f>
        <v>0</v>
      </c>
      <c r="BJ179" s="21" t="s">
        <v>81</v>
      </c>
      <c r="BK179" s="103">
        <f>ROUND(L179*K179,2)</f>
        <v>0</v>
      </c>
      <c r="BL179" s="21" t="s">
        <v>140</v>
      </c>
      <c r="BM179" s="21" t="s">
        <v>197</v>
      </c>
    </row>
    <row r="180" spans="2:65" s="10" customFormat="1" ht="22.5" customHeight="1">
      <c r="B180" s="159"/>
      <c r="C180" s="160"/>
      <c r="D180" s="160"/>
      <c r="E180" s="161" t="s">
        <v>5</v>
      </c>
      <c r="F180" s="412" t="s">
        <v>142</v>
      </c>
      <c r="G180" s="413"/>
      <c r="H180" s="413"/>
      <c r="I180" s="413"/>
      <c r="J180" s="160"/>
      <c r="K180" s="162">
        <v>54</v>
      </c>
      <c r="L180" s="160"/>
      <c r="M180" s="160"/>
      <c r="N180" s="160"/>
      <c r="O180" s="160"/>
      <c r="P180" s="160"/>
      <c r="Q180" s="160"/>
      <c r="R180" s="163"/>
      <c r="T180" s="164"/>
      <c r="U180" s="160"/>
      <c r="V180" s="160"/>
      <c r="W180" s="160"/>
      <c r="X180" s="160"/>
      <c r="Y180" s="160"/>
      <c r="Z180" s="160"/>
      <c r="AA180" s="165"/>
      <c r="AT180" s="166" t="s">
        <v>143</v>
      </c>
      <c r="AU180" s="166" t="s">
        <v>94</v>
      </c>
      <c r="AV180" s="10" t="s">
        <v>94</v>
      </c>
      <c r="AW180" s="10" t="s">
        <v>34</v>
      </c>
      <c r="AX180" s="10" t="s">
        <v>76</v>
      </c>
      <c r="AY180" s="166" t="s">
        <v>135</v>
      </c>
    </row>
    <row r="181" spans="2:65" s="12" customFormat="1" ht="22.5" customHeight="1">
      <c r="B181" s="175"/>
      <c r="C181" s="176"/>
      <c r="D181" s="176"/>
      <c r="E181" s="177" t="s">
        <v>5</v>
      </c>
      <c r="F181" s="420" t="s">
        <v>185</v>
      </c>
      <c r="G181" s="421"/>
      <c r="H181" s="421"/>
      <c r="I181" s="421"/>
      <c r="J181" s="176"/>
      <c r="K181" s="178" t="s">
        <v>5</v>
      </c>
      <c r="L181" s="176"/>
      <c r="M181" s="176"/>
      <c r="N181" s="176"/>
      <c r="O181" s="176"/>
      <c r="P181" s="176"/>
      <c r="Q181" s="176"/>
      <c r="R181" s="179"/>
      <c r="T181" s="180"/>
      <c r="U181" s="176"/>
      <c r="V181" s="176"/>
      <c r="W181" s="176"/>
      <c r="X181" s="176"/>
      <c r="Y181" s="176"/>
      <c r="Z181" s="176"/>
      <c r="AA181" s="181"/>
      <c r="AT181" s="182" t="s">
        <v>143</v>
      </c>
      <c r="AU181" s="182" t="s">
        <v>94</v>
      </c>
      <c r="AV181" s="12" t="s">
        <v>81</v>
      </c>
      <c r="AW181" s="12" t="s">
        <v>34</v>
      </c>
      <c r="AX181" s="12" t="s">
        <v>76</v>
      </c>
      <c r="AY181" s="182" t="s">
        <v>135</v>
      </c>
    </row>
    <row r="182" spans="2:65" s="11" customFormat="1" ht="22.5" customHeight="1">
      <c r="B182" s="167"/>
      <c r="C182" s="168"/>
      <c r="D182" s="168"/>
      <c r="E182" s="169" t="s">
        <v>5</v>
      </c>
      <c r="F182" s="414" t="s">
        <v>144</v>
      </c>
      <c r="G182" s="415"/>
      <c r="H182" s="415"/>
      <c r="I182" s="415"/>
      <c r="J182" s="168"/>
      <c r="K182" s="170">
        <v>54</v>
      </c>
      <c r="L182" s="168"/>
      <c r="M182" s="168"/>
      <c r="N182" s="168"/>
      <c r="O182" s="168"/>
      <c r="P182" s="168"/>
      <c r="Q182" s="168"/>
      <c r="R182" s="171"/>
      <c r="T182" s="172"/>
      <c r="U182" s="168"/>
      <c r="V182" s="168"/>
      <c r="W182" s="168"/>
      <c r="X182" s="168"/>
      <c r="Y182" s="168"/>
      <c r="Z182" s="168"/>
      <c r="AA182" s="173"/>
      <c r="AT182" s="174" t="s">
        <v>143</v>
      </c>
      <c r="AU182" s="174" t="s">
        <v>94</v>
      </c>
      <c r="AV182" s="11" t="s">
        <v>145</v>
      </c>
      <c r="AW182" s="11" t="s">
        <v>34</v>
      </c>
      <c r="AX182" s="11" t="s">
        <v>81</v>
      </c>
      <c r="AY182" s="174" t="s">
        <v>135</v>
      </c>
    </row>
    <row r="183" spans="2:65" s="1" customFormat="1" ht="22.5" customHeight="1">
      <c r="B183" s="123"/>
      <c r="C183" s="152" t="s">
        <v>198</v>
      </c>
      <c r="D183" s="152" t="s">
        <v>136</v>
      </c>
      <c r="E183" s="153" t="s">
        <v>199</v>
      </c>
      <c r="F183" s="409" t="s">
        <v>200</v>
      </c>
      <c r="G183" s="409"/>
      <c r="H183" s="409"/>
      <c r="I183" s="409"/>
      <c r="J183" s="154" t="s">
        <v>139</v>
      </c>
      <c r="K183" s="155">
        <v>592.69000000000005</v>
      </c>
      <c r="L183" s="410">
        <v>0</v>
      </c>
      <c r="M183" s="410"/>
      <c r="N183" s="411">
        <f>ROUND(L183*K183,2)</f>
        <v>0</v>
      </c>
      <c r="O183" s="411"/>
      <c r="P183" s="411"/>
      <c r="Q183" s="411"/>
      <c r="R183" s="126"/>
      <c r="T183" s="156" t="s">
        <v>5</v>
      </c>
      <c r="U183" s="47" t="s">
        <v>41</v>
      </c>
      <c r="V183" s="39"/>
      <c r="W183" s="157">
        <f>V183*K183</f>
        <v>0</v>
      </c>
      <c r="X183" s="157">
        <v>0</v>
      </c>
      <c r="Y183" s="157">
        <f>X183*K183</f>
        <v>0</v>
      </c>
      <c r="Z183" s="157">
        <v>0</v>
      </c>
      <c r="AA183" s="158">
        <f>Z183*K183</f>
        <v>0</v>
      </c>
      <c r="AR183" s="21" t="s">
        <v>140</v>
      </c>
      <c r="AT183" s="21" t="s">
        <v>136</v>
      </c>
      <c r="AU183" s="21" t="s">
        <v>94</v>
      </c>
      <c r="AY183" s="21" t="s">
        <v>135</v>
      </c>
      <c r="BE183" s="103">
        <f>IF(U183="základní",N183,0)</f>
        <v>0</v>
      </c>
      <c r="BF183" s="103">
        <f>IF(U183="snížená",N183,0)</f>
        <v>0</v>
      </c>
      <c r="BG183" s="103">
        <f>IF(U183="zákl. přenesená",N183,0)</f>
        <v>0</v>
      </c>
      <c r="BH183" s="103">
        <f>IF(U183="sníž. přenesená",N183,0)</f>
        <v>0</v>
      </c>
      <c r="BI183" s="103">
        <f>IF(U183="nulová",N183,0)</f>
        <v>0</v>
      </c>
      <c r="BJ183" s="21" t="s">
        <v>81</v>
      </c>
      <c r="BK183" s="103">
        <f>ROUND(L183*K183,2)</f>
        <v>0</v>
      </c>
      <c r="BL183" s="21" t="s">
        <v>140</v>
      </c>
      <c r="BM183" s="21" t="s">
        <v>201</v>
      </c>
    </row>
    <row r="184" spans="2:65" s="10" customFormat="1" ht="22.5" customHeight="1">
      <c r="B184" s="159"/>
      <c r="C184" s="160"/>
      <c r="D184" s="160"/>
      <c r="E184" s="161" t="s">
        <v>5</v>
      </c>
      <c r="F184" s="412" t="s">
        <v>202</v>
      </c>
      <c r="G184" s="413"/>
      <c r="H184" s="413"/>
      <c r="I184" s="413"/>
      <c r="J184" s="160"/>
      <c r="K184" s="162">
        <v>592.69000000000005</v>
      </c>
      <c r="L184" s="160"/>
      <c r="M184" s="160"/>
      <c r="N184" s="160"/>
      <c r="O184" s="160"/>
      <c r="P184" s="160"/>
      <c r="Q184" s="160"/>
      <c r="R184" s="163"/>
      <c r="T184" s="164"/>
      <c r="U184" s="160"/>
      <c r="V184" s="160"/>
      <c r="W184" s="160"/>
      <c r="X184" s="160"/>
      <c r="Y184" s="160"/>
      <c r="Z184" s="160"/>
      <c r="AA184" s="165"/>
      <c r="AT184" s="166" t="s">
        <v>143</v>
      </c>
      <c r="AU184" s="166" t="s">
        <v>94</v>
      </c>
      <c r="AV184" s="10" t="s">
        <v>94</v>
      </c>
      <c r="AW184" s="10" t="s">
        <v>34</v>
      </c>
      <c r="AX184" s="10" t="s">
        <v>76</v>
      </c>
      <c r="AY184" s="166" t="s">
        <v>135</v>
      </c>
    </row>
    <row r="185" spans="2:65" s="11" customFormat="1" ht="22.5" customHeight="1">
      <c r="B185" s="167"/>
      <c r="C185" s="168"/>
      <c r="D185" s="168"/>
      <c r="E185" s="169" t="s">
        <v>5</v>
      </c>
      <c r="F185" s="414" t="s">
        <v>144</v>
      </c>
      <c r="G185" s="415"/>
      <c r="H185" s="415"/>
      <c r="I185" s="415"/>
      <c r="J185" s="168"/>
      <c r="K185" s="170">
        <v>592.69000000000005</v>
      </c>
      <c r="L185" s="168"/>
      <c r="M185" s="168"/>
      <c r="N185" s="168"/>
      <c r="O185" s="168"/>
      <c r="P185" s="168"/>
      <c r="Q185" s="168"/>
      <c r="R185" s="171"/>
      <c r="T185" s="172"/>
      <c r="U185" s="168"/>
      <c r="V185" s="168"/>
      <c r="W185" s="168"/>
      <c r="X185" s="168"/>
      <c r="Y185" s="168"/>
      <c r="Z185" s="168"/>
      <c r="AA185" s="173"/>
      <c r="AT185" s="174" t="s">
        <v>143</v>
      </c>
      <c r="AU185" s="174" t="s">
        <v>94</v>
      </c>
      <c r="AV185" s="11" t="s">
        <v>145</v>
      </c>
      <c r="AW185" s="11" t="s">
        <v>34</v>
      </c>
      <c r="AX185" s="11" t="s">
        <v>81</v>
      </c>
      <c r="AY185" s="174" t="s">
        <v>135</v>
      </c>
    </row>
    <row r="186" spans="2:65" s="1" customFormat="1" ht="31.5" customHeight="1">
      <c r="B186" s="123"/>
      <c r="C186" s="152" t="s">
        <v>203</v>
      </c>
      <c r="D186" s="152" t="s">
        <v>136</v>
      </c>
      <c r="E186" s="153" t="s">
        <v>204</v>
      </c>
      <c r="F186" s="409" t="s">
        <v>205</v>
      </c>
      <c r="G186" s="409"/>
      <c r="H186" s="409"/>
      <c r="I186" s="409"/>
      <c r="J186" s="154" t="s">
        <v>139</v>
      </c>
      <c r="K186" s="155">
        <v>592.69000000000005</v>
      </c>
      <c r="L186" s="410">
        <v>0</v>
      </c>
      <c r="M186" s="410"/>
      <c r="N186" s="411">
        <f>ROUND(L186*K186,2)</f>
        <v>0</v>
      </c>
      <c r="O186" s="411"/>
      <c r="P186" s="411"/>
      <c r="Q186" s="411"/>
      <c r="R186" s="126"/>
      <c r="T186" s="156" t="s">
        <v>5</v>
      </c>
      <c r="U186" s="47" t="s">
        <v>41</v>
      </c>
      <c r="V186" s="39"/>
      <c r="W186" s="157">
        <f>V186*K186</f>
        <v>0</v>
      </c>
      <c r="X186" s="157">
        <v>0</v>
      </c>
      <c r="Y186" s="157">
        <f>X186*K186</f>
        <v>0</v>
      </c>
      <c r="Z186" s="157">
        <v>0</v>
      </c>
      <c r="AA186" s="158">
        <f>Z186*K186</f>
        <v>0</v>
      </c>
      <c r="AR186" s="21" t="s">
        <v>140</v>
      </c>
      <c r="AT186" s="21" t="s">
        <v>136</v>
      </c>
      <c r="AU186" s="21" t="s">
        <v>94</v>
      </c>
      <c r="AY186" s="21" t="s">
        <v>135</v>
      </c>
      <c r="BE186" s="103">
        <f>IF(U186="základní",N186,0)</f>
        <v>0</v>
      </c>
      <c r="BF186" s="103">
        <f>IF(U186="snížená",N186,0)</f>
        <v>0</v>
      </c>
      <c r="BG186" s="103">
        <f>IF(U186="zákl. přenesená",N186,0)</f>
        <v>0</v>
      </c>
      <c r="BH186" s="103">
        <f>IF(U186="sníž. přenesená",N186,0)</f>
        <v>0</v>
      </c>
      <c r="BI186" s="103">
        <f>IF(U186="nulová",N186,0)</f>
        <v>0</v>
      </c>
      <c r="BJ186" s="21" t="s">
        <v>81</v>
      </c>
      <c r="BK186" s="103">
        <f>ROUND(L186*K186,2)</f>
        <v>0</v>
      </c>
      <c r="BL186" s="21" t="s">
        <v>140</v>
      </c>
      <c r="BM186" s="21" t="s">
        <v>206</v>
      </c>
    </row>
    <row r="187" spans="2:65" s="10" customFormat="1" ht="22.5" customHeight="1">
      <c r="B187" s="159"/>
      <c r="C187" s="160"/>
      <c r="D187" s="160"/>
      <c r="E187" s="161" t="s">
        <v>5</v>
      </c>
      <c r="F187" s="412" t="s">
        <v>202</v>
      </c>
      <c r="G187" s="413"/>
      <c r="H187" s="413"/>
      <c r="I187" s="413"/>
      <c r="J187" s="160"/>
      <c r="K187" s="162">
        <v>592.69000000000005</v>
      </c>
      <c r="L187" s="160"/>
      <c r="M187" s="160"/>
      <c r="N187" s="160"/>
      <c r="O187" s="160"/>
      <c r="P187" s="160"/>
      <c r="Q187" s="160"/>
      <c r="R187" s="163"/>
      <c r="T187" s="164"/>
      <c r="U187" s="160"/>
      <c r="V187" s="160"/>
      <c r="W187" s="160"/>
      <c r="X187" s="160"/>
      <c r="Y187" s="160"/>
      <c r="Z187" s="160"/>
      <c r="AA187" s="165"/>
      <c r="AT187" s="166" t="s">
        <v>143</v>
      </c>
      <c r="AU187" s="166" t="s">
        <v>94</v>
      </c>
      <c r="AV187" s="10" t="s">
        <v>94</v>
      </c>
      <c r="AW187" s="10" t="s">
        <v>34</v>
      </c>
      <c r="AX187" s="10" t="s">
        <v>76</v>
      </c>
      <c r="AY187" s="166" t="s">
        <v>135</v>
      </c>
    </row>
    <row r="188" spans="2:65" s="11" customFormat="1" ht="22.5" customHeight="1">
      <c r="B188" s="167"/>
      <c r="C188" s="168"/>
      <c r="D188" s="168"/>
      <c r="E188" s="169" t="s">
        <v>5</v>
      </c>
      <c r="F188" s="414" t="s">
        <v>144</v>
      </c>
      <c r="G188" s="415"/>
      <c r="H188" s="415"/>
      <c r="I188" s="415"/>
      <c r="J188" s="168"/>
      <c r="K188" s="170">
        <v>592.69000000000005</v>
      </c>
      <c r="L188" s="168"/>
      <c r="M188" s="168"/>
      <c r="N188" s="168"/>
      <c r="O188" s="168"/>
      <c r="P188" s="168"/>
      <c r="Q188" s="168"/>
      <c r="R188" s="171"/>
      <c r="T188" s="172"/>
      <c r="U188" s="168"/>
      <c r="V188" s="168"/>
      <c r="W188" s="168"/>
      <c r="X188" s="168"/>
      <c r="Y188" s="168"/>
      <c r="Z188" s="168"/>
      <c r="AA188" s="173"/>
      <c r="AT188" s="174" t="s">
        <v>143</v>
      </c>
      <c r="AU188" s="174" t="s">
        <v>94</v>
      </c>
      <c r="AV188" s="11" t="s">
        <v>145</v>
      </c>
      <c r="AW188" s="11" t="s">
        <v>34</v>
      </c>
      <c r="AX188" s="11" t="s">
        <v>81</v>
      </c>
      <c r="AY188" s="174" t="s">
        <v>135</v>
      </c>
    </row>
    <row r="189" spans="2:65" s="1" customFormat="1" ht="31.5" customHeight="1">
      <c r="B189" s="123"/>
      <c r="C189" s="152" t="s">
        <v>207</v>
      </c>
      <c r="D189" s="152" t="s">
        <v>136</v>
      </c>
      <c r="E189" s="153" t="s">
        <v>208</v>
      </c>
      <c r="F189" s="409" t="s">
        <v>209</v>
      </c>
      <c r="G189" s="409"/>
      <c r="H189" s="409"/>
      <c r="I189" s="409"/>
      <c r="J189" s="154" t="s">
        <v>210</v>
      </c>
      <c r="K189" s="155">
        <v>360</v>
      </c>
      <c r="L189" s="410">
        <v>0</v>
      </c>
      <c r="M189" s="410"/>
      <c r="N189" s="411">
        <f>ROUND(L189*K189,2)</f>
        <v>0</v>
      </c>
      <c r="O189" s="411"/>
      <c r="P189" s="411"/>
      <c r="Q189" s="411"/>
      <c r="R189" s="126"/>
      <c r="T189" s="156" t="s">
        <v>5</v>
      </c>
      <c r="U189" s="47" t="s">
        <v>41</v>
      </c>
      <c r="V189" s="39"/>
      <c r="W189" s="157">
        <f>V189*K189</f>
        <v>0</v>
      </c>
      <c r="X189" s="157">
        <v>0</v>
      </c>
      <c r="Y189" s="157">
        <f>X189*K189</f>
        <v>0</v>
      </c>
      <c r="Z189" s="157">
        <v>0</v>
      </c>
      <c r="AA189" s="158">
        <f>Z189*K189</f>
        <v>0</v>
      </c>
      <c r="AR189" s="21" t="s">
        <v>140</v>
      </c>
      <c r="AT189" s="21" t="s">
        <v>136</v>
      </c>
      <c r="AU189" s="21" t="s">
        <v>94</v>
      </c>
      <c r="AY189" s="21" t="s">
        <v>135</v>
      </c>
      <c r="BE189" s="103">
        <f>IF(U189="základní",N189,0)</f>
        <v>0</v>
      </c>
      <c r="BF189" s="103">
        <f>IF(U189="snížená",N189,0)</f>
        <v>0</v>
      </c>
      <c r="BG189" s="103">
        <f>IF(U189="zákl. přenesená",N189,0)</f>
        <v>0</v>
      </c>
      <c r="BH189" s="103">
        <f>IF(U189="sníž. přenesená",N189,0)</f>
        <v>0</v>
      </c>
      <c r="BI189" s="103">
        <f>IF(U189="nulová",N189,0)</f>
        <v>0</v>
      </c>
      <c r="BJ189" s="21" t="s">
        <v>81</v>
      </c>
      <c r="BK189" s="103">
        <f>ROUND(L189*K189,2)</f>
        <v>0</v>
      </c>
      <c r="BL189" s="21" t="s">
        <v>140</v>
      </c>
      <c r="BM189" s="21" t="s">
        <v>211</v>
      </c>
    </row>
    <row r="190" spans="2:65" s="10" customFormat="1" ht="22.5" customHeight="1">
      <c r="B190" s="159"/>
      <c r="C190" s="160"/>
      <c r="D190" s="160"/>
      <c r="E190" s="161" t="s">
        <v>5</v>
      </c>
      <c r="F190" s="412" t="s">
        <v>212</v>
      </c>
      <c r="G190" s="413"/>
      <c r="H190" s="413"/>
      <c r="I190" s="413"/>
      <c r="J190" s="160"/>
      <c r="K190" s="162">
        <v>360</v>
      </c>
      <c r="L190" s="160"/>
      <c r="M190" s="160"/>
      <c r="N190" s="160"/>
      <c r="O190" s="160"/>
      <c r="P190" s="160"/>
      <c r="Q190" s="160"/>
      <c r="R190" s="163"/>
      <c r="T190" s="164"/>
      <c r="U190" s="160"/>
      <c r="V190" s="160"/>
      <c r="W190" s="160"/>
      <c r="X190" s="160"/>
      <c r="Y190" s="160"/>
      <c r="Z190" s="160"/>
      <c r="AA190" s="165"/>
      <c r="AT190" s="166" t="s">
        <v>143</v>
      </c>
      <c r="AU190" s="166" t="s">
        <v>94</v>
      </c>
      <c r="AV190" s="10" t="s">
        <v>94</v>
      </c>
      <c r="AW190" s="10" t="s">
        <v>34</v>
      </c>
      <c r="AX190" s="10" t="s">
        <v>76</v>
      </c>
      <c r="AY190" s="166" t="s">
        <v>135</v>
      </c>
    </row>
    <row r="191" spans="2:65" s="11" customFormat="1" ht="22.5" customHeight="1">
      <c r="B191" s="167"/>
      <c r="C191" s="168"/>
      <c r="D191" s="168"/>
      <c r="E191" s="169" t="s">
        <v>5</v>
      </c>
      <c r="F191" s="414" t="s">
        <v>144</v>
      </c>
      <c r="G191" s="415"/>
      <c r="H191" s="415"/>
      <c r="I191" s="415"/>
      <c r="J191" s="168"/>
      <c r="K191" s="170">
        <v>360</v>
      </c>
      <c r="L191" s="168"/>
      <c r="M191" s="168"/>
      <c r="N191" s="168"/>
      <c r="O191" s="168"/>
      <c r="P191" s="168"/>
      <c r="Q191" s="168"/>
      <c r="R191" s="171"/>
      <c r="T191" s="172"/>
      <c r="U191" s="168"/>
      <c r="V191" s="168"/>
      <c r="W191" s="168"/>
      <c r="X191" s="168"/>
      <c r="Y191" s="168"/>
      <c r="Z191" s="168"/>
      <c r="AA191" s="173"/>
      <c r="AT191" s="174" t="s">
        <v>143</v>
      </c>
      <c r="AU191" s="174" t="s">
        <v>94</v>
      </c>
      <c r="AV191" s="11" t="s">
        <v>145</v>
      </c>
      <c r="AW191" s="11" t="s">
        <v>34</v>
      </c>
      <c r="AX191" s="11" t="s">
        <v>81</v>
      </c>
      <c r="AY191" s="174" t="s">
        <v>135</v>
      </c>
    </row>
    <row r="192" spans="2:65" s="1" customFormat="1" ht="31.5" customHeight="1">
      <c r="B192" s="123"/>
      <c r="C192" s="152" t="s">
        <v>213</v>
      </c>
      <c r="D192" s="152" t="s">
        <v>136</v>
      </c>
      <c r="E192" s="153" t="s">
        <v>214</v>
      </c>
      <c r="F192" s="409" t="s">
        <v>215</v>
      </c>
      <c r="G192" s="409"/>
      <c r="H192" s="409"/>
      <c r="I192" s="409"/>
      <c r="J192" s="154" t="s">
        <v>210</v>
      </c>
      <c r="K192" s="155">
        <v>2115</v>
      </c>
      <c r="L192" s="410">
        <v>0</v>
      </c>
      <c r="M192" s="410"/>
      <c r="N192" s="411">
        <f>ROUND(L192*K192,2)</f>
        <v>0</v>
      </c>
      <c r="O192" s="411"/>
      <c r="P192" s="411"/>
      <c r="Q192" s="411"/>
      <c r="R192" s="126"/>
      <c r="T192" s="156" t="s">
        <v>5</v>
      </c>
      <c r="U192" s="47" t="s">
        <v>41</v>
      </c>
      <c r="V192" s="39"/>
      <c r="W192" s="157">
        <f>V192*K192</f>
        <v>0</v>
      </c>
      <c r="X192" s="157">
        <v>0</v>
      </c>
      <c r="Y192" s="157">
        <f>X192*K192</f>
        <v>0</v>
      </c>
      <c r="Z192" s="157">
        <v>0</v>
      </c>
      <c r="AA192" s="158">
        <f>Z192*K192</f>
        <v>0</v>
      </c>
      <c r="AR192" s="21" t="s">
        <v>140</v>
      </c>
      <c r="AT192" s="21" t="s">
        <v>136</v>
      </c>
      <c r="AU192" s="21" t="s">
        <v>94</v>
      </c>
      <c r="AY192" s="21" t="s">
        <v>135</v>
      </c>
      <c r="BE192" s="103">
        <f>IF(U192="základní",N192,0)</f>
        <v>0</v>
      </c>
      <c r="BF192" s="103">
        <f>IF(U192="snížená",N192,0)</f>
        <v>0</v>
      </c>
      <c r="BG192" s="103">
        <f>IF(U192="zákl. přenesená",N192,0)</f>
        <v>0</v>
      </c>
      <c r="BH192" s="103">
        <f>IF(U192="sníž. přenesená",N192,0)</f>
        <v>0</v>
      </c>
      <c r="BI192" s="103">
        <f>IF(U192="nulová",N192,0)</f>
        <v>0</v>
      </c>
      <c r="BJ192" s="21" t="s">
        <v>81</v>
      </c>
      <c r="BK192" s="103">
        <f>ROUND(L192*K192,2)</f>
        <v>0</v>
      </c>
      <c r="BL192" s="21" t="s">
        <v>140</v>
      </c>
      <c r="BM192" s="21" t="s">
        <v>216</v>
      </c>
    </row>
    <row r="193" spans="2:65" s="10" customFormat="1" ht="22.5" customHeight="1">
      <c r="B193" s="159"/>
      <c r="C193" s="160"/>
      <c r="D193" s="160"/>
      <c r="E193" s="161" t="s">
        <v>5</v>
      </c>
      <c r="F193" s="412" t="s">
        <v>217</v>
      </c>
      <c r="G193" s="413"/>
      <c r="H193" s="413"/>
      <c r="I193" s="413"/>
      <c r="J193" s="160"/>
      <c r="K193" s="162">
        <v>2115</v>
      </c>
      <c r="L193" s="160"/>
      <c r="M193" s="160"/>
      <c r="N193" s="160"/>
      <c r="O193" s="160"/>
      <c r="P193" s="160"/>
      <c r="Q193" s="160"/>
      <c r="R193" s="163"/>
      <c r="T193" s="164"/>
      <c r="U193" s="160"/>
      <c r="V193" s="160"/>
      <c r="W193" s="160"/>
      <c r="X193" s="160"/>
      <c r="Y193" s="160"/>
      <c r="Z193" s="160"/>
      <c r="AA193" s="165"/>
      <c r="AT193" s="166" t="s">
        <v>143</v>
      </c>
      <c r="AU193" s="166" t="s">
        <v>94</v>
      </c>
      <c r="AV193" s="10" t="s">
        <v>94</v>
      </c>
      <c r="AW193" s="10" t="s">
        <v>34</v>
      </c>
      <c r="AX193" s="10" t="s">
        <v>76</v>
      </c>
      <c r="AY193" s="166" t="s">
        <v>135</v>
      </c>
    </row>
    <row r="194" spans="2:65" s="11" customFormat="1" ht="22.5" customHeight="1">
      <c r="B194" s="167"/>
      <c r="C194" s="168"/>
      <c r="D194" s="168"/>
      <c r="E194" s="169" t="s">
        <v>5</v>
      </c>
      <c r="F194" s="414" t="s">
        <v>144</v>
      </c>
      <c r="G194" s="415"/>
      <c r="H194" s="415"/>
      <c r="I194" s="415"/>
      <c r="J194" s="168"/>
      <c r="K194" s="170">
        <v>2115</v>
      </c>
      <c r="L194" s="168"/>
      <c r="M194" s="168"/>
      <c r="N194" s="168"/>
      <c r="O194" s="168"/>
      <c r="P194" s="168"/>
      <c r="Q194" s="168"/>
      <c r="R194" s="171"/>
      <c r="T194" s="172"/>
      <c r="U194" s="168"/>
      <c r="V194" s="168"/>
      <c r="W194" s="168"/>
      <c r="X194" s="168"/>
      <c r="Y194" s="168"/>
      <c r="Z194" s="168"/>
      <c r="AA194" s="173"/>
      <c r="AT194" s="174" t="s">
        <v>143</v>
      </c>
      <c r="AU194" s="174" t="s">
        <v>94</v>
      </c>
      <c r="AV194" s="11" t="s">
        <v>145</v>
      </c>
      <c r="AW194" s="11" t="s">
        <v>34</v>
      </c>
      <c r="AX194" s="11" t="s">
        <v>81</v>
      </c>
      <c r="AY194" s="174" t="s">
        <v>135</v>
      </c>
    </row>
    <row r="195" spans="2:65" s="1" customFormat="1" ht="31.5" customHeight="1">
      <c r="B195" s="123"/>
      <c r="C195" s="152" t="s">
        <v>11</v>
      </c>
      <c r="D195" s="152" t="s">
        <v>136</v>
      </c>
      <c r="E195" s="153" t="s">
        <v>218</v>
      </c>
      <c r="F195" s="409" t="s">
        <v>219</v>
      </c>
      <c r="G195" s="409"/>
      <c r="H195" s="409"/>
      <c r="I195" s="409"/>
      <c r="J195" s="154" t="s">
        <v>210</v>
      </c>
      <c r="K195" s="155">
        <v>360</v>
      </c>
      <c r="L195" s="410">
        <v>0</v>
      </c>
      <c r="M195" s="410"/>
      <c r="N195" s="411">
        <f>ROUND(L195*K195,2)</f>
        <v>0</v>
      </c>
      <c r="O195" s="411"/>
      <c r="P195" s="411"/>
      <c r="Q195" s="411"/>
      <c r="R195" s="126"/>
      <c r="T195" s="156" t="s">
        <v>5</v>
      </c>
      <c r="U195" s="47" t="s">
        <v>41</v>
      </c>
      <c r="V195" s="39"/>
      <c r="W195" s="157">
        <f>V195*K195</f>
        <v>0</v>
      </c>
      <c r="X195" s="157">
        <v>0</v>
      </c>
      <c r="Y195" s="157">
        <f>X195*K195</f>
        <v>0</v>
      </c>
      <c r="Z195" s="157">
        <v>0</v>
      </c>
      <c r="AA195" s="158">
        <f>Z195*K195</f>
        <v>0</v>
      </c>
      <c r="AR195" s="21" t="s">
        <v>140</v>
      </c>
      <c r="AT195" s="21" t="s">
        <v>136</v>
      </c>
      <c r="AU195" s="21" t="s">
        <v>94</v>
      </c>
      <c r="AY195" s="21" t="s">
        <v>135</v>
      </c>
      <c r="BE195" s="103">
        <f>IF(U195="základní",N195,0)</f>
        <v>0</v>
      </c>
      <c r="BF195" s="103">
        <f>IF(U195="snížená",N195,0)</f>
        <v>0</v>
      </c>
      <c r="BG195" s="103">
        <f>IF(U195="zákl. přenesená",N195,0)</f>
        <v>0</v>
      </c>
      <c r="BH195" s="103">
        <f>IF(U195="sníž. přenesená",N195,0)</f>
        <v>0</v>
      </c>
      <c r="BI195" s="103">
        <f>IF(U195="nulová",N195,0)</f>
        <v>0</v>
      </c>
      <c r="BJ195" s="21" t="s">
        <v>81</v>
      </c>
      <c r="BK195" s="103">
        <f>ROUND(L195*K195,2)</f>
        <v>0</v>
      </c>
      <c r="BL195" s="21" t="s">
        <v>140</v>
      </c>
      <c r="BM195" s="21" t="s">
        <v>220</v>
      </c>
    </row>
    <row r="196" spans="2:65" s="10" customFormat="1" ht="22.5" customHeight="1">
      <c r="B196" s="159"/>
      <c r="C196" s="160"/>
      <c r="D196" s="160"/>
      <c r="E196" s="161" t="s">
        <v>5</v>
      </c>
      <c r="F196" s="412" t="s">
        <v>212</v>
      </c>
      <c r="G196" s="413"/>
      <c r="H196" s="413"/>
      <c r="I196" s="413"/>
      <c r="J196" s="160"/>
      <c r="K196" s="162">
        <v>360</v>
      </c>
      <c r="L196" s="160"/>
      <c r="M196" s="160"/>
      <c r="N196" s="160"/>
      <c r="O196" s="160"/>
      <c r="P196" s="160"/>
      <c r="Q196" s="160"/>
      <c r="R196" s="163"/>
      <c r="T196" s="164"/>
      <c r="U196" s="160"/>
      <c r="V196" s="160"/>
      <c r="W196" s="160"/>
      <c r="X196" s="160"/>
      <c r="Y196" s="160"/>
      <c r="Z196" s="160"/>
      <c r="AA196" s="165"/>
      <c r="AT196" s="166" t="s">
        <v>143</v>
      </c>
      <c r="AU196" s="166" t="s">
        <v>94</v>
      </c>
      <c r="AV196" s="10" t="s">
        <v>94</v>
      </c>
      <c r="AW196" s="10" t="s">
        <v>34</v>
      </c>
      <c r="AX196" s="10" t="s">
        <v>76</v>
      </c>
      <c r="AY196" s="166" t="s">
        <v>135</v>
      </c>
    </row>
    <row r="197" spans="2:65" s="11" customFormat="1" ht="22.5" customHeight="1">
      <c r="B197" s="167"/>
      <c r="C197" s="168"/>
      <c r="D197" s="168"/>
      <c r="E197" s="169" t="s">
        <v>5</v>
      </c>
      <c r="F197" s="414" t="s">
        <v>144</v>
      </c>
      <c r="G197" s="415"/>
      <c r="H197" s="415"/>
      <c r="I197" s="415"/>
      <c r="J197" s="168"/>
      <c r="K197" s="170">
        <v>360</v>
      </c>
      <c r="L197" s="168"/>
      <c r="M197" s="168"/>
      <c r="N197" s="168"/>
      <c r="O197" s="168"/>
      <c r="P197" s="168"/>
      <c r="Q197" s="168"/>
      <c r="R197" s="171"/>
      <c r="T197" s="172"/>
      <c r="U197" s="168"/>
      <c r="V197" s="168"/>
      <c r="W197" s="168"/>
      <c r="X197" s="168"/>
      <c r="Y197" s="168"/>
      <c r="Z197" s="168"/>
      <c r="AA197" s="173"/>
      <c r="AT197" s="174" t="s">
        <v>143</v>
      </c>
      <c r="AU197" s="174" t="s">
        <v>94</v>
      </c>
      <c r="AV197" s="11" t="s">
        <v>145</v>
      </c>
      <c r="AW197" s="11" t="s">
        <v>34</v>
      </c>
      <c r="AX197" s="11" t="s">
        <v>81</v>
      </c>
      <c r="AY197" s="174" t="s">
        <v>135</v>
      </c>
    </row>
    <row r="198" spans="2:65" s="1" customFormat="1" ht="22.5" customHeight="1">
      <c r="B198" s="123"/>
      <c r="C198" s="191" t="s">
        <v>221</v>
      </c>
      <c r="D198" s="191" t="s">
        <v>222</v>
      </c>
      <c r="E198" s="192" t="s">
        <v>223</v>
      </c>
      <c r="F198" s="426" t="s">
        <v>224</v>
      </c>
      <c r="G198" s="426"/>
      <c r="H198" s="426"/>
      <c r="I198" s="426"/>
      <c r="J198" s="193" t="s">
        <v>225</v>
      </c>
      <c r="K198" s="194">
        <v>5.4</v>
      </c>
      <c r="L198" s="427">
        <v>0</v>
      </c>
      <c r="M198" s="427"/>
      <c r="N198" s="428">
        <f>ROUND(L198*K198,2)</f>
        <v>0</v>
      </c>
      <c r="O198" s="411"/>
      <c r="P198" s="411"/>
      <c r="Q198" s="411"/>
      <c r="R198" s="126"/>
      <c r="T198" s="156" t="s">
        <v>5</v>
      </c>
      <c r="U198" s="47" t="s">
        <v>41</v>
      </c>
      <c r="V198" s="39"/>
      <c r="W198" s="157">
        <f>V198*K198</f>
        <v>0</v>
      </c>
      <c r="X198" s="157">
        <v>1E-3</v>
      </c>
      <c r="Y198" s="157">
        <f>X198*K198</f>
        <v>5.4000000000000003E-3</v>
      </c>
      <c r="Z198" s="157">
        <v>0</v>
      </c>
      <c r="AA198" s="158">
        <f>Z198*K198</f>
        <v>0</v>
      </c>
      <c r="AR198" s="21" t="s">
        <v>198</v>
      </c>
      <c r="AT198" s="21" t="s">
        <v>222</v>
      </c>
      <c r="AU198" s="21" t="s">
        <v>94</v>
      </c>
      <c r="AY198" s="21" t="s">
        <v>135</v>
      </c>
      <c r="BE198" s="103">
        <f>IF(U198="základní",N198,0)</f>
        <v>0</v>
      </c>
      <c r="BF198" s="103">
        <f>IF(U198="snížená",N198,0)</f>
        <v>0</v>
      </c>
      <c r="BG198" s="103">
        <f>IF(U198="zákl. přenesená",N198,0)</f>
        <v>0</v>
      </c>
      <c r="BH198" s="103">
        <f>IF(U198="sníž. přenesená",N198,0)</f>
        <v>0</v>
      </c>
      <c r="BI198" s="103">
        <f>IF(U198="nulová",N198,0)</f>
        <v>0</v>
      </c>
      <c r="BJ198" s="21" t="s">
        <v>81</v>
      </c>
      <c r="BK198" s="103">
        <f>ROUND(L198*K198,2)</f>
        <v>0</v>
      </c>
      <c r="BL198" s="21" t="s">
        <v>140</v>
      </c>
      <c r="BM198" s="21" t="s">
        <v>226</v>
      </c>
    </row>
    <row r="199" spans="2:65" s="1" customFormat="1" ht="22.5" customHeight="1">
      <c r="B199" s="123"/>
      <c r="C199" s="152" t="s">
        <v>227</v>
      </c>
      <c r="D199" s="152" t="s">
        <v>136</v>
      </c>
      <c r="E199" s="153" t="s">
        <v>228</v>
      </c>
      <c r="F199" s="409" t="s">
        <v>229</v>
      </c>
      <c r="G199" s="409"/>
      <c r="H199" s="409"/>
      <c r="I199" s="409"/>
      <c r="J199" s="154" t="s">
        <v>210</v>
      </c>
      <c r="K199" s="155">
        <v>1655</v>
      </c>
      <c r="L199" s="410">
        <v>0</v>
      </c>
      <c r="M199" s="410"/>
      <c r="N199" s="411">
        <f>ROUND(L199*K199,2)</f>
        <v>0</v>
      </c>
      <c r="O199" s="411"/>
      <c r="P199" s="411"/>
      <c r="Q199" s="411"/>
      <c r="R199" s="126"/>
      <c r="T199" s="156" t="s">
        <v>5</v>
      </c>
      <c r="U199" s="47" t="s">
        <v>41</v>
      </c>
      <c r="V199" s="39"/>
      <c r="W199" s="157">
        <f>V199*K199</f>
        <v>0</v>
      </c>
      <c r="X199" s="157">
        <v>0</v>
      </c>
      <c r="Y199" s="157">
        <f>X199*K199</f>
        <v>0</v>
      </c>
      <c r="Z199" s="157">
        <v>0</v>
      </c>
      <c r="AA199" s="158">
        <f>Z199*K199</f>
        <v>0</v>
      </c>
      <c r="AR199" s="21" t="s">
        <v>140</v>
      </c>
      <c r="AT199" s="21" t="s">
        <v>136</v>
      </c>
      <c r="AU199" s="21" t="s">
        <v>94</v>
      </c>
      <c r="AY199" s="21" t="s">
        <v>135</v>
      </c>
      <c r="BE199" s="103">
        <f>IF(U199="základní",N199,0)</f>
        <v>0</v>
      </c>
      <c r="BF199" s="103">
        <f>IF(U199="snížená",N199,0)</f>
        <v>0</v>
      </c>
      <c r="BG199" s="103">
        <f>IF(U199="zákl. přenesená",N199,0)</f>
        <v>0</v>
      </c>
      <c r="BH199" s="103">
        <f>IF(U199="sníž. přenesená",N199,0)</f>
        <v>0</v>
      </c>
      <c r="BI199" s="103">
        <f>IF(U199="nulová",N199,0)</f>
        <v>0</v>
      </c>
      <c r="BJ199" s="21" t="s">
        <v>81</v>
      </c>
      <c r="BK199" s="103">
        <f>ROUND(L199*K199,2)</f>
        <v>0</v>
      </c>
      <c r="BL199" s="21" t="s">
        <v>140</v>
      </c>
      <c r="BM199" s="21" t="s">
        <v>230</v>
      </c>
    </row>
    <row r="200" spans="2:65" s="10" customFormat="1" ht="22.5" customHeight="1">
      <c r="B200" s="159"/>
      <c r="C200" s="160"/>
      <c r="D200" s="160"/>
      <c r="E200" s="161" t="s">
        <v>5</v>
      </c>
      <c r="F200" s="412" t="s">
        <v>231</v>
      </c>
      <c r="G200" s="413"/>
      <c r="H200" s="413"/>
      <c r="I200" s="413"/>
      <c r="J200" s="160"/>
      <c r="K200" s="162">
        <v>1590</v>
      </c>
      <c r="L200" s="160"/>
      <c r="M200" s="160"/>
      <c r="N200" s="160"/>
      <c r="O200" s="160"/>
      <c r="P200" s="160"/>
      <c r="Q200" s="160"/>
      <c r="R200" s="163"/>
      <c r="T200" s="164"/>
      <c r="U200" s="160"/>
      <c r="V200" s="160"/>
      <c r="W200" s="160"/>
      <c r="X200" s="160"/>
      <c r="Y200" s="160"/>
      <c r="Z200" s="160"/>
      <c r="AA200" s="165"/>
      <c r="AT200" s="166" t="s">
        <v>143</v>
      </c>
      <c r="AU200" s="166" t="s">
        <v>94</v>
      </c>
      <c r="AV200" s="10" t="s">
        <v>94</v>
      </c>
      <c r="AW200" s="10" t="s">
        <v>34</v>
      </c>
      <c r="AX200" s="10" t="s">
        <v>76</v>
      </c>
      <c r="AY200" s="166" t="s">
        <v>135</v>
      </c>
    </row>
    <row r="201" spans="2:65" s="11" customFormat="1" ht="22.5" customHeight="1">
      <c r="B201" s="167"/>
      <c r="C201" s="168"/>
      <c r="D201" s="168"/>
      <c r="E201" s="169" t="s">
        <v>5</v>
      </c>
      <c r="F201" s="414" t="s">
        <v>144</v>
      </c>
      <c r="G201" s="415"/>
      <c r="H201" s="415"/>
      <c r="I201" s="415"/>
      <c r="J201" s="168"/>
      <c r="K201" s="170">
        <v>1590</v>
      </c>
      <c r="L201" s="168"/>
      <c r="M201" s="168"/>
      <c r="N201" s="168"/>
      <c r="O201" s="168"/>
      <c r="P201" s="168"/>
      <c r="Q201" s="168"/>
      <c r="R201" s="171"/>
      <c r="T201" s="172"/>
      <c r="U201" s="168"/>
      <c r="V201" s="168"/>
      <c r="W201" s="168"/>
      <c r="X201" s="168"/>
      <c r="Y201" s="168"/>
      <c r="Z201" s="168"/>
      <c r="AA201" s="173"/>
      <c r="AT201" s="174" t="s">
        <v>143</v>
      </c>
      <c r="AU201" s="174" t="s">
        <v>94</v>
      </c>
      <c r="AV201" s="11" t="s">
        <v>145</v>
      </c>
      <c r="AW201" s="11" t="s">
        <v>34</v>
      </c>
      <c r="AX201" s="11" t="s">
        <v>76</v>
      </c>
      <c r="AY201" s="174" t="s">
        <v>135</v>
      </c>
    </row>
    <row r="202" spans="2:65" s="10" customFormat="1" ht="22.5" customHeight="1">
      <c r="B202" s="159"/>
      <c r="C202" s="160"/>
      <c r="D202" s="160"/>
      <c r="E202" s="161" t="s">
        <v>5</v>
      </c>
      <c r="F202" s="422" t="s">
        <v>232</v>
      </c>
      <c r="G202" s="423"/>
      <c r="H202" s="423"/>
      <c r="I202" s="423"/>
      <c r="J202" s="160"/>
      <c r="K202" s="162">
        <v>65</v>
      </c>
      <c r="L202" s="160"/>
      <c r="M202" s="160"/>
      <c r="N202" s="160"/>
      <c r="O202" s="160"/>
      <c r="P202" s="160"/>
      <c r="Q202" s="160"/>
      <c r="R202" s="163"/>
      <c r="T202" s="164"/>
      <c r="U202" s="160"/>
      <c r="V202" s="160"/>
      <c r="W202" s="160"/>
      <c r="X202" s="160"/>
      <c r="Y202" s="160"/>
      <c r="Z202" s="160"/>
      <c r="AA202" s="165"/>
      <c r="AT202" s="166" t="s">
        <v>143</v>
      </c>
      <c r="AU202" s="166" t="s">
        <v>94</v>
      </c>
      <c r="AV202" s="10" t="s">
        <v>94</v>
      </c>
      <c r="AW202" s="10" t="s">
        <v>34</v>
      </c>
      <c r="AX202" s="10" t="s">
        <v>76</v>
      </c>
      <c r="AY202" s="166" t="s">
        <v>135</v>
      </c>
    </row>
    <row r="203" spans="2:65" s="12" customFormat="1" ht="22.5" customHeight="1">
      <c r="B203" s="175"/>
      <c r="C203" s="176"/>
      <c r="D203" s="176"/>
      <c r="E203" s="177" t="s">
        <v>5</v>
      </c>
      <c r="F203" s="420" t="s">
        <v>156</v>
      </c>
      <c r="G203" s="421"/>
      <c r="H203" s="421"/>
      <c r="I203" s="421"/>
      <c r="J203" s="176"/>
      <c r="K203" s="178" t="s">
        <v>5</v>
      </c>
      <c r="L203" s="176"/>
      <c r="M203" s="176"/>
      <c r="N203" s="176"/>
      <c r="O203" s="176"/>
      <c r="P203" s="176"/>
      <c r="Q203" s="176"/>
      <c r="R203" s="179"/>
      <c r="T203" s="180"/>
      <c r="U203" s="176"/>
      <c r="V203" s="176"/>
      <c r="W203" s="176"/>
      <c r="X203" s="176"/>
      <c r="Y203" s="176"/>
      <c r="Z203" s="176"/>
      <c r="AA203" s="181"/>
      <c r="AT203" s="182" t="s">
        <v>143</v>
      </c>
      <c r="AU203" s="182" t="s">
        <v>94</v>
      </c>
      <c r="AV203" s="12" t="s">
        <v>81</v>
      </c>
      <c r="AW203" s="12" t="s">
        <v>34</v>
      </c>
      <c r="AX203" s="12" t="s">
        <v>76</v>
      </c>
      <c r="AY203" s="182" t="s">
        <v>135</v>
      </c>
    </row>
    <row r="204" spans="2:65" s="11" customFormat="1" ht="22.5" customHeight="1">
      <c r="B204" s="167"/>
      <c r="C204" s="168"/>
      <c r="D204" s="168"/>
      <c r="E204" s="169" t="s">
        <v>5</v>
      </c>
      <c r="F204" s="414" t="s">
        <v>144</v>
      </c>
      <c r="G204" s="415"/>
      <c r="H204" s="415"/>
      <c r="I204" s="415"/>
      <c r="J204" s="168"/>
      <c r="K204" s="170">
        <v>65</v>
      </c>
      <c r="L204" s="168"/>
      <c r="M204" s="168"/>
      <c r="N204" s="168"/>
      <c r="O204" s="168"/>
      <c r="P204" s="168"/>
      <c r="Q204" s="168"/>
      <c r="R204" s="171"/>
      <c r="T204" s="172"/>
      <c r="U204" s="168"/>
      <c r="V204" s="168"/>
      <c r="W204" s="168"/>
      <c r="X204" s="168"/>
      <c r="Y204" s="168"/>
      <c r="Z204" s="168"/>
      <c r="AA204" s="173"/>
      <c r="AT204" s="174" t="s">
        <v>143</v>
      </c>
      <c r="AU204" s="174" t="s">
        <v>94</v>
      </c>
      <c r="AV204" s="11" t="s">
        <v>145</v>
      </c>
      <c r="AW204" s="11" t="s">
        <v>34</v>
      </c>
      <c r="AX204" s="11" t="s">
        <v>76</v>
      </c>
      <c r="AY204" s="174" t="s">
        <v>135</v>
      </c>
    </row>
    <row r="205" spans="2:65" s="13" customFormat="1" ht="22.5" customHeight="1">
      <c r="B205" s="183"/>
      <c r="C205" s="184"/>
      <c r="D205" s="184"/>
      <c r="E205" s="185" t="s">
        <v>5</v>
      </c>
      <c r="F205" s="424" t="s">
        <v>157</v>
      </c>
      <c r="G205" s="425"/>
      <c r="H205" s="425"/>
      <c r="I205" s="425"/>
      <c r="J205" s="184"/>
      <c r="K205" s="186">
        <v>1655</v>
      </c>
      <c r="L205" s="184"/>
      <c r="M205" s="184"/>
      <c r="N205" s="184"/>
      <c r="O205" s="184"/>
      <c r="P205" s="184"/>
      <c r="Q205" s="184"/>
      <c r="R205" s="187"/>
      <c r="T205" s="188"/>
      <c r="U205" s="184"/>
      <c r="V205" s="184"/>
      <c r="W205" s="184"/>
      <c r="X205" s="184"/>
      <c r="Y205" s="184"/>
      <c r="Z205" s="184"/>
      <c r="AA205" s="189"/>
      <c r="AT205" s="190" t="s">
        <v>143</v>
      </c>
      <c r="AU205" s="190" t="s">
        <v>94</v>
      </c>
      <c r="AV205" s="13" t="s">
        <v>140</v>
      </c>
      <c r="AW205" s="13" t="s">
        <v>34</v>
      </c>
      <c r="AX205" s="13" t="s">
        <v>81</v>
      </c>
      <c r="AY205" s="190" t="s">
        <v>135</v>
      </c>
    </row>
    <row r="206" spans="2:65" s="9" customFormat="1" ht="29.85" customHeight="1">
      <c r="B206" s="141"/>
      <c r="C206" s="142"/>
      <c r="D206" s="151" t="s">
        <v>104</v>
      </c>
      <c r="E206" s="151"/>
      <c r="F206" s="151"/>
      <c r="G206" s="151"/>
      <c r="H206" s="151"/>
      <c r="I206" s="151"/>
      <c r="J206" s="151"/>
      <c r="K206" s="151"/>
      <c r="L206" s="151"/>
      <c r="M206" s="151"/>
      <c r="N206" s="418">
        <f>BK206</f>
        <v>0</v>
      </c>
      <c r="O206" s="419"/>
      <c r="P206" s="419"/>
      <c r="Q206" s="419"/>
      <c r="R206" s="144"/>
      <c r="T206" s="145"/>
      <c r="U206" s="142"/>
      <c r="V206" s="142"/>
      <c r="W206" s="146">
        <f>SUM(W207:W209)</f>
        <v>0</v>
      </c>
      <c r="X206" s="142"/>
      <c r="Y206" s="146">
        <f>SUM(Y207:Y209)</f>
        <v>38.018446000000004</v>
      </c>
      <c r="Z206" s="142"/>
      <c r="AA206" s="147">
        <f>SUM(AA207:AA209)</f>
        <v>0</v>
      </c>
      <c r="AR206" s="148" t="s">
        <v>81</v>
      </c>
      <c r="AT206" s="149" t="s">
        <v>75</v>
      </c>
      <c r="AU206" s="149" t="s">
        <v>81</v>
      </c>
      <c r="AY206" s="148" t="s">
        <v>135</v>
      </c>
      <c r="BK206" s="150">
        <f>SUM(BK207:BK209)</f>
        <v>0</v>
      </c>
    </row>
    <row r="207" spans="2:65" s="1" customFormat="1" ht="44.25" customHeight="1">
      <c r="B207" s="123"/>
      <c r="C207" s="152" t="s">
        <v>233</v>
      </c>
      <c r="D207" s="152" t="s">
        <v>136</v>
      </c>
      <c r="E207" s="153" t="s">
        <v>234</v>
      </c>
      <c r="F207" s="409" t="s">
        <v>235</v>
      </c>
      <c r="G207" s="409"/>
      <c r="H207" s="409"/>
      <c r="I207" s="409"/>
      <c r="J207" s="154" t="s">
        <v>236</v>
      </c>
      <c r="K207" s="155">
        <v>167.8</v>
      </c>
      <c r="L207" s="410">
        <v>0</v>
      </c>
      <c r="M207" s="410"/>
      <c r="N207" s="411">
        <f>ROUND(L207*K207,2)</f>
        <v>0</v>
      </c>
      <c r="O207" s="411"/>
      <c r="P207" s="411"/>
      <c r="Q207" s="411"/>
      <c r="R207" s="126"/>
      <c r="T207" s="156" t="s">
        <v>5</v>
      </c>
      <c r="U207" s="47" t="s">
        <v>41</v>
      </c>
      <c r="V207" s="39"/>
      <c r="W207" s="157">
        <f>V207*K207</f>
        <v>0</v>
      </c>
      <c r="X207" s="157">
        <v>0.22656999999999999</v>
      </c>
      <c r="Y207" s="157">
        <f>X207*K207</f>
        <v>38.018446000000004</v>
      </c>
      <c r="Z207" s="157">
        <v>0</v>
      </c>
      <c r="AA207" s="158">
        <f>Z207*K207</f>
        <v>0</v>
      </c>
      <c r="AR207" s="21" t="s">
        <v>140</v>
      </c>
      <c r="AT207" s="21" t="s">
        <v>136</v>
      </c>
      <c r="AU207" s="21" t="s">
        <v>94</v>
      </c>
      <c r="AY207" s="21" t="s">
        <v>135</v>
      </c>
      <c r="BE207" s="103">
        <f>IF(U207="základní",N207,0)</f>
        <v>0</v>
      </c>
      <c r="BF207" s="103">
        <f>IF(U207="snížená",N207,0)</f>
        <v>0</v>
      </c>
      <c r="BG207" s="103">
        <f>IF(U207="zákl. přenesená",N207,0)</f>
        <v>0</v>
      </c>
      <c r="BH207" s="103">
        <f>IF(U207="sníž. přenesená",N207,0)</f>
        <v>0</v>
      </c>
      <c r="BI207" s="103">
        <f>IF(U207="nulová",N207,0)</f>
        <v>0</v>
      </c>
      <c r="BJ207" s="21" t="s">
        <v>81</v>
      </c>
      <c r="BK207" s="103">
        <f>ROUND(L207*K207,2)</f>
        <v>0</v>
      </c>
      <c r="BL207" s="21" t="s">
        <v>140</v>
      </c>
      <c r="BM207" s="21" t="s">
        <v>237</v>
      </c>
    </row>
    <row r="208" spans="2:65" s="10" customFormat="1" ht="22.5" customHeight="1">
      <c r="B208" s="159"/>
      <c r="C208" s="160"/>
      <c r="D208" s="160"/>
      <c r="E208" s="161" t="s">
        <v>5</v>
      </c>
      <c r="F208" s="412" t="s">
        <v>238</v>
      </c>
      <c r="G208" s="413"/>
      <c r="H208" s="413"/>
      <c r="I208" s="413"/>
      <c r="J208" s="160"/>
      <c r="K208" s="162">
        <v>167.8</v>
      </c>
      <c r="L208" s="160"/>
      <c r="M208" s="160"/>
      <c r="N208" s="160"/>
      <c r="O208" s="160"/>
      <c r="P208" s="160"/>
      <c r="Q208" s="160"/>
      <c r="R208" s="163"/>
      <c r="T208" s="164"/>
      <c r="U208" s="160"/>
      <c r="V208" s="160"/>
      <c r="W208" s="160"/>
      <c r="X208" s="160"/>
      <c r="Y208" s="160"/>
      <c r="Z208" s="160"/>
      <c r="AA208" s="165"/>
      <c r="AT208" s="166" t="s">
        <v>143</v>
      </c>
      <c r="AU208" s="166" t="s">
        <v>94</v>
      </c>
      <c r="AV208" s="10" t="s">
        <v>94</v>
      </c>
      <c r="AW208" s="10" t="s">
        <v>34</v>
      </c>
      <c r="AX208" s="10" t="s">
        <v>76</v>
      </c>
      <c r="AY208" s="166" t="s">
        <v>135</v>
      </c>
    </row>
    <row r="209" spans="2:65" s="11" customFormat="1" ht="22.5" customHeight="1">
      <c r="B209" s="167"/>
      <c r="C209" s="168"/>
      <c r="D209" s="168"/>
      <c r="E209" s="169" t="s">
        <v>5</v>
      </c>
      <c r="F209" s="414" t="s">
        <v>144</v>
      </c>
      <c r="G209" s="415"/>
      <c r="H209" s="415"/>
      <c r="I209" s="415"/>
      <c r="J209" s="168"/>
      <c r="K209" s="170">
        <v>167.8</v>
      </c>
      <c r="L209" s="168"/>
      <c r="M209" s="168"/>
      <c r="N209" s="168"/>
      <c r="O209" s="168"/>
      <c r="P209" s="168"/>
      <c r="Q209" s="168"/>
      <c r="R209" s="171"/>
      <c r="T209" s="172"/>
      <c r="U209" s="168"/>
      <c r="V209" s="168"/>
      <c r="W209" s="168"/>
      <c r="X209" s="168"/>
      <c r="Y209" s="168"/>
      <c r="Z209" s="168"/>
      <c r="AA209" s="173"/>
      <c r="AT209" s="174" t="s">
        <v>143</v>
      </c>
      <c r="AU209" s="174" t="s">
        <v>94</v>
      </c>
      <c r="AV209" s="11" t="s">
        <v>145</v>
      </c>
      <c r="AW209" s="11" t="s">
        <v>34</v>
      </c>
      <c r="AX209" s="11" t="s">
        <v>81</v>
      </c>
      <c r="AY209" s="174" t="s">
        <v>135</v>
      </c>
    </row>
    <row r="210" spans="2:65" s="9" customFormat="1" ht="29.85" customHeight="1">
      <c r="B210" s="141"/>
      <c r="C210" s="142"/>
      <c r="D210" s="151" t="s">
        <v>105</v>
      </c>
      <c r="E210" s="151"/>
      <c r="F210" s="151"/>
      <c r="G210" s="151"/>
      <c r="H210" s="151"/>
      <c r="I210" s="151"/>
      <c r="J210" s="151"/>
      <c r="K210" s="151"/>
      <c r="L210" s="151"/>
      <c r="M210" s="151"/>
      <c r="N210" s="418">
        <f>BK210</f>
        <v>0</v>
      </c>
      <c r="O210" s="419"/>
      <c r="P210" s="419"/>
      <c r="Q210" s="419"/>
      <c r="R210" s="144"/>
      <c r="T210" s="145"/>
      <c r="U210" s="142"/>
      <c r="V210" s="142"/>
      <c r="W210" s="146">
        <f>SUM(W211:W240)</f>
        <v>0</v>
      </c>
      <c r="X210" s="142"/>
      <c r="Y210" s="146">
        <f>SUM(Y211:Y240)</f>
        <v>484.08217000000002</v>
      </c>
      <c r="Z210" s="142"/>
      <c r="AA210" s="147">
        <f>SUM(AA211:AA240)</f>
        <v>0</v>
      </c>
      <c r="AR210" s="148" t="s">
        <v>81</v>
      </c>
      <c r="AT210" s="149" t="s">
        <v>75</v>
      </c>
      <c r="AU210" s="149" t="s">
        <v>81</v>
      </c>
      <c r="AY210" s="148" t="s">
        <v>135</v>
      </c>
      <c r="BK210" s="150">
        <f>SUM(BK211:BK240)</f>
        <v>0</v>
      </c>
    </row>
    <row r="211" spans="2:65" s="1" customFormat="1" ht="22.5" customHeight="1">
      <c r="B211" s="123"/>
      <c r="C211" s="152" t="s">
        <v>239</v>
      </c>
      <c r="D211" s="152" t="s">
        <v>136</v>
      </c>
      <c r="E211" s="153" t="s">
        <v>240</v>
      </c>
      <c r="F211" s="409" t="s">
        <v>241</v>
      </c>
      <c r="G211" s="409"/>
      <c r="H211" s="409"/>
      <c r="I211" s="409"/>
      <c r="J211" s="154" t="s">
        <v>210</v>
      </c>
      <c r="K211" s="155">
        <v>1655</v>
      </c>
      <c r="L211" s="410">
        <v>0</v>
      </c>
      <c r="M211" s="410"/>
      <c r="N211" s="411">
        <f>ROUND(L211*K211,2)</f>
        <v>0</v>
      </c>
      <c r="O211" s="411"/>
      <c r="P211" s="411"/>
      <c r="Q211" s="411"/>
      <c r="R211" s="126"/>
      <c r="T211" s="156" t="s">
        <v>5</v>
      </c>
      <c r="U211" s="47" t="s">
        <v>41</v>
      </c>
      <c r="V211" s="39"/>
      <c r="W211" s="157">
        <f>V211*K211</f>
        <v>0</v>
      </c>
      <c r="X211" s="157">
        <v>0</v>
      </c>
      <c r="Y211" s="157">
        <f>X211*K211</f>
        <v>0</v>
      </c>
      <c r="Z211" s="157">
        <v>0</v>
      </c>
      <c r="AA211" s="158">
        <f>Z211*K211</f>
        <v>0</v>
      </c>
      <c r="AR211" s="21" t="s">
        <v>140</v>
      </c>
      <c r="AT211" s="21" t="s">
        <v>136</v>
      </c>
      <c r="AU211" s="21" t="s">
        <v>94</v>
      </c>
      <c r="AY211" s="21" t="s">
        <v>135</v>
      </c>
      <c r="BE211" s="103">
        <f>IF(U211="základní",N211,0)</f>
        <v>0</v>
      </c>
      <c r="BF211" s="103">
        <f>IF(U211="snížená",N211,0)</f>
        <v>0</v>
      </c>
      <c r="BG211" s="103">
        <f>IF(U211="zákl. přenesená",N211,0)</f>
        <v>0</v>
      </c>
      <c r="BH211" s="103">
        <f>IF(U211="sníž. přenesená",N211,0)</f>
        <v>0</v>
      </c>
      <c r="BI211" s="103">
        <f>IF(U211="nulová",N211,0)</f>
        <v>0</v>
      </c>
      <c r="BJ211" s="21" t="s">
        <v>81</v>
      </c>
      <c r="BK211" s="103">
        <f>ROUND(L211*K211,2)</f>
        <v>0</v>
      </c>
      <c r="BL211" s="21" t="s">
        <v>140</v>
      </c>
      <c r="BM211" s="21" t="s">
        <v>242</v>
      </c>
    </row>
    <row r="212" spans="2:65" s="10" customFormat="1" ht="22.5" customHeight="1">
      <c r="B212" s="159"/>
      <c r="C212" s="160"/>
      <c r="D212" s="160"/>
      <c r="E212" s="161" t="s">
        <v>5</v>
      </c>
      <c r="F212" s="412" t="s">
        <v>231</v>
      </c>
      <c r="G212" s="413"/>
      <c r="H212" s="413"/>
      <c r="I212" s="413"/>
      <c r="J212" s="160"/>
      <c r="K212" s="162">
        <v>1590</v>
      </c>
      <c r="L212" s="160"/>
      <c r="M212" s="160"/>
      <c r="N212" s="160"/>
      <c r="O212" s="160"/>
      <c r="P212" s="160"/>
      <c r="Q212" s="160"/>
      <c r="R212" s="163"/>
      <c r="T212" s="164"/>
      <c r="U212" s="160"/>
      <c r="V212" s="160"/>
      <c r="W212" s="160"/>
      <c r="X212" s="160"/>
      <c r="Y212" s="160"/>
      <c r="Z212" s="160"/>
      <c r="AA212" s="165"/>
      <c r="AT212" s="166" t="s">
        <v>143</v>
      </c>
      <c r="AU212" s="166" t="s">
        <v>94</v>
      </c>
      <c r="AV212" s="10" t="s">
        <v>94</v>
      </c>
      <c r="AW212" s="10" t="s">
        <v>34</v>
      </c>
      <c r="AX212" s="10" t="s">
        <v>76</v>
      </c>
      <c r="AY212" s="166" t="s">
        <v>135</v>
      </c>
    </row>
    <row r="213" spans="2:65" s="11" customFormat="1" ht="22.5" customHeight="1">
      <c r="B213" s="167"/>
      <c r="C213" s="168"/>
      <c r="D213" s="168"/>
      <c r="E213" s="169" t="s">
        <v>5</v>
      </c>
      <c r="F213" s="414" t="s">
        <v>144</v>
      </c>
      <c r="G213" s="415"/>
      <c r="H213" s="415"/>
      <c r="I213" s="415"/>
      <c r="J213" s="168"/>
      <c r="K213" s="170">
        <v>1590</v>
      </c>
      <c r="L213" s="168"/>
      <c r="M213" s="168"/>
      <c r="N213" s="168"/>
      <c r="O213" s="168"/>
      <c r="P213" s="168"/>
      <c r="Q213" s="168"/>
      <c r="R213" s="171"/>
      <c r="T213" s="172"/>
      <c r="U213" s="168"/>
      <c r="V213" s="168"/>
      <c r="W213" s="168"/>
      <c r="X213" s="168"/>
      <c r="Y213" s="168"/>
      <c r="Z213" s="168"/>
      <c r="AA213" s="173"/>
      <c r="AT213" s="174" t="s">
        <v>143</v>
      </c>
      <c r="AU213" s="174" t="s">
        <v>94</v>
      </c>
      <c r="AV213" s="11" t="s">
        <v>145</v>
      </c>
      <c r="AW213" s="11" t="s">
        <v>34</v>
      </c>
      <c r="AX213" s="11" t="s">
        <v>76</v>
      </c>
      <c r="AY213" s="174" t="s">
        <v>135</v>
      </c>
    </row>
    <row r="214" spans="2:65" s="10" customFormat="1" ht="22.5" customHeight="1">
      <c r="B214" s="159"/>
      <c r="C214" s="160"/>
      <c r="D214" s="160"/>
      <c r="E214" s="161" t="s">
        <v>5</v>
      </c>
      <c r="F214" s="422" t="s">
        <v>232</v>
      </c>
      <c r="G214" s="423"/>
      <c r="H214" s="423"/>
      <c r="I214" s="423"/>
      <c r="J214" s="160"/>
      <c r="K214" s="162">
        <v>65</v>
      </c>
      <c r="L214" s="160"/>
      <c r="M214" s="160"/>
      <c r="N214" s="160"/>
      <c r="O214" s="160"/>
      <c r="P214" s="160"/>
      <c r="Q214" s="160"/>
      <c r="R214" s="163"/>
      <c r="T214" s="164"/>
      <c r="U214" s="160"/>
      <c r="V214" s="160"/>
      <c r="W214" s="160"/>
      <c r="X214" s="160"/>
      <c r="Y214" s="160"/>
      <c r="Z214" s="160"/>
      <c r="AA214" s="165"/>
      <c r="AT214" s="166" t="s">
        <v>143</v>
      </c>
      <c r="AU214" s="166" t="s">
        <v>94</v>
      </c>
      <c r="AV214" s="10" t="s">
        <v>94</v>
      </c>
      <c r="AW214" s="10" t="s">
        <v>34</v>
      </c>
      <c r="AX214" s="10" t="s">
        <v>76</v>
      </c>
      <c r="AY214" s="166" t="s">
        <v>135</v>
      </c>
    </row>
    <row r="215" spans="2:65" s="12" customFormat="1" ht="22.5" customHeight="1">
      <c r="B215" s="175"/>
      <c r="C215" s="176"/>
      <c r="D215" s="176"/>
      <c r="E215" s="177" t="s">
        <v>5</v>
      </c>
      <c r="F215" s="420" t="s">
        <v>156</v>
      </c>
      <c r="G215" s="421"/>
      <c r="H215" s="421"/>
      <c r="I215" s="421"/>
      <c r="J215" s="176"/>
      <c r="K215" s="178" t="s">
        <v>5</v>
      </c>
      <c r="L215" s="176"/>
      <c r="M215" s="176"/>
      <c r="N215" s="176"/>
      <c r="O215" s="176"/>
      <c r="P215" s="176"/>
      <c r="Q215" s="176"/>
      <c r="R215" s="179"/>
      <c r="T215" s="180"/>
      <c r="U215" s="176"/>
      <c r="V215" s="176"/>
      <c r="W215" s="176"/>
      <c r="X215" s="176"/>
      <c r="Y215" s="176"/>
      <c r="Z215" s="176"/>
      <c r="AA215" s="181"/>
      <c r="AT215" s="182" t="s">
        <v>143</v>
      </c>
      <c r="AU215" s="182" t="s">
        <v>94</v>
      </c>
      <c r="AV215" s="12" t="s">
        <v>81</v>
      </c>
      <c r="AW215" s="12" t="s">
        <v>34</v>
      </c>
      <c r="AX215" s="12" t="s">
        <v>76</v>
      </c>
      <c r="AY215" s="182" t="s">
        <v>135</v>
      </c>
    </row>
    <row r="216" spans="2:65" s="11" customFormat="1" ht="22.5" customHeight="1">
      <c r="B216" s="167"/>
      <c r="C216" s="168"/>
      <c r="D216" s="168"/>
      <c r="E216" s="169" t="s">
        <v>5</v>
      </c>
      <c r="F216" s="414" t="s">
        <v>144</v>
      </c>
      <c r="G216" s="415"/>
      <c r="H216" s="415"/>
      <c r="I216" s="415"/>
      <c r="J216" s="168"/>
      <c r="K216" s="170">
        <v>65</v>
      </c>
      <c r="L216" s="168"/>
      <c r="M216" s="168"/>
      <c r="N216" s="168"/>
      <c r="O216" s="168"/>
      <c r="P216" s="168"/>
      <c r="Q216" s="168"/>
      <c r="R216" s="171"/>
      <c r="T216" s="172"/>
      <c r="U216" s="168"/>
      <c r="V216" s="168"/>
      <c r="W216" s="168"/>
      <c r="X216" s="168"/>
      <c r="Y216" s="168"/>
      <c r="Z216" s="168"/>
      <c r="AA216" s="173"/>
      <c r="AT216" s="174" t="s">
        <v>143</v>
      </c>
      <c r="AU216" s="174" t="s">
        <v>94</v>
      </c>
      <c r="AV216" s="11" t="s">
        <v>145</v>
      </c>
      <c r="AW216" s="11" t="s">
        <v>34</v>
      </c>
      <c r="AX216" s="11" t="s">
        <v>76</v>
      </c>
      <c r="AY216" s="174" t="s">
        <v>135</v>
      </c>
    </row>
    <row r="217" spans="2:65" s="13" customFormat="1" ht="22.5" customHeight="1">
      <c r="B217" s="183"/>
      <c r="C217" s="184"/>
      <c r="D217" s="184"/>
      <c r="E217" s="185" t="s">
        <v>5</v>
      </c>
      <c r="F217" s="424" t="s">
        <v>157</v>
      </c>
      <c r="G217" s="425"/>
      <c r="H217" s="425"/>
      <c r="I217" s="425"/>
      <c r="J217" s="184"/>
      <c r="K217" s="186">
        <v>1655</v>
      </c>
      <c r="L217" s="184"/>
      <c r="M217" s="184"/>
      <c r="N217" s="184"/>
      <c r="O217" s="184"/>
      <c r="P217" s="184"/>
      <c r="Q217" s="184"/>
      <c r="R217" s="187"/>
      <c r="T217" s="188"/>
      <c r="U217" s="184"/>
      <c r="V217" s="184"/>
      <c r="W217" s="184"/>
      <c r="X217" s="184"/>
      <c r="Y217" s="184"/>
      <c r="Z217" s="184"/>
      <c r="AA217" s="189"/>
      <c r="AT217" s="190" t="s">
        <v>143</v>
      </c>
      <c r="AU217" s="190" t="s">
        <v>94</v>
      </c>
      <c r="AV217" s="13" t="s">
        <v>140</v>
      </c>
      <c r="AW217" s="13" t="s">
        <v>34</v>
      </c>
      <c r="AX217" s="13" t="s">
        <v>81</v>
      </c>
      <c r="AY217" s="190" t="s">
        <v>135</v>
      </c>
    </row>
    <row r="218" spans="2:65" s="1" customFormat="1" ht="22.5" customHeight="1">
      <c r="B218" s="123"/>
      <c r="C218" s="152" t="s">
        <v>243</v>
      </c>
      <c r="D218" s="152" t="s">
        <v>136</v>
      </c>
      <c r="E218" s="153" t="s">
        <v>244</v>
      </c>
      <c r="F218" s="409" t="s">
        <v>245</v>
      </c>
      <c r="G218" s="409"/>
      <c r="H218" s="409"/>
      <c r="I218" s="409"/>
      <c r="J218" s="154" t="s">
        <v>210</v>
      </c>
      <c r="K218" s="155">
        <v>1655</v>
      </c>
      <c r="L218" s="410">
        <v>0</v>
      </c>
      <c r="M218" s="410"/>
      <c r="N218" s="411">
        <f>ROUND(L218*K218,2)</f>
        <v>0</v>
      </c>
      <c r="O218" s="411"/>
      <c r="P218" s="411"/>
      <c r="Q218" s="411"/>
      <c r="R218" s="126"/>
      <c r="T218" s="156" t="s">
        <v>5</v>
      </c>
      <c r="U218" s="47" t="s">
        <v>41</v>
      </c>
      <c r="V218" s="39"/>
      <c r="W218" s="157">
        <f>V218*K218</f>
        <v>0</v>
      </c>
      <c r="X218" s="157">
        <v>0</v>
      </c>
      <c r="Y218" s="157">
        <f>X218*K218</f>
        <v>0</v>
      </c>
      <c r="Z218" s="157">
        <v>0</v>
      </c>
      <c r="AA218" s="158">
        <f>Z218*K218</f>
        <v>0</v>
      </c>
      <c r="AR218" s="21" t="s">
        <v>140</v>
      </c>
      <c r="AT218" s="21" t="s">
        <v>136</v>
      </c>
      <c r="AU218" s="21" t="s">
        <v>94</v>
      </c>
      <c r="AY218" s="21" t="s">
        <v>135</v>
      </c>
      <c r="BE218" s="103">
        <f>IF(U218="základní",N218,0)</f>
        <v>0</v>
      </c>
      <c r="BF218" s="103">
        <f>IF(U218="snížená",N218,0)</f>
        <v>0</v>
      </c>
      <c r="BG218" s="103">
        <f>IF(U218="zákl. přenesená",N218,0)</f>
        <v>0</v>
      </c>
      <c r="BH218" s="103">
        <f>IF(U218="sníž. přenesená",N218,0)</f>
        <v>0</v>
      </c>
      <c r="BI218" s="103">
        <f>IF(U218="nulová",N218,0)</f>
        <v>0</v>
      </c>
      <c r="BJ218" s="21" t="s">
        <v>81</v>
      </c>
      <c r="BK218" s="103">
        <f>ROUND(L218*K218,2)</f>
        <v>0</v>
      </c>
      <c r="BL218" s="21" t="s">
        <v>140</v>
      </c>
      <c r="BM218" s="21" t="s">
        <v>246</v>
      </c>
    </row>
    <row r="219" spans="2:65" s="10" customFormat="1" ht="22.5" customHeight="1">
      <c r="B219" s="159"/>
      <c r="C219" s="160"/>
      <c r="D219" s="160"/>
      <c r="E219" s="161" t="s">
        <v>5</v>
      </c>
      <c r="F219" s="412" t="s">
        <v>231</v>
      </c>
      <c r="G219" s="413"/>
      <c r="H219" s="413"/>
      <c r="I219" s="413"/>
      <c r="J219" s="160"/>
      <c r="K219" s="162">
        <v>1590</v>
      </c>
      <c r="L219" s="160"/>
      <c r="M219" s="160"/>
      <c r="N219" s="160"/>
      <c r="O219" s="160"/>
      <c r="P219" s="160"/>
      <c r="Q219" s="160"/>
      <c r="R219" s="163"/>
      <c r="T219" s="164"/>
      <c r="U219" s="160"/>
      <c r="V219" s="160"/>
      <c r="W219" s="160"/>
      <c r="X219" s="160"/>
      <c r="Y219" s="160"/>
      <c r="Z219" s="160"/>
      <c r="AA219" s="165"/>
      <c r="AT219" s="166" t="s">
        <v>143</v>
      </c>
      <c r="AU219" s="166" t="s">
        <v>94</v>
      </c>
      <c r="AV219" s="10" t="s">
        <v>94</v>
      </c>
      <c r="AW219" s="10" t="s">
        <v>34</v>
      </c>
      <c r="AX219" s="10" t="s">
        <v>76</v>
      </c>
      <c r="AY219" s="166" t="s">
        <v>135</v>
      </c>
    </row>
    <row r="220" spans="2:65" s="12" customFormat="1" ht="22.5" customHeight="1">
      <c r="B220" s="175"/>
      <c r="C220" s="176"/>
      <c r="D220" s="176"/>
      <c r="E220" s="177" t="s">
        <v>5</v>
      </c>
      <c r="F220" s="420" t="s">
        <v>154</v>
      </c>
      <c r="G220" s="421"/>
      <c r="H220" s="421"/>
      <c r="I220" s="421"/>
      <c r="J220" s="176"/>
      <c r="K220" s="178" t="s">
        <v>5</v>
      </c>
      <c r="L220" s="176"/>
      <c r="M220" s="176"/>
      <c r="N220" s="176"/>
      <c r="O220" s="176"/>
      <c r="P220" s="176"/>
      <c r="Q220" s="176"/>
      <c r="R220" s="179"/>
      <c r="T220" s="180"/>
      <c r="U220" s="176"/>
      <c r="V220" s="176"/>
      <c r="W220" s="176"/>
      <c r="X220" s="176"/>
      <c r="Y220" s="176"/>
      <c r="Z220" s="176"/>
      <c r="AA220" s="181"/>
      <c r="AT220" s="182" t="s">
        <v>143</v>
      </c>
      <c r="AU220" s="182" t="s">
        <v>94</v>
      </c>
      <c r="AV220" s="12" t="s">
        <v>81</v>
      </c>
      <c r="AW220" s="12" t="s">
        <v>34</v>
      </c>
      <c r="AX220" s="12" t="s">
        <v>76</v>
      </c>
      <c r="AY220" s="182" t="s">
        <v>135</v>
      </c>
    </row>
    <row r="221" spans="2:65" s="10" customFormat="1" ht="22.5" customHeight="1">
      <c r="B221" s="159"/>
      <c r="C221" s="160"/>
      <c r="D221" s="160"/>
      <c r="E221" s="161" t="s">
        <v>5</v>
      </c>
      <c r="F221" s="422" t="s">
        <v>232</v>
      </c>
      <c r="G221" s="423"/>
      <c r="H221" s="423"/>
      <c r="I221" s="423"/>
      <c r="J221" s="160"/>
      <c r="K221" s="162">
        <v>65</v>
      </c>
      <c r="L221" s="160"/>
      <c r="M221" s="160"/>
      <c r="N221" s="160"/>
      <c r="O221" s="160"/>
      <c r="P221" s="160"/>
      <c r="Q221" s="160"/>
      <c r="R221" s="163"/>
      <c r="T221" s="164"/>
      <c r="U221" s="160"/>
      <c r="V221" s="160"/>
      <c r="W221" s="160"/>
      <c r="X221" s="160"/>
      <c r="Y221" s="160"/>
      <c r="Z221" s="160"/>
      <c r="AA221" s="165"/>
      <c r="AT221" s="166" t="s">
        <v>143</v>
      </c>
      <c r="AU221" s="166" t="s">
        <v>94</v>
      </c>
      <c r="AV221" s="10" t="s">
        <v>94</v>
      </c>
      <c r="AW221" s="10" t="s">
        <v>34</v>
      </c>
      <c r="AX221" s="10" t="s">
        <v>76</v>
      </c>
      <c r="AY221" s="166" t="s">
        <v>135</v>
      </c>
    </row>
    <row r="222" spans="2:65" s="12" customFormat="1" ht="22.5" customHeight="1">
      <c r="B222" s="175"/>
      <c r="C222" s="176"/>
      <c r="D222" s="176"/>
      <c r="E222" s="177" t="s">
        <v>5</v>
      </c>
      <c r="F222" s="420" t="s">
        <v>156</v>
      </c>
      <c r="G222" s="421"/>
      <c r="H222" s="421"/>
      <c r="I222" s="421"/>
      <c r="J222" s="176"/>
      <c r="K222" s="178" t="s">
        <v>5</v>
      </c>
      <c r="L222" s="176"/>
      <c r="M222" s="176"/>
      <c r="N222" s="176"/>
      <c r="O222" s="176"/>
      <c r="P222" s="176"/>
      <c r="Q222" s="176"/>
      <c r="R222" s="179"/>
      <c r="T222" s="180"/>
      <c r="U222" s="176"/>
      <c r="V222" s="176"/>
      <c r="W222" s="176"/>
      <c r="X222" s="176"/>
      <c r="Y222" s="176"/>
      <c r="Z222" s="176"/>
      <c r="AA222" s="181"/>
      <c r="AT222" s="182" t="s">
        <v>143</v>
      </c>
      <c r="AU222" s="182" t="s">
        <v>94</v>
      </c>
      <c r="AV222" s="12" t="s">
        <v>81</v>
      </c>
      <c r="AW222" s="12" t="s">
        <v>34</v>
      </c>
      <c r="AX222" s="12" t="s">
        <v>76</v>
      </c>
      <c r="AY222" s="182" t="s">
        <v>135</v>
      </c>
    </row>
    <row r="223" spans="2:65" s="11" customFormat="1" ht="22.5" customHeight="1">
      <c r="B223" s="167"/>
      <c r="C223" s="168"/>
      <c r="D223" s="168"/>
      <c r="E223" s="169" t="s">
        <v>5</v>
      </c>
      <c r="F223" s="414" t="s">
        <v>144</v>
      </c>
      <c r="G223" s="415"/>
      <c r="H223" s="415"/>
      <c r="I223" s="415"/>
      <c r="J223" s="168"/>
      <c r="K223" s="170">
        <v>1655</v>
      </c>
      <c r="L223" s="168"/>
      <c r="M223" s="168"/>
      <c r="N223" s="168"/>
      <c r="O223" s="168"/>
      <c r="P223" s="168"/>
      <c r="Q223" s="168"/>
      <c r="R223" s="171"/>
      <c r="T223" s="172"/>
      <c r="U223" s="168"/>
      <c r="V223" s="168"/>
      <c r="W223" s="168"/>
      <c r="X223" s="168"/>
      <c r="Y223" s="168"/>
      <c r="Z223" s="168"/>
      <c r="AA223" s="173"/>
      <c r="AT223" s="174" t="s">
        <v>143</v>
      </c>
      <c r="AU223" s="174" t="s">
        <v>94</v>
      </c>
      <c r="AV223" s="11" t="s">
        <v>145</v>
      </c>
      <c r="AW223" s="11" t="s">
        <v>34</v>
      </c>
      <c r="AX223" s="11" t="s">
        <v>81</v>
      </c>
      <c r="AY223" s="174" t="s">
        <v>135</v>
      </c>
    </row>
    <row r="224" spans="2:65" s="1" customFormat="1" ht="31.5" customHeight="1">
      <c r="B224" s="123"/>
      <c r="C224" s="152" t="s">
        <v>247</v>
      </c>
      <c r="D224" s="152" t="s">
        <v>136</v>
      </c>
      <c r="E224" s="153" t="s">
        <v>248</v>
      </c>
      <c r="F224" s="409" t="s">
        <v>249</v>
      </c>
      <c r="G224" s="409"/>
      <c r="H224" s="409"/>
      <c r="I224" s="409"/>
      <c r="J224" s="154" t="s">
        <v>210</v>
      </c>
      <c r="K224" s="155">
        <v>1655</v>
      </c>
      <c r="L224" s="410">
        <v>0</v>
      </c>
      <c r="M224" s="410"/>
      <c r="N224" s="411">
        <f>ROUND(L224*K224,2)</f>
        <v>0</v>
      </c>
      <c r="O224" s="411"/>
      <c r="P224" s="411"/>
      <c r="Q224" s="411"/>
      <c r="R224" s="126"/>
      <c r="T224" s="156" t="s">
        <v>5</v>
      </c>
      <c r="U224" s="47" t="s">
        <v>41</v>
      </c>
      <c r="V224" s="39"/>
      <c r="W224" s="157">
        <f>V224*K224</f>
        <v>0</v>
      </c>
      <c r="X224" s="157">
        <v>8.5650000000000004E-2</v>
      </c>
      <c r="Y224" s="157">
        <f>X224*K224</f>
        <v>141.75075000000001</v>
      </c>
      <c r="Z224" s="157">
        <v>0</v>
      </c>
      <c r="AA224" s="158">
        <f>Z224*K224</f>
        <v>0</v>
      </c>
      <c r="AR224" s="21" t="s">
        <v>140</v>
      </c>
      <c r="AT224" s="21" t="s">
        <v>136</v>
      </c>
      <c r="AU224" s="21" t="s">
        <v>94</v>
      </c>
      <c r="AY224" s="21" t="s">
        <v>135</v>
      </c>
      <c r="BE224" s="103">
        <f>IF(U224="základní",N224,0)</f>
        <v>0</v>
      </c>
      <c r="BF224" s="103">
        <f>IF(U224="snížená",N224,0)</f>
        <v>0</v>
      </c>
      <c r="BG224" s="103">
        <f>IF(U224="zákl. přenesená",N224,0)</f>
        <v>0</v>
      </c>
      <c r="BH224" s="103">
        <f>IF(U224="sníž. přenesená",N224,0)</f>
        <v>0</v>
      </c>
      <c r="BI224" s="103">
        <f>IF(U224="nulová",N224,0)</f>
        <v>0</v>
      </c>
      <c r="BJ224" s="21" t="s">
        <v>81</v>
      </c>
      <c r="BK224" s="103">
        <f>ROUND(L224*K224,2)</f>
        <v>0</v>
      </c>
      <c r="BL224" s="21" t="s">
        <v>140</v>
      </c>
      <c r="BM224" s="21" t="s">
        <v>250</v>
      </c>
    </row>
    <row r="225" spans="2:65" s="10" customFormat="1" ht="22.5" customHeight="1">
      <c r="B225" s="159"/>
      <c r="C225" s="160"/>
      <c r="D225" s="160"/>
      <c r="E225" s="161" t="s">
        <v>5</v>
      </c>
      <c r="F225" s="412" t="s">
        <v>251</v>
      </c>
      <c r="G225" s="413"/>
      <c r="H225" s="413"/>
      <c r="I225" s="413"/>
      <c r="J225" s="160"/>
      <c r="K225" s="162">
        <v>1590</v>
      </c>
      <c r="L225" s="160"/>
      <c r="M225" s="160"/>
      <c r="N225" s="160"/>
      <c r="O225" s="160"/>
      <c r="P225" s="160"/>
      <c r="Q225" s="160"/>
      <c r="R225" s="163"/>
      <c r="T225" s="164"/>
      <c r="U225" s="160"/>
      <c r="V225" s="160"/>
      <c r="W225" s="160"/>
      <c r="X225" s="160"/>
      <c r="Y225" s="160"/>
      <c r="Z225" s="160"/>
      <c r="AA225" s="165"/>
      <c r="AT225" s="166" t="s">
        <v>143</v>
      </c>
      <c r="AU225" s="166" t="s">
        <v>94</v>
      </c>
      <c r="AV225" s="10" t="s">
        <v>94</v>
      </c>
      <c r="AW225" s="10" t="s">
        <v>34</v>
      </c>
      <c r="AX225" s="10" t="s">
        <v>76</v>
      </c>
      <c r="AY225" s="166" t="s">
        <v>135</v>
      </c>
    </row>
    <row r="226" spans="2:65" s="12" customFormat="1" ht="22.5" customHeight="1">
      <c r="B226" s="175"/>
      <c r="C226" s="176"/>
      <c r="D226" s="176"/>
      <c r="E226" s="177" t="s">
        <v>5</v>
      </c>
      <c r="F226" s="420" t="s">
        <v>154</v>
      </c>
      <c r="G226" s="421"/>
      <c r="H226" s="421"/>
      <c r="I226" s="421"/>
      <c r="J226" s="176"/>
      <c r="K226" s="178" t="s">
        <v>5</v>
      </c>
      <c r="L226" s="176"/>
      <c r="M226" s="176"/>
      <c r="N226" s="176"/>
      <c r="O226" s="176"/>
      <c r="P226" s="176"/>
      <c r="Q226" s="176"/>
      <c r="R226" s="179"/>
      <c r="T226" s="180"/>
      <c r="U226" s="176"/>
      <c r="V226" s="176"/>
      <c r="W226" s="176"/>
      <c r="X226" s="176"/>
      <c r="Y226" s="176"/>
      <c r="Z226" s="176"/>
      <c r="AA226" s="181"/>
      <c r="AT226" s="182" t="s">
        <v>143</v>
      </c>
      <c r="AU226" s="182" t="s">
        <v>94</v>
      </c>
      <c r="AV226" s="12" t="s">
        <v>81</v>
      </c>
      <c r="AW226" s="12" t="s">
        <v>34</v>
      </c>
      <c r="AX226" s="12" t="s">
        <v>76</v>
      </c>
      <c r="AY226" s="182" t="s">
        <v>135</v>
      </c>
    </row>
    <row r="227" spans="2:65" s="11" customFormat="1" ht="22.5" customHeight="1">
      <c r="B227" s="167"/>
      <c r="C227" s="168"/>
      <c r="D227" s="168"/>
      <c r="E227" s="169" t="s">
        <v>5</v>
      </c>
      <c r="F227" s="414" t="s">
        <v>144</v>
      </c>
      <c r="G227" s="415"/>
      <c r="H227" s="415"/>
      <c r="I227" s="415"/>
      <c r="J227" s="168"/>
      <c r="K227" s="170">
        <v>1590</v>
      </c>
      <c r="L227" s="168"/>
      <c r="M227" s="168"/>
      <c r="N227" s="168"/>
      <c r="O227" s="168"/>
      <c r="P227" s="168"/>
      <c r="Q227" s="168"/>
      <c r="R227" s="171"/>
      <c r="T227" s="172"/>
      <c r="U227" s="168"/>
      <c r="V227" s="168"/>
      <c r="W227" s="168"/>
      <c r="X227" s="168"/>
      <c r="Y227" s="168"/>
      <c r="Z227" s="168"/>
      <c r="AA227" s="173"/>
      <c r="AT227" s="174" t="s">
        <v>143</v>
      </c>
      <c r="AU227" s="174" t="s">
        <v>94</v>
      </c>
      <c r="AV227" s="11" t="s">
        <v>145</v>
      </c>
      <c r="AW227" s="11" t="s">
        <v>34</v>
      </c>
      <c r="AX227" s="11" t="s">
        <v>76</v>
      </c>
      <c r="AY227" s="174" t="s">
        <v>135</v>
      </c>
    </row>
    <row r="228" spans="2:65" s="10" customFormat="1" ht="22.5" customHeight="1">
      <c r="B228" s="159"/>
      <c r="C228" s="160"/>
      <c r="D228" s="160"/>
      <c r="E228" s="161" t="s">
        <v>5</v>
      </c>
      <c r="F228" s="422" t="s">
        <v>232</v>
      </c>
      <c r="G228" s="423"/>
      <c r="H228" s="423"/>
      <c r="I228" s="423"/>
      <c r="J228" s="160"/>
      <c r="K228" s="162">
        <v>65</v>
      </c>
      <c r="L228" s="160"/>
      <c r="M228" s="160"/>
      <c r="N228" s="160"/>
      <c r="O228" s="160"/>
      <c r="P228" s="160"/>
      <c r="Q228" s="160"/>
      <c r="R228" s="163"/>
      <c r="T228" s="164"/>
      <c r="U228" s="160"/>
      <c r="V228" s="160"/>
      <c r="W228" s="160"/>
      <c r="X228" s="160"/>
      <c r="Y228" s="160"/>
      <c r="Z228" s="160"/>
      <c r="AA228" s="165"/>
      <c r="AT228" s="166" t="s">
        <v>143</v>
      </c>
      <c r="AU228" s="166" t="s">
        <v>94</v>
      </c>
      <c r="AV228" s="10" t="s">
        <v>94</v>
      </c>
      <c r="AW228" s="10" t="s">
        <v>34</v>
      </c>
      <c r="AX228" s="10" t="s">
        <v>76</v>
      </c>
      <c r="AY228" s="166" t="s">
        <v>135</v>
      </c>
    </row>
    <row r="229" spans="2:65" s="12" customFormat="1" ht="22.5" customHeight="1">
      <c r="B229" s="175"/>
      <c r="C229" s="176"/>
      <c r="D229" s="176"/>
      <c r="E229" s="177" t="s">
        <v>5</v>
      </c>
      <c r="F229" s="420" t="s">
        <v>156</v>
      </c>
      <c r="G229" s="421"/>
      <c r="H229" s="421"/>
      <c r="I229" s="421"/>
      <c r="J229" s="176"/>
      <c r="K229" s="178" t="s">
        <v>5</v>
      </c>
      <c r="L229" s="176"/>
      <c r="M229" s="176"/>
      <c r="N229" s="176"/>
      <c r="O229" s="176"/>
      <c r="P229" s="176"/>
      <c r="Q229" s="176"/>
      <c r="R229" s="179"/>
      <c r="T229" s="180"/>
      <c r="U229" s="176"/>
      <c r="V229" s="176"/>
      <c r="W229" s="176"/>
      <c r="X229" s="176"/>
      <c r="Y229" s="176"/>
      <c r="Z229" s="176"/>
      <c r="AA229" s="181"/>
      <c r="AT229" s="182" t="s">
        <v>143</v>
      </c>
      <c r="AU229" s="182" t="s">
        <v>94</v>
      </c>
      <c r="AV229" s="12" t="s">
        <v>81</v>
      </c>
      <c r="AW229" s="12" t="s">
        <v>34</v>
      </c>
      <c r="AX229" s="12" t="s">
        <v>76</v>
      </c>
      <c r="AY229" s="182" t="s">
        <v>135</v>
      </c>
    </row>
    <row r="230" spans="2:65" s="11" customFormat="1" ht="22.5" customHeight="1">
      <c r="B230" s="167"/>
      <c r="C230" s="168"/>
      <c r="D230" s="168"/>
      <c r="E230" s="169" t="s">
        <v>5</v>
      </c>
      <c r="F230" s="414" t="s">
        <v>144</v>
      </c>
      <c r="G230" s="415"/>
      <c r="H230" s="415"/>
      <c r="I230" s="415"/>
      <c r="J230" s="168"/>
      <c r="K230" s="170">
        <v>65</v>
      </c>
      <c r="L230" s="168"/>
      <c r="M230" s="168"/>
      <c r="N230" s="168"/>
      <c r="O230" s="168"/>
      <c r="P230" s="168"/>
      <c r="Q230" s="168"/>
      <c r="R230" s="171"/>
      <c r="T230" s="172"/>
      <c r="U230" s="168"/>
      <c r="V230" s="168"/>
      <c r="W230" s="168"/>
      <c r="X230" s="168"/>
      <c r="Y230" s="168"/>
      <c r="Z230" s="168"/>
      <c r="AA230" s="173"/>
      <c r="AT230" s="174" t="s">
        <v>143</v>
      </c>
      <c r="AU230" s="174" t="s">
        <v>94</v>
      </c>
      <c r="AV230" s="11" t="s">
        <v>145</v>
      </c>
      <c r="AW230" s="11" t="s">
        <v>34</v>
      </c>
      <c r="AX230" s="11" t="s">
        <v>76</v>
      </c>
      <c r="AY230" s="174" t="s">
        <v>135</v>
      </c>
    </row>
    <row r="231" spans="2:65" s="13" customFormat="1" ht="22.5" customHeight="1">
      <c r="B231" s="183"/>
      <c r="C231" s="184"/>
      <c r="D231" s="184"/>
      <c r="E231" s="185" t="s">
        <v>5</v>
      </c>
      <c r="F231" s="424" t="s">
        <v>157</v>
      </c>
      <c r="G231" s="425"/>
      <c r="H231" s="425"/>
      <c r="I231" s="425"/>
      <c r="J231" s="184"/>
      <c r="K231" s="186">
        <v>1655</v>
      </c>
      <c r="L231" s="184"/>
      <c r="M231" s="184"/>
      <c r="N231" s="184"/>
      <c r="O231" s="184"/>
      <c r="P231" s="184"/>
      <c r="Q231" s="184"/>
      <c r="R231" s="187"/>
      <c r="T231" s="188"/>
      <c r="U231" s="184"/>
      <c r="V231" s="184"/>
      <c r="W231" s="184"/>
      <c r="X231" s="184"/>
      <c r="Y231" s="184"/>
      <c r="Z231" s="184"/>
      <c r="AA231" s="189"/>
      <c r="AT231" s="190" t="s">
        <v>143</v>
      </c>
      <c r="AU231" s="190" t="s">
        <v>94</v>
      </c>
      <c r="AV231" s="13" t="s">
        <v>140</v>
      </c>
      <c r="AW231" s="13" t="s">
        <v>34</v>
      </c>
      <c r="AX231" s="13" t="s">
        <v>81</v>
      </c>
      <c r="AY231" s="190" t="s">
        <v>135</v>
      </c>
    </row>
    <row r="232" spans="2:65" s="1" customFormat="1" ht="31.5" customHeight="1">
      <c r="B232" s="123"/>
      <c r="C232" s="191" t="s">
        <v>10</v>
      </c>
      <c r="D232" s="191" t="s">
        <v>222</v>
      </c>
      <c r="E232" s="192" t="s">
        <v>252</v>
      </c>
      <c r="F232" s="426" t="s">
        <v>253</v>
      </c>
      <c r="G232" s="426"/>
      <c r="H232" s="426"/>
      <c r="I232" s="426"/>
      <c r="J232" s="193" t="s">
        <v>210</v>
      </c>
      <c r="K232" s="194">
        <v>603.98</v>
      </c>
      <c r="L232" s="427">
        <v>0</v>
      </c>
      <c r="M232" s="427"/>
      <c r="N232" s="428">
        <f>ROUND(L232*K232,2)</f>
        <v>0</v>
      </c>
      <c r="O232" s="411"/>
      <c r="P232" s="411"/>
      <c r="Q232" s="411"/>
      <c r="R232" s="126"/>
      <c r="T232" s="156" t="s">
        <v>5</v>
      </c>
      <c r="U232" s="47" t="s">
        <v>41</v>
      </c>
      <c r="V232" s="39"/>
      <c r="W232" s="157">
        <f>V232*K232</f>
        <v>0</v>
      </c>
      <c r="X232" s="157">
        <v>0.185</v>
      </c>
      <c r="Y232" s="157">
        <f>X232*K232</f>
        <v>111.7363</v>
      </c>
      <c r="Z232" s="157">
        <v>0</v>
      </c>
      <c r="AA232" s="158">
        <f>Z232*K232</f>
        <v>0</v>
      </c>
      <c r="AR232" s="21" t="s">
        <v>198</v>
      </c>
      <c r="AT232" s="21" t="s">
        <v>222</v>
      </c>
      <c r="AU232" s="21" t="s">
        <v>94</v>
      </c>
      <c r="AY232" s="21" t="s">
        <v>135</v>
      </c>
      <c r="BE232" s="103">
        <f>IF(U232="základní",N232,0)</f>
        <v>0</v>
      </c>
      <c r="BF232" s="103">
        <f>IF(U232="snížená",N232,0)</f>
        <v>0</v>
      </c>
      <c r="BG232" s="103">
        <f>IF(U232="zákl. přenesená",N232,0)</f>
        <v>0</v>
      </c>
      <c r="BH232" s="103">
        <f>IF(U232="sníž. přenesená",N232,0)</f>
        <v>0</v>
      </c>
      <c r="BI232" s="103">
        <f>IF(U232="nulová",N232,0)</f>
        <v>0</v>
      </c>
      <c r="BJ232" s="21" t="s">
        <v>81</v>
      </c>
      <c r="BK232" s="103">
        <f>ROUND(L232*K232,2)</f>
        <v>0</v>
      </c>
      <c r="BL232" s="21" t="s">
        <v>140</v>
      </c>
      <c r="BM232" s="21" t="s">
        <v>254</v>
      </c>
    </row>
    <row r="233" spans="2:65" s="10" customFormat="1" ht="22.5" customHeight="1">
      <c r="B233" s="159"/>
      <c r="C233" s="160"/>
      <c r="D233" s="160"/>
      <c r="E233" s="161" t="s">
        <v>5</v>
      </c>
      <c r="F233" s="412" t="s">
        <v>255</v>
      </c>
      <c r="G233" s="413"/>
      <c r="H233" s="413"/>
      <c r="I233" s="413"/>
      <c r="J233" s="160"/>
      <c r="K233" s="162">
        <v>538.33000000000004</v>
      </c>
      <c r="L233" s="160"/>
      <c r="M233" s="160"/>
      <c r="N233" s="160"/>
      <c r="O233" s="160"/>
      <c r="P233" s="160"/>
      <c r="Q233" s="160"/>
      <c r="R233" s="163"/>
      <c r="T233" s="164"/>
      <c r="U233" s="160"/>
      <c r="V233" s="160"/>
      <c r="W233" s="160"/>
      <c r="X233" s="160"/>
      <c r="Y233" s="160"/>
      <c r="Z233" s="160"/>
      <c r="AA233" s="165"/>
      <c r="AT233" s="166" t="s">
        <v>143</v>
      </c>
      <c r="AU233" s="166" t="s">
        <v>94</v>
      </c>
      <c r="AV233" s="10" t="s">
        <v>94</v>
      </c>
      <c r="AW233" s="10" t="s">
        <v>34</v>
      </c>
      <c r="AX233" s="10" t="s">
        <v>76</v>
      </c>
      <c r="AY233" s="166" t="s">
        <v>135</v>
      </c>
    </row>
    <row r="234" spans="2:65" s="11" customFormat="1" ht="22.5" customHeight="1">
      <c r="B234" s="167"/>
      <c r="C234" s="168"/>
      <c r="D234" s="168"/>
      <c r="E234" s="169" t="s">
        <v>5</v>
      </c>
      <c r="F234" s="414" t="s">
        <v>144</v>
      </c>
      <c r="G234" s="415"/>
      <c r="H234" s="415"/>
      <c r="I234" s="415"/>
      <c r="J234" s="168"/>
      <c r="K234" s="170">
        <v>538.33000000000004</v>
      </c>
      <c r="L234" s="168"/>
      <c r="M234" s="168"/>
      <c r="N234" s="168"/>
      <c r="O234" s="168"/>
      <c r="P234" s="168"/>
      <c r="Q234" s="168"/>
      <c r="R234" s="171"/>
      <c r="T234" s="172"/>
      <c r="U234" s="168"/>
      <c r="V234" s="168"/>
      <c r="W234" s="168"/>
      <c r="X234" s="168"/>
      <c r="Y234" s="168"/>
      <c r="Z234" s="168"/>
      <c r="AA234" s="173"/>
      <c r="AT234" s="174" t="s">
        <v>143</v>
      </c>
      <c r="AU234" s="174" t="s">
        <v>94</v>
      </c>
      <c r="AV234" s="11" t="s">
        <v>145</v>
      </c>
      <c r="AW234" s="11" t="s">
        <v>34</v>
      </c>
      <c r="AX234" s="11" t="s">
        <v>76</v>
      </c>
      <c r="AY234" s="174" t="s">
        <v>135</v>
      </c>
    </row>
    <row r="235" spans="2:65" s="10" customFormat="1" ht="22.5" customHeight="1">
      <c r="B235" s="159"/>
      <c r="C235" s="160"/>
      <c r="D235" s="160"/>
      <c r="E235" s="161" t="s">
        <v>5</v>
      </c>
      <c r="F235" s="422" t="s">
        <v>256</v>
      </c>
      <c r="G235" s="423"/>
      <c r="H235" s="423"/>
      <c r="I235" s="423"/>
      <c r="J235" s="160"/>
      <c r="K235" s="162">
        <v>65.650000000000006</v>
      </c>
      <c r="L235" s="160"/>
      <c r="M235" s="160"/>
      <c r="N235" s="160"/>
      <c r="O235" s="160"/>
      <c r="P235" s="160"/>
      <c r="Q235" s="160"/>
      <c r="R235" s="163"/>
      <c r="T235" s="164"/>
      <c r="U235" s="160"/>
      <c r="V235" s="160"/>
      <c r="W235" s="160"/>
      <c r="X235" s="160"/>
      <c r="Y235" s="160"/>
      <c r="Z235" s="160"/>
      <c r="AA235" s="165"/>
      <c r="AT235" s="166" t="s">
        <v>143</v>
      </c>
      <c r="AU235" s="166" t="s">
        <v>94</v>
      </c>
      <c r="AV235" s="10" t="s">
        <v>94</v>
      </c>
      <c r="AW235" s="10" t="s">
        <v>34</v>
      </c>
      <c r="AX235" s="10" t="s">
        <v>76</v>
      </c>
      <c r="AY235" s="166" t="s">
        <v>135</v>
      </c>
    </row>
    <row r="236" spans="2:65" s="11" customFormat="1" ht="22.5" customHeight="1">
      <c r="B236" s="167"/>
      <c r="C236" s="168"/>
      <c r="D236" s="168"/>
      <c r="E236" s="169" t="s">
        <v>5</v>
      </c>
      <c r="F236" s="414" t="s">
        <v>144</v>
      </c>
      <c r="G236" s="415"/>
      <c r="H236" s="415"/>
      <c r="I236" s="415"/>
      <c r="J236" s="168"/>
      <c r="K236" s="170">
        <v>65.650000000000006</v>
      </c>
      <c r="L236" s="168"/>
      <c r="M236" s="168"/>
      <c r="N236" s="168"/>
      <c r="O236" s="168"/>
      <c r="P236" s="168"/>
      <c r="Q236" s="168"/>
      <c r="R236" s="171"/>
      <c r="T236" s="172"/>
      <c r="U236" s="168"/>
      <c r="V236" s="168"/>
      <c r="W236" s="168"/>
      <c r="X236" s="168"/>
      <c r="Y236" s="168"/>
      <c r="Z236" s="168"/>
      <c r="AA236" s="173"/>
      <c r="AT236" s="174" t="s">
        <v>143</v>
      </c>
      <c r="AU236" s="174" t="s">
        <v>94</v>
      </c>
      <c r="AV236" s="11" t="s">
        <v>145</v>
      </c>
      <c r="AW236" s="11" t="s">
        <v>34</v>
      </c>
      <c r="AX236" s="11" t="s">
        <v>76</v>
      </c>
      <c r="AY236" s="174" t="s">
        <v>135</v>
      </c>
    </row>
    <row r="237" spans="2:65" s="13" customFormat="1" ht="22.5" customHeight="1">
      <c r="B237" s="183"/>
      <c r="C237" s="184"/>
      <c r="D237" s="184"/>
      <c r="E237" s="185" t="s">
        <v>5</v>
      </c>
      <c r="F237" s="424" t="s">
        <v>157</v>
      </c>
      <c r="G237" s="425"/>
      <c r="H237" s="425"/>
      <c r="I237" s="425"/>
      <c r="J237" s="184"/>
      <c r="K237" s="186">
        <v>603.98</v>
      </c>
      <c r="L237" s="184"/>
      <c r="M237" s="184"/>
      <c r="N237" s="184"/>
      <c r="O237" s="184"/>
      <c r="P237" s="184"/>
      <c r="Q237" s="184"/>
      <c r="R237" s="187"/>
      <c r="T237" s="188"/>
      <c r="U237" s="184"/>
      <c r="V237" s="184"/>
      <c r="W237" s="184"/>
      <c r="X237" s="184"/>
      <c r="Y237" s="184"/>
      <c r="Z237" s="184"/>
      <c r="AA237" s="189"/>
      <c r="AT237" s="190" t="s">
        <v>143</v>
      </c>
      <c r="AU237" s="190" t="s">
        <v>94</v>
      </c>
      <c r="AV237" s="13" t="s">
        <v>140</v>
      </c>
      <c r="AW237" s="13" t="s">
        <v>34</v>
      </c>
      <c r="AX237" s="13" t="s">
        <v>81</v>
      </c>
      <c r="AY237" s="190" t="s">
        <v>135</v>
      </c>
    </row>
    <row r="238" spans="2:65" s="1" customFormat="1" ht="22.5" customHeight="1">
      <c r="B238" s="123"/>
      <c r="C238" s="191" t="s">
        <v>257</v>
      </c>
      <c r="D238" s="191" t="s">
        <v>222</v>
      </c>
      <c r="E238" s="192" t="s">
        <v>258</v>
      </c>
      <c r="F238" s="426" t="s">
        <v>259</v>
      </c>
      <c r="G238" s="426"/>
      <c r="H238" s="426"/>
      <c r="I238" s="426"/>
      <c r="J238" s="193" t="s">
        <v>210</v>
      </c>
      <c r="K238" s="194">
        <v>1067.57</v>
      </c>
      <c r="L238" s="427">
        <v>0</v>
      </c>
      <c r="M238" s="427"/>
      <c r="N238" s="428">
        <f>ROUND(L238*K238,2)</f>
        <v>0</v>
      </c>
      <c r="O238" s="411"/>
      <c r="P238" s="411"/>
      <c r="Q238" s="411"/>
      <c r="R238" s="126"/>
      <c r="T238" s="156" t="s">
        <v>5</v>
      </c>
      <c r="U238" s="47" t="s">
        <v>41</v>
      </c>
      <c r="V238" s="39"/>
      <c r="W238" s="157">
        <f>V238*K238</f>
        <v>0</v>
      </c>
      <c r="X238" s="157">
        <v>0.216</v>
      </c>
      <c r="Y238" s="157">
        <f>X238*K238</f>
        <v>230.59511999999998</v>
      </c>
      <c r="Z238" s="157">
        <v>0</v>
      </c>
      <c r="AA238" s="158">
        <f>Z238*K238</f>
        <v>0</v>
      </c>
      <c r="AR238" s="21" t="s">
        <v>198</v>
      </c>
      <c r="AT238" s="21" t="s">
        <v>222</v>
      </c>
      <c r="AU238" s="21" t="s">
        <v>94</v>
      </c>
      <c r="AY238" s="21" t="s">
        <v>135</v>
      </c>
      <c r="BE238" s="103">
        <f>IF(U238="základní",N238,0)</f>
        <v>0</v>
      </c>
      <c r="BF238" s="103">
        <f>IF(U238="snížená",N238,0)</f>
        <v>0</v>
      </c>
      <c r="BG238" s="103">
        <f>IF(U238="zákl. přenesená",N238,0)</f>
        <v>0</v>
      </c>
      <c r="BH238" s="103">
        <f>IF(U238="sníž. přenesená",N238,0)</f>
        <v>0</v>
      </c>
      <c r="BI238" s="103">
        <f>IF(U238="nulová",N238,0)</f>
        <v>0</v>
      </c>
      <c r="BJ238" s="21" t="s">
        <v>81</v>
      </c>
      <c r="BK238" s="103">
        <f>ROUND(L238*K238,2)</f>
        <v>0</v>
      </c>
      <c r="BL238" s="21" t="s">
        <v>140</v>
      </c>
      <c r="BM238" s="21" t="s">
        <v>260</v>
      </c>
    </row>
    <row r="239" spans="2:65" s="10" customFormat="1" ht="22.5" customHeight="1">
      <c r="B239" s="159"/>
      <c r="C239" s="160"/>
      <c r="D239" s="160"/>
      <c r="E239" s="161" t="s">
        <v>5</v>
      </c>
      <c r="F239" s="412" t="s">
        <v>261</v>
      </c>
      <c r="G239" s="413"/>
      <c r="H239" s="413"/>
      <c r="I239" s="413"/>
      <c r="J239" s="160"/>
      <c r="K239" s="162">
        <v>1067.57</v>
      </c>
      <c r="L239" s="160"/>
      <c r="M239" s="160"/>
      <c r="N239" s="160"/>
      <c r="O239" s="160"/>
      <c r="P239" s="160"/>
      <c r="Q239" s="160"/>
      <c r="R239" s="163"/>
      <c r="T239" s="164"/>
      <c r="U239" s="160"/>
      <c r="V239" s="160"/>
      <c r="W239" s="160"/>
      <c r="X239" s="160"/>
      <c r="Y239" s="160"/>
      <c r="Z239" s="160"/>
      <c r="AA239" s="165"/>
      <c r="AT239" s="166" t="s">
        <v>143</v>
      </c>
      <c r="AU239" s="166" t="s">
        <v>94</v>
      </c>
      <c r="AV239" s="10" t="s">
        <v>94</v>
      </c>
      <c r="AW239" s="10" t="s">
        <v>34</v>
      </c>
      <c r="AX239" s="10" t="s">
        <v>76</v>
      </c>
      <c r="AY239" s="166" t="s">
        <v>135</v>
      </c>
    </row>
    <row r="240" spans="2:65" s="11" customFormat="1" ht="22.5" customHeight="1">
      <c r="B240" s="167"/>
      <c r="C240" s="168"/>
      <c r="D240" s="168"/>
      <c r="E240" s="169" t="s">
        <v>5</v>
      </c>
      <c r="F240" s="414" t="s">
        <v>144</v>
      </c>
      <c r="G240" s="415"/>
      <c r="H240" s="415"/>
      <c r="I240" s="415"/>
      <c r="J240" s="168"/>
      <c r="K240" s="170">
        <v>1067.57</v>
      </c>
      <c r="L240" s="168"/>
      <c r="M240" s="168"/>
      <c r="N240" s="168"/>
      <c r="O240" s="168"/>
      <c r="P240" s="168"/>
      <c r="Q240" s="168"/>
      <c r="R240" s="171"/>
      <c r="T240" s="172"/>
      <c r="U240" s="168"/>
      <c r="V240" s="168"/>
      <c r="W240" s="168"/>
      <c r="X240" s="168"/>
      <c r="Y240" s="168"/>
      <c r="Z240" s="168"/>
      <c r="AA240" s="173"/>
      <c r="AT240" s="174" t="s">
        <v>143</v>
      </c>
      <c r="AU240" s="174" t="s">
        <v>94</v>
      </c>
      <c r="AV240" s="11" t="s">
        <v>145</v>
      </c>
      <c r="AW240" s="11" t="s">
        <v>34</v>
      </c>
      <c r="AX240" s="11" t="s">
        <v>81</v>
      </c>
      <c r="AY240" s="174" t="s">
        <v>135</v>
      </c>
    </row>
    <row r="241" spans="2:65" s="9" customFormat="1" ht="29.85" customHeight="1">
      <c r="B241" s="141"/>
      <c r="C241" s="142"/>
      <c r="D241" s="151" t="s">
        <v>106</v>
      </c>
      <c r="E241" s="151"/>
      <c r="F241" s="151"/>
      <c r="G241" s="151"/>
      <c r="H241" s="151"/>
      <c r="I241" s="151"/>
      <c r="J241" s="151"/>
      <c r="K241" s="151"/>
      <c r="L241" s="151"/>
      <c r="M241" s="151"/>
      <c r="N241" s="418">
        <f>BK241</f>
        <v>0</v>
      </c>
      <c r="O241" s="419"/>
      <c r="P241" s="419"/>
      <c r="Q241" s="419"/>
      <c r="R241" s="144"/>
      <c r="T241" s="145"/>
      <c r="U241" s="142"/>
      <c r="V241" s="142"/>
      <c r="W241" s="146">
        <f>SUM(W242:W255)</f>
        <v>0</v>
      </c>
      <c r="X241" s="142"/>
      <c r="Y241" s="146">
        <f>SUM(Y242:Y255)</f>
        <v>80.042669000000004</v>
      </c>
      <c r="Z241" s="142"/>
      <c r="AA241" s="147">
        <f>SUM(AA242:AA255)</f>
        <v>0</v>
      </c>
      <c r="AR241" s="148" t="s">
        <v>81</v>
      </c>
      <c r="AT241" s="149" t="s">
        <v>75</v>
      </c>
      <c r="AU241" s="149" t="s">
        <v>81</v>
      </c>
      <c r="AY241" s="148" t="s">
        <v>135</v>
      </c>
      <c r="BK241" s="150">
        <f>SUM(BK242:BK255)</f>
        <v>0</v>
      </c>
    </row>
    <row r="242" spans="2:65" s="1" customFormat="1" ht="57" customHeight="1">
      <c r="B242" s="123"/>
      <c r="C242" s="152" t="s">
        <v>262</v>
      </c>
      <c r="D242" s="152" t="s">
        <v>136</v>
      </c>
      <c r="E242" s="153" t="s">
        <v>263</v>
      </c>
      <c r="F242" s="409" t="s">
        <v>264</v>
      </c>
      <c r="G242" s="409"/>
      <c r="H242" s="409"/>
      <c r="I242" s="409"/>
      <c r="J242" s="154" t="s">
        <v>265</v>
      </c>
      <c r="K242" s="155">
        <v>1</v>
      </c>
      <c r="L242" s="410">
        <v>0</v>
      </c>
      <c r="M242" s="410"/>
      <c r="N242" s="411">
        <f>ROUND(L242*K242,2)</f>
        <v>0</v>
      </c>
      <c r="O242" s="411"/>
      <c r="P242" s="411"/>
      <c r="Q242" s="411"/>
      <c r="R242" s="126"/>
      <c r="T242" s="156" t="s">
        <v>5</v>
      </c>
      <c r="U242" s="47" t="s">
        <v>41</v>
      </c>
      <c r="V242" s="39"/>
      <c r="W242" s="157">
        <f>V242*K242</f>
        <v>0</v>
      </c>
      <c r="X242" s="157">
        <v>6.9999999999999999E-4</v>
      </c>
      <c r="Y242" s="157">
        <f>X242*K242</f>
        <v>6.9999999999999999E-4</v>
      </c>
      <c r="Z242" s="157">
        <v>0</v>
      </c>
      <c r="AA242" s="158">
        <f>Z242*K242</f>
        <v>0</v>
      </c>
      <c r="AR242" s="21" t="s">
        <v>140</v>
      </c>
      <c r="AT242" s="21" t="s">
        <v>136</v>
      </c>
      <c r="AU242" s="21" t="s">
        <v>94</v>
      </c>
      <c r="AY242" s="21" t="s">
        <v>135</v>
      </c>
      <c r="BE242" s="103">
        <f>IF(U242="základní",N242,0)</f>
        <v>0</v>
      </c>
      <c r="BF242" s="103">
        <f>IF(U242="snížená",N242,0)</f>
        <v>0</v>
      </c>
      <c r="BG242" s="103">
        <f>IF(U242="zákl. přenesená",N242,0)</f>
        <v>0</v>
      </c>
      <c r="BH242" s="103">
        <f>IF(U242="sníž. přenesená",N242,0)</f>
        <v>0</v>
      </c>
      <c r="BI242" s="103">
        <f>IF(U242="nulová",N242,0)</f>
        <v>0</v>
      </c>
      <c r="BJ242" s="21" t="s">
        <v>81</v>
      </c>
      <c r="BK242" s="103">
        <f>ROUND(L242*K242,2)</f>
        <v>0</v>
      </c>
      <c r="BL242" s="21" t="s">
        <v>140</v>
      </c>
      <c r="BM242" s="21" t="s">
        <v>266</v>
      </c>
    </row>
    <row r="243" spans="2:65" s="1" customFormat="1" ht="44.25" customHeight="1">
      <c r="B243" s="123"/>
      <c r="C243" s="152" t="s">
        <v>267</v>
      </c>
      <c r="D243" s="152" t="s">
        <v>136</v>
      </c>
      <c r="E243" s="153" t="s">
        <v>268</v>
      </c>
      <c r="F243" s="409" t="s">
        <v>269</v>
      </c>
      <c r="G243" s="409"/>
      <c r="H243" s="409"/>
      <c r="I243" s="409"/>
      <c r="J243" s="154" t="s">
        <v>236</v>
      </c>
      <c r="K243" s="155">
        <v>53</v>
      </c>
      <c r="L243" s="410">
        <v>0</v>
      </c>
      <c r="M243" s="410"/>
      <c r="N243" s="411">
        <f>ROUND(L243*K243,2)</f>
        <v>0</v>
      </c>
      <c r="O243" s="411"/>
      <c r="P243" s="411"/>
      <c r="Q243" s="411"/>
      <c r="R243" s="126"/>
      <c r="T243" s="156" t="s">
        <v>5</v>
      </c>
      <c r="U243" s="47" t="s">
        <v>41</v>
      </c>
      <c r="V243" s="39"/>
      <c r="W243" s="157">
        <f>V243*K243</f>
        <v>0</v>
      </c>
      <c r="X243" s="157">
        <v>0.20219000000000001</v>
      </c>
      <c r="Y243" s="157">
        <f>X243*K243</f>
        <v>10.71607</v>
      </c>
      <c r="Z243" s="157">
        <v>0</v>
      </c>
      <c r="AA243" s="158">
        <f>Z243*K243</f>
        <v>0</v>
      </c>
      <c r="AR243" s="21" t="s">
        <v>140</v>
      </c>
      <c r="AT243" s="21" t="s">
        <v>136</v>
      </c>
      <c r="AU243" s="21" t="s">
        <v>94</v>
      </c>
      <c r="AY243" s="21" t="s">
        <v>135</v>
      </c>
      <c r="BE243" s="103">
        <f>IF(U243="základní",N243,0)</f>
        <v>0</v>
      </c>
      <c r="BF243" s="103">
        <f>IF(U243="snížená",N243,0)</f>
        <v>0</v>
      </c>
      <c r="BG243" s="103">
        <f>IF(U243="zákl. přenesená",N243,0)</f>
        <v>0</v>
      </c>
      <c r="BH243" s="103">
        <f>IF(U243="sníž. přenesená",N243,0)</f>
        <v>0</v>
      </c>
      <c r="BI243" s="103">
        <f>IF(U243="nulová",N243,0)</f>
        <v>0</v>
      </c>
      <c r="BJ243" s="21" t="s">
        <v>81</v>
      </c>
      <c r="BK243" s="103">
        <f>ROUND(L243*K243,2)</f>
        <v>0</v>
      </c>
      <c r="BL243" s="21" t="s">
        <v>140</v>
      </c>
      <c r="BM243" s="21" t="s">
        <v>270</v>
      </c>
    </row>
    <row r="244" spans="2:65" s="10" customFormat="1" ht="22.5" customHeight="1">
      <c r="B244" s="159"/>
      <c r="C244" s="160"/>
      <c r="D244" s="160"/>
      <c r="E244" s="161" t="s">
        <v>5</v>
      </c>
      <c r="F244" s="412" t="s">
        <v>271</v>
      </c>
      <c r="G244" s="413"/>
      <c r="H244" s="413"/>
      <c r="I244" s="413"/>
      <c r="J244" s="160"/>
      <c r="K244" s="162">
        <v>53</v>
      </c>
      <c r="L244" s="160"/>
      <c r="M244" s="160"/>
      <c r="N244" s="160"/>
      <c r="O244" s="160"/>
      <c r="P244" s="160"/>
      <c r="Q244" s="160"/>
      <c r="R244" s="163"/>
      <c r="T244" s="164"/>
      <c r="U244" s="160"/>
      <c r="V244" s="160"/>
      <c r="W244" s="160"/>
      <c r="X244" s="160"/>
      <c r="Y244" s="160"/>
      <c r="Z244" s="160"/>
      <c r="AA244" s="165"/>
      <c r="AT244" s="166" t="s">
        <v>143</v>
      </c>
      <c r="AU244" s="166" t="s">
        <v>94</v>
      </c>
      <c r="AV244" s="10" t="s">
        <v>94</v>
      </c>
      <c r="AW244" s="10" t="s">
        <v>34</v>
      </c>
      <c r="AX244" s="10" t="s">
        <v>76</v>
      </c>
      <c r="AY244" s="166" t="s">
        <v>135</v>
      </c>
    </row>
    <row r="245" spans="2:65" s="11" customFormat="1" ht="22.5" customHeight="1">
      <c r="B245" s="167"/>
      <c r="C245" s="168"/>
      <c r="D245" s="168"/>
      <c r="E245" s="169" t="s">
        <v>5</v>
      </c>
      <c r="F245" s="414" t="s">
        <v>144</v>
      </c>
      <c r="G245" s="415"/>
      <c r="H245" s="415"/>
      <c r="I245" s="415"/>
      <c r="J245" s="168"/>
      <c r="K245" s="170">
        <v>53</v>
      </c>
      <c r="L245" s="168"/>
      <c r="M245" s="168"/>
      <c r="N245" s="168"/>
      <c r="O245" s="168"/>
      <c r="P245" s="168"/>
      <c r="Q245" s="168"/>
      <c r="R245" s="171"/>
      <c r="T245" s="172"/>
      <c r="U245" s="168"/>
      <c r="V245" s="168"/>
      <c r="W245" s="168"/>
      <c r="X245" s="168"/>
      <c r="Y245" s="168"/>
      <c r="Z245" s="168"/>
      <c r="AA245" s="173"/>
      <c r="AT245" s="174" t="s">
        <v>143</v>
      </c>
      <c r="AU245" s="174" t="s">
        <v>94</v>
      </c>
      <c r="AV245" s="11" t="s">
        <v>145</v>
      </c>
      <c r="AW245" s="11" t="s">
        <v>34</v>
      </c>
      <c r="AX245" s="11" t="s">
        <v>81</v>
      </c>
      <c r="AY245" s="174" t="s">
        <v>135</v>
      </c>
    </row>
    <row r="246" spans="2:65" s="1" customFormat="1" ht="31.5" customHeight="1">
      <c r="B246" s="123"/>
      <c r="C246" s="191" t="s">
        <v>272</v>
      </c>
      <c r="D246" s="191" t="s">
        <v>222</v>
      </c>
      <c r="E246" s="192" t="s">
        <v>273</v>
      </c>
      <c r="F246" s="426" t="s">
        <v>274</v>
      </c>
      <c r="G246" s="426"/>
      <c r="H246" s="426"/>
      <c r="I246" s="426"/>
      <c r="J246" s="193" t="s">
        <v>265</v>
      </c>
      <c r="K246" s="194">
        <v>53.53</v>
      </c>
      <c r="L246" s="427">
        <v>0</v>
      </c>
      <c r="M246" s="427"/>
      <c r="N246" s="428">
        <f>ROUND(L246*K246,2)</f>
        <v>0</v>
      </c>
      <c r="O246" s="411"/>
      <c r="P246" s="411"/>
      <c r="Q246" s="411"/>
      <c r="R246" s="126"/>
      <c r="T246" s="156" t="s">
        <v>5</v>
      </c>
      <c r="U246" s="47" t="s">
        <v>41</v>
      </c>
      <c r="V246" s="39"/>
      <c r="W246" s="157">
        <f>V246*K246</f>
        <v>0</v>
      </c>
      <c r="X246" s="157">
        <v>4.8300000000000003E-2</v>
      </c>
      <c r="Y246" s="157">
        <f>X246*K246</f>
        <v>2.585499</v>
      </c>
      <c r="Z246" s="157">
        <v>0</v>
      </c>
      <c r="AA246" s="158">
        <f>Z246*K246</f>
        <v>0</v>
      </c>
      <c r="AR246" s="21" t="s">
        <v>198</v>
      </c>
      <c r="AT246" s="21" t="s">
        <v>222</v>
      </c>
      <c r="AU246" s="21" t="s">
        <v>94</v>
      </c>
      <c r="AY246" s="21" t="s">
        <v>135</v>
      </c>
      <c r="BE246" s="103">
        <f>IF(U246="základní",N246,0)</f>
        <v>0</v>
      </c>
      <c r="BF246" s="103">
        <f>IF(U246="snížená",N246,0)</f>
        <v>0</v>
      </c>
      <c r="BG246" s="103">
        <f>IF(U246="zákl. přenesená",N246,0)</f>
        <v>0</v>
      </c>
      <c r="BH246" s="103">
        <f>IF(U246="sníž. přenesená",N246,0)</f>
        <v>0</v>
      </c>
      <c r="BI246" s="103">
        <f>IF(U246="nulová",N246,0)</f>
        <v>0</v>
      </c>
      <c r="BJ246" s="21" t="s">
        <v>81</v>
      </c>
      <c r="BK246" s="103">
        <f>ROUND(L246*K246,2)</f>
        <v>0</v>
      </c>
      <c r="BL246" s="21" t="s">
        <v>140</v>
      </c>
      <c r="BM246" s="21" t="s">
        <v>275</v>
      </c>
    </row>
    <row r="247" spans="2:65" s="1" customFormat="1" ht="44.25" customHeight="1">
      <c r="B247" s="123"/>
      <c r="C247" s="152" t="s">
        <v>276</v>
      </c>
      <c r="D247" s="152" t="s">
        <v>136</v>
      </c>
      <c r="E247" s="153" t="s">
        <v>277</v>
      </c>
      <c r="F247" s="409" t="s">
        <v>278</v>
      </c>
      <c r="G247" s="409"/>
      <c r="H247" s="409"/>
      <c r="I247" s="409"/>
      <c r="J247" s="154" t="s">
        <v>236</v>
      </c>
      <c r="K247" s="155">
        <v>276</v>
      </c>
      <c r="L247" s="410">
        <v>0</v>
      </c>
      <c r="M247" s="410"/>
      <c r="N247" s="411">
        <f>ROUND(L247*K247,2)</f>
        <v>0</v>
      </c>
      <c r="O247" s="411"/>
      <c r="P247" s="411"/>
      <c r="Q247" s="411"/>
      <c r="R247" s="126"/>
      <c r="T247" s="156" t="s">
        <v>5</v>
      </c>
      <c r="U247" s="47" t="s">
        <v>41</v>
      </c>
      <c r="V247" s="39"/>
      <c r="W247" s="157">
        <f>V247*K247</f>
        <v>0</v>
      </c>
      <c r="X247" s="157">
        <v>0.15540000000000001</v>
      </c>
      <c r="Y247" s="157">
        <f>X247*K247</f>
        <v>42.8904</v>
      </c>
      <c r="Z247" s="157">
        <v>0</v>
      </c>
      <c r="AA247" s="158">
        <f>Z247*K247</f>
        <v>0</v>
      </c>
      <c r="AR247" s="21" t="s">
        <v>140</v>
      </c>
      <c r="AT247" s="21" t="s">
        <v>136</v>
      </c>
      <c r="AU247" s="21" t="s">
        <v>94</v>
      </c>
      <c r="AY247" s="21" t="s">
        <v>135</v>
      </c>
      <c r="BE247" s="103">
        <f>IF(U247="základní",N247,0)</f>
        <v>0</v>
      </c>
      <c r="BF247" s="103">
        <f>IF(U247="snížená",N247,0)</f>
        <v>0</v>
      </c>
      <c r="BG247" s="103">
        <f>IF(U247="zákl. přenesená",N247,0)</f>
        <v>0</v>
      </c>
      <c r="BH247" s="103">
        <f>IF(U247="sníž. přenesená",N247,0)</f>
        <v>0</v>
      </c>
      <c r="BI247" s="103">
        <f>IF(U247="nulová",N247,0)</f>
        <v>0</v>
      </c>
      <c r="BJ247" s="21" t="s">
        <v>81</v>
      </c>
      <c r="BK247" s="103">
        <f>ROUND(L247*K247,2)</f>
        <v>0</v>
      </c>
      <c r="BL247" s="21" t="s">
        <v>140</v>
      </c>
      <c r="BM247" s="21" t="s">
        <v>279</v>
      </c>
    </row>
    <row r="248" spans="2:65" s="10" customFormat="1" ht="22.5" customHeight="1">
      <c r="B248" s="159"/>
      <c r="C248" s="160"/>
      <c r="D248" s="160"/>
      <c r="E248" s="161" t="s">
        <v>5</v>
      </c>
      <c r="F248" s="412" t="s">
        <v>280</v>
      </c>
      <c r="G248" s="413"/>
      <c r="H248" s="413"/>
      <c r="I248" s="413"/>
      <c r="J248" s="160"/>
      <c r="K248" s="162">
        <v>276</v>
      </c>
      <c r="L248" s="160"/>
      <c r="M248" s="160"/>
      <c r="N248" s="160"/>
      <c r="O248" s="160"/>
      <c r="P248" s="160"/>
      <c r="Q248" s="160"/>
      <c r="R248" s="163"/>
      <c r="T248" s="164"/>
      <c r="U248" s="160"/>
      <c r="V248" s="160"/>
      <c r="W248" s="160"/>
      <c r="X248" s="160"/>
      <c r="Y248" s="160"/>
      <c r="Z248" s="160"/>
      <c r="AA248" s="165"/>
      <c r="AT248" s="166" t="s">
        <v>143</v>
      </c>
      <c r="AU248" s="166" t="s">
        <v>94</v>
      </c>
      <c r="AV248" s="10" t="s">
        <v>94</v>
      </c>
      <c r="AW248" s="10" t="s">
        <v>34</v>
      </c>
      <c r="AX248" s="10" t="s">
        <v>76</v>
      </c>
      <c r="AY248" s="166" t="s">
        <v>135</v>
      </c>
    </row>
    <row r="249" spans="2:65" s="11" customFormat="1" ht="22.5" customHeight="1">
      <c r="B249" s="167"/>
      <c r="C249" s="168"/>
      <c r="D249" s="168"/>
      <c r="E249" s="169" t="s">
        <v>5</v>
      </c>
      <c r="F249" s="414" t="s">
        <v>144</v>
      </c>
      <c r="G249" s="415"/>
      <c r="H249" s="415"/>
      <c r="I249" s="415"/>
      <c r="J249" s="168"/>
      <c r="K249" s="170">
        <v>276</v>
      </c>
      <c r="L249" s="168"/>
      <c r="M249" s="168"/>
      <c r="N249" s="168"/>
      <c r="O249" s="168"/>
      <c r="P249" s="168"/>
      <c r="Q249" s="168"/>
      <c r="R249" s="171"/>
      <c r="T249" s="172"/>
      <c r="U249" s="168"/>
      <c r="V249" s="168"/>
      <c r="W249" s="168"/>
      <c r="X249" s="168"/>
      <c r="Y249" s="168"/>
      <c r="Z249" s="168"/>
      <c r="AA249" s="173"/>
      <c r="AT249" s="174" t="s">
        <v>143</v>
      </c>
      <c r="AU249" s="174" t="s">
        <v>94</v>
      </c>
      <c r="AV249" s="11" t="s">
        <v>145</v>
      </c>
      <c r="AW249" s="11" t="s">
        <v>34</v>
      </c>
      <c r="AX249" s="11" t="s">
        <v>81</v>
      </c>
      <c r="AY249" s="174" t="s">
        <v>135</v>
      </c>
    </row>
    <row r="250" spans="2:65" s="1" customFormat="1" ht="31.5" customHeight="1">
      <c r="B250" s="123"/>
      <c r="C250" s="191" t="s">
        <v>281</v>
      </c>
      <c r="D250" s="191" t="s">
        <v>222</v>
      </c>
      <c r="E250" s="192" t="s">
        <v>282</v>
      </c>
      <c r="F250" s="426" t="s">
        <v>283</v>
      </c>
      <c r="G250" s="426"/>
      <c r="H250" s="426"/>
      <c r="I250" s="426"/>
      <c r="J250" s="193" t="s">
        <v>265</v>
      </c>
      <c r="K250" s="194">
        <v>278.76</v>
      </c>
      <c r="L250" s="427">
        <v>0</v>
      </c>
      <c r="M250" s="427"/>
      <c r="N250" s="428">
        <f>ROUND(L250*K250,2)</f>
        <v>0</v>
      </c>
      <c r="O250" s="411"/>
      <c r="P250" s="411"/>
      <c r="Q250" s="411"/>
      <c r="R250" s="126"/>
      <c r="T250" s="156" t="s">
        <v>5</v>
      </c>
      <c r="U250" s="47" t="s">
        <v>41</v>
      </c>
      <c r="V250" s="39"/>
      <c r="W250" s="157">
        <f>V250*K250</f>
        <v>0</v>
      </c>
      <c r="X250" s="157">
        <v>8.5000000000000006E-2</v>
      </c>
      <c r="Y250" s="157">
        <f>X250*K250</f>
        <v>23.694600000000001</v>
      </c>
      <c r="Z250" s="157">
        <v>0</v>
      </c>
      <c r="AA250" s="158">
        <f>Z250*K250</f>
        <v>0</v>
      </c>
      <c r="AR250" s="21" t="s">
        <v>198</v>
      </c>
      <c r="AT250" s="21" t="s">
        <v>222</v>
      </c>
      <c r="AU250" s="21" t="s">
        <v>94</v>
      </c>
      <c r="AY250" s="21" t="s">
        <v>135</v>
      </c>
      <c r="BE250" s="103">
        <f>IF(U250="základní",N250,0)</f>
        <v>0</v>
      </c>
      <c r="BF250" s="103">
        <f>IF(U250="snížená",N250,0)</f>
        <v>0</v>
      </c>
      <c r="BG250" s="103">
        <f>IF(U250="zákl. přenesená",N250,0)</f>
        <v>0</v>
      </c>
      <c r="BH250" s="103">
        <f>IF(U250="sníž. přenesená",N250,0)</f>
        <v>0</v>
      </c>
      <c r="BI250" s="103">
        <f>IF(U250="nulová",N250,0)</f>
        <v>0</v>
      </c>
      <c r="BJ250" s="21" t="s">
        <v>81</v>
      </c>
      <c r="BK250" s="103">
        <f>ROUND(L250*K250,2)</f>
        <v>0</v>
      </c>
      <c r="BL250" s="21" t="s">
        <v>140</v>
      </c>
      <c r="BM250" s="21" t="s">
        <v>284</v>
      </c>
    </row>
    <row r="251" spans="2:65" s="10" customFormat="1" ht="22.5" customHeight="1">
      <c r="B251" s="159"/>
      <c r="C251" s="160"/>
      <c r="D251" s="160"/>
      <c r="E251" s="161" t="s">
        <v>5</v>
      </c>
      <c r="F251" s="412" t="s">
        <v>285</v>
      </c>
      <c r="G251" s="413"/>
      <c r="H251" s="413"/>
      <c r="I251" s="413"/>
      <c r="J251" s="160"/>
      <c r="K251" s="162">
        <v>278.76</v>
      </c>
      <c r="L251" s="160"/>
      <c r="M251" s="160"/>
      <c r="N251" s="160"/>
      <c r="O251" s="160"/>
      <c r="P251" s="160"/>
      <c r="Q251" s="160"/>
      <c r="R251" s="163"/>
      <c r="T251" s="164"/>
      <c r="U251" s="160"/>
      <c r="V251" s="160"/>
      <c r="W251" s="160"/>
      <c r="X251" s="160"/>
      <c r="Y251" s="160"/>
      <c r="Z251" s="160"/>
      <c r="AA251" s="165"/>
      <c r="AT251" s="166" t="s">
        <v>143</v>
      </c>
      <c r="AU251" s="166" t="s">
        <v>94</v>
      </c>
      <c r="AV251" s="10" t="s">
        <v>94</v>
      </c>
      <c r="AW251" s="10" t="s">
        <v>34</v>
      </c>
      <c r="AX251" s="10" t="s">
        <v>76</v>
      </c>
      <c r="AY251" s="166" t="s">
        <v>135</v>
      </c>
    </row>
    <row r="252" spans="2:65" s="11" customFormat="1" ht="22.5" customHeight="1">
      <c r="B252" s="167"/>
      <c r="C252" s="168"/>
      <c r="D252" s="168"/>
      <c r="E252" s="169" t="s">
        <v>5</v>
      </c>
      <c r="F252" s="414" t="s">
        <v>144</v>
      </c>
      <c r="G252" s="415"/>
      <c r="H252" s="415"/>
      <c r="I252" s="415"/>
      <c r="J252" s="168"/>
      <c r="K252" s="170">
        <v>278.76</v>
      </c>
      <c r="L252" s="168"/>
      <c r="M252" s="168"/>
      <c r="N252" s="168"/>
      <c r="O252" s="168"/>
      <c r="P252" s="168"/>
      <c r="Q252" s="168"/>
      <c r="R252" s="171"/>
      <c r="T252" s="172"/>
      <c r="U252" s="168"/>
      <c r="V252" s="168"/>
      <c r="W252" s="168"/>
      <c r="X252" s="168"/>
      <c r="Y252" s="168"/>
      <c r="Z252" s="168"/>
      <c r="AA252" s="173"/>
      <c r="AT252" s="174" t="s">
        <v>143</v>
      </c>
      <c r="AU252" s="174" t="s">
        <v>94</v>
      </c>
      <c r="AV252" s="11" t="s">
        <v>145</v>
      </c>
      <c r="AW252" s="11" t="s">
        <v>34</v>
      </c>
      <c r="AX252" s="11" t="s">
        <v>81</v>
      </c>
      <c r="AY252" s="174" t="s">
        <v>135</v>
      </c>
    </row>
    <row r="253" spans="2:65" s="1" customFormat="1" ht="22.5" customHeight="1">
      <c r="B253" s="123"/>
      <c r="C253" s="152" t="s">
        <v>286</v>
      </c>
      <c r="D253" s="152" t="s">
        <v>136</v>
      </c>
      <c r="E253" s="153" t="s">
        <v>287</v>
      </c>
      <c r="F253" s="409" t="s">
        <v>288</v>
      </c>
      <c r="G253" s="409"/>
      <c r="H253" s="409"/>
      <c r="I253" s="409"/>
      <c r="J253" s="154" t="s">
        <v>289</v>
      </c>
      <c r="K253" s="155">
        <v>1</v>
      </c>
      <c r="L253" s="410">
        <v>0</v>
      </c>
      <c r="M253" s="410"/>
      <c r="N253" s="411">
        <f>ROUND(L253*K253,2)</f>
        <v>0</v>
      </c>
      <c r="O253" s="411"/>
      <c r="P253" s="411"/>
      <c r="Q253" s="411"/>
      <c r="R253" s="126"/>
      <c r="T253" s="156" t="s">
        <v>5</v>
      </c>
      <c r="U253" s="47" t="s">
        <v>41</v>
      </c>
      <c r="V253" s="39"/>
      <c r="W253" s="157">
        <f>V253*K253</f>
        <v>0</v>
      </c>
      <c r="X253" s="157">
        <v>0.15540000000000001</v>
      </c>
      <c r="Y253" s="157">
        <f>X253*K253</f>
        <v>0.15540000000000001</v>
      </c>
      <c r="Z253" s="157">
        <v>0</v>
      </c>
      <c r="AA253" s="158">
        <f>Z253*K253</f>
        <v>0</v>
      </c>
      <c r="AR253" s="21" t="s">
        <v>140</v>
      </c>
      <c r="AT253" s="21" t="s">
        <v>136</v>
      </c>
      <c r="AU253" s="21" t="s">
        <v>94</v>
      </c>
      <c r="AY253" s="21" t="s">
        <v>135</v>
      </c>
      <c r="BE253" s="103">
        <f>IF(U253="základní",N253,0)</f>
        <v>0</v>
      </c>
      <c r="BF253" s="103">
        <f>IF(U253="snížená",N253,0)</f>
        <v>0</v>
      </c>
      <c r="BG253" s="103">
        <f>IF(U253="zákl. přenesená",N253,0)</f>
        <v>0</v>
      </c>
      <c r="BH253" s="103">
        <f>IF(U253="sníž. přenesená",N253,0)</f>
        <v>0</v>
      </c>
      <c r="BI253" s="103">
        <f>IF(U253="nulová",N253,0)</f>
        <v>0</v>
      </c>
      <c r="BJ253" s="21" t="s">
        <v>81</v>
      </c>
      <c r="BK253" s="103">
        <f>ROUND(L253*K253,2)</f>
        <v>0</v>
      </c>
      <c r="BL253" s="21" t="s">
        <v>140</v>
      </c>
      <c r="BM253" s="21" t="s">
        <v>290</v>
      </c>
    </row>
    <row r="254" spans="2:65" s="10" customFormat="1" ht="22.5" customHeight="1">
      <c r="B254" s="159"/>
      <c r="C254" s="160"/>
      <c r="D254" s="160"/>
      <c r="E254" s="161" t="s">
        <v>5</v>
      </c>
      <c r="F254" s="412" t="s">
        <v>81</v>
      </c>
      <c r="G254" s="413"/>
      <c r="H254" s="413"/>
      <c r="I254" s="413"/>
      <c r="J254" s="160"/>
      <c r="K254" s="162">
        <v>1</v>
      </c>
      <c r="L254" s="160"/>
      <c r="M254" s="160"/>
      <c r="N254" s="160"/>
      <c r="O254" s="160"/>
      <c r="P254" s="160"/>
      <c r="Q254" s="160"/>
      <c r="R254" s="163"/>
      <c r="T254" s="164"/>
      <c r="U254" s="160"/>
      <c r="V254" s="160"/>
      <c r="W254" s="160"/>
      <c r="X254" s="160"/>
      <c r="Y254" s="160"/>
      <c r="Z254" s="160"/>
      <c r="AA254" s="165"/>
      <c r="AT254" s="166" t="s">
        <v>143</v>
      </c>
      <c r="AU254" s="166" t="s">
        <v>94</v>
      </c>
      <c r="AV254" s="10" t="s">
        <v>94</v>
      </c>
      <c r="AW254" s="10" t="s">
        <v>34</v>
      </c>
      <c r="AX254" s="10" t="s">
        <v>76</v>
      </c>
      <c r="AY254" s="166" t="s">
        <v>135</v>
      </c>
    </row>
    <row r="255" spans="2:65" s="11" customFormat="1" ht="22.5" customHeight="1">
      <c r="B255" s="167"/>
      <c r="C255" s="168"/>
      <c r="D255" s="168"/>
      <c r="E255" s="169" t="s">
        <v>5</v>
      </c>
      <c r="F255" s="414" t="s">
        <v>144</v>
      </c>
      <c r="G255" s="415"/>
      <c r="H255" s="415"/>
      <c r="I255" s="415"/>
      <c r="J255" s="168"/>
      <c r="K255" s="170">
        <v>1</v>
      </c>
      <c r="L255" s="168"/>
      <c r="M255" s="168"/>
      <c r="N255" s="168"/>
      <c r="O255" s="168"/>
      <c r="P255" s="168"/>
      <c r="Q255" s="168"/>
      <c r="R255" s="171"/>
      <c r="T255" s="172"/>
      <c r="U255" s="168"/>
      <c r="V255" s="168"/>
      <c r="W255" s="168"/>
      <c r="X255" s="168"/>
      <c r="Y255" s="168"/>
      <c r="Z255" s="168"/>
      <c r="AA255" s="173"/>
      <c r="AT255" s="174" t="s">
        <v>143</v>
      </c>
      <c r="AU255" s="174" t="s">
        <v>94</v>
      </c>
      <c r="AV255" s="11" t="s">
        <v>145</v>
      </c>
      <c r="AW255" s="11" t="s">
        <v>34</v>
      </c>
      <c r="AX255" s="11" t="s">
        <v>81</v>
      </c>
      <c r="AY255" s="174" t="s">
        <v>135</v>
      </c>
    </row>
    <row r="256" spans="2:65" s="9" customFormat="1" ht="29.85" customHeight="1">
      <c r="B256" s="141"/>
      <c r="C256" s="142"/>
      <c r="D256" s="151" t="s">
        <v>107</v>
      </c>
      <c r="E256" s="151"/>
      <c r="F256" s="151"/>
      <c r="G256" s="151"/>
      <c r="H256" s="151"/>
      <c r="I256" s="151"/>
      <c r="J256" s="151"/>
      <c r="K256" s="151"/>
      <c r="L256" s="151"/>
      <c r="M256" s="151"/>
      <c r="N256" s="418">
        <f>BK256</f>
        <v>0</v>
      </c>
      <c r="O256" s="419"/>
      <c r="P256" s="419"/>
      <c r="Q256" s="419"/>
      <c r="R256" s="144"/>
      <c r="T256" s="145"/>
      <c r="U256" s="142"/>
      <c r="V256" s="142"/>
      <c r="W256" s="146">
        <f>W257</f>
        <v>0</v>
      </c>
      <c r="X256" s="142"/>
      <c r="Y256" s="146">
        <f>Y257</f>
        <v>0</v>
      </c>
      <c r="Z256" s="142"/>
      <c r="AA256" s="147">
        <f>AA257</f>
        <v>0</v>
      </c>
      <c r="AR256" s="148" t="s">
        <v>81</v>
      </c>
      <c r="AT256" s="149" t="s">
        <v>75</v>
      </c>
      <c r="AU256" s="149" t="s">
        <v>81</v>
      </c>
      <c r="AY256" s="148" t="s">
        <v>135</v>
      </c>
      <c r="BK256" s="150">
        <f>BK257</f>
        <v>0</v>
      </c>
    </row>
    <row r="257" spans="2:65" s="1" customFormat="1" ht="31.5" customHeight="1">
      <c r="B257" s="123"/>
      <c r="C257" s="152" t="s">
        <v>291</v>
      </c>
      <c r="D257" s="152" t="s">
        <v>136</v>
      </c>
      <c r="E257" s="153" t="s">
        <v>292</v>
      </c>
      <c r="F257" s="409" t="s">
        <v>293</v>
      </c>
      <c r="G257" s="409"/>
      <c r="H257" s="409"/>
      <c r="I257" s="409"/>
      <c r="J257" s="154" t="s">
        <v>294</v>
      </c>
      <c r="K257" s="155">
        <v>602.149</v>
      </c>
      <c r="L257" s="410">
        <v>0</v>
      </c>
      <c r="M257" s="410"/>
      <c r="N257" s="411">
        <f>ROUND(L257*K257,2)</f>
        <v>0</v>
      </c>
      <c r="O257" s="411"/>
      <c r="P257" s="411"/>
      <c r="Q257" s="411"/>
      <c r="R257" s="126"/>
      <c r="T257" s="156" t="s">
        <v>5</v>
      </c>
      <c r="U257" s="47" t="s">
        <v>41</v>
      </c>
      <c r="V257" s="39"/>
      <c r="W257" s="157">
        <f>V257*K257</f>
        <v>0</v>
      </c>
      <c r="X257" s="157">
        <v>0</v>
      </c>
      <c r="Y257" s="157">
        <f>X257*K257</f>
        <v>0</v>
      </c>
      <c r="Z257" s="157">
        <v>0</v>
      </c>
      <c r="AA257" s="158">
        <f>Z257*K257</f>
        <v>0</v>
      </c>
      <c r="AR257" s="21" t="s">
        <v>140</v>
      </c>
      <c r="AT257" s="21" t="s">
        <v>136</v>
      </c>
      <c r="AU257" s="21" t="s">
        <v>94</v>
      </c>
      <c r="AY257" s="21" t="s">
        <v>135</v>
      </c>
      <c r="BE257" s="103">
        <f>IF(U257="základní",N257,0)</f>
        <v>0</v>
      </c>
      <c r="BF257" s="103">
        <f>IF(U257="snížená",N257,0)</f>
        <v>0</v>
      </c>
      <c r="BG257" s="103">
        <f>IF(U257="zákl. přenesená",N257,0)</f>
        <v>0</v>
      </c>
      <c r="BH257" s="103">
        <f>IF(U257="sníž. přenesená",N257,0)</f>
        <v>0</v>
      </c>
      <c r="BI257" s="103">
        <f>IF(U257="nulová",N257,0)</f>
        <v>0</v>
      </c>
      <c r="BJ257" s="21" t="s">
        <v>81</v>
      </c>
      <c r="BK257" s="103">
        <f>ROUND(L257*K257,2)</f>
        <v>0</v>
      </c>
      <c r="BL257" s="21" t="s">
        <v>140</v>
      </c>
      <c r="BM257" s="21" t="s">
        <v>295</v>
      </c>
    </row>
    <row r="258" spans="2:65" s="9" customFormat="1" ht="37.35" customHeight="1">
      <c r="B258" s="141"/>
      <c r="C258" s="142"/>
      <c r="D258" s="143" t="s">
        <v>108</v>
      </c>
      <c r="E258" s="143"/>
      <c r="F258" s="143"/>
      <c r="G258" s="143"/>
      <c r="H258" s="143"/>
      <c r="I258" s="143"/>
      <c r="J258" s="143"/>
      <c r="K258" s="143"/>
      <c r="L258" s="143"/>
      <c r="M258" s="143"/>
      <c r="N258" s="429">
        <f>BK258</f>
        <v>0</v>
      </c>
      <c r="O258" s="430"/>
      <c r="P258" s="430"/>
      <c r="Q258" s="430"/>
      <c r="R258" s="144"/>
      <c r="T258" s="145"/>
      <c r="U258" s="142"/>
      <c r="V258" s="142"/>
      <c r="W258" s="146">
        <f>W259+W269</f>
        <v>0</v>
      </c>
      <c r="X258" s="142"/>
      <c r="Y258" s="146">
        <f>Y259+Y269</f>
        <v>0</v>
      </c>
      <c r="Z258" s="142"/>
      <c r="AA258" s="147">
        <f>AA259+AA269</f>
        <v>0</v>
      </c>
      <c r="AR258" s="148" t="s">
        <v>163</v>
      </c>
      <c r="AT258" s="149" t="s">
        <v>75</v>
      </c>
      <c r="AU258" s="149" t="s">
        <v>76</v>
      </c>
      <c r="AY258" s="148" t="s">
        <v>135</v>
      </c>
      <c r="BK258" s="150">
        <f>BK259+BK269</f>
        <v>0</v>
      </c>
    </row>
    <row r="259" spans="2:65" s="9" customFormat="1" ht="19.899999999999999" customHeight="1">
      <c r="B259" s="141"/>
      <c r="C259" s="142"/>
      <c r="D259" s="151" t="s">
        <v>109</v>
      </c>
      <c r="E259" s="151"/>
      <c r="F259" s="151"/>
      <c r="G259" s="151"/>
      <c r="H259" s="151"/>
      <c r="I259" s="151"/>
      <c r="J259" s="151"/>
      <c r="K259" s="151"/>
      <c r="L259" s="151"/>
      <c r="M259" s="151"/>
      <c r="N259" s="418">
        <f>BK259</f>
        <v>0</v>
      </c>
      <c r="O259" s="419"/>
      <c r="P259" s="419"/>
      <c r="Q259" s="419"/>
      <c r="R259" s="144"/>
      <c r="T259" s="145"/>
      <c r="U259" s="142"/>
      <c r="V259" s="142"/>
      <c r="W259" s="146">
        <f>SUM(W260:W268)</f>
        <v>0</v>
      </c>
      <c r="X259" s="142"/>
      <c r="Y259" s="146">
        <f>SUM(Y260:Y268)</f>
        <v>0</v>
      </c>
      <c r="Z259" s="142"/>
      <c r="AA259" s="147">
        <f>SUM(AA260:AA268)</f>
        <v>0</v>
      </c>
      <c r="AR259" s="148" t="s">
        <v>163</v>
      </c>
      <c r="AT259" s="149" t="s">
        <v>75</v>
      </c>
      <c r="AU259" s="149" t="s">
        <v>81</v>
      </c>
      <c r="AY259" s="148" t="s">
        <v>135</v>
      </c>
      <c r="BK259" s="150">
        <f>SUM(BK260:BK268)</f>
        <v>0</v>
      </c>
    </row>
    <row r="260" spans="2:65" s="1" customFormat="1" ht="31.5" customHeight="1">
      <c r="B260" s="123"/>
      <c r="C260" s="152" t="s">
        <v>296</v>
      </c>
      <c r="D260" s="152" t="s">
        <v>136</v>
      </c>
      <c r="E260" s="153" t="s">
        <v>297</v>
      </c>
      <c r="F260" s="409" t="s">
        <v>298</v>
      </c>
      <c r="G260" s="409"/>
      <c r="H260" s="409"/>
      <c r="I260" s="409"/>
      <c r="J260" s="154" t="s">
        <v>289</v>
      </c>
      <c r="K260" s="155">
        <v>1</v>
      </c>
      <c r="L260" s="410">
        <v>0</v>
      </c>
      <c r="M260" s="410"/>
      <c r="N260" s="411">
        <f>ROUND(L260*K260,2)</f>
        <v>0</v>
      </c>
      <c r="O260" s="411"/>
      <c r="P260" s="411"/>
      <c r="Q260" s="411"/>
      <c r="R260" s="126"/>
      <c r="T260" s="156" t="s">
        <v>5</v>
      </c>
      <c r="U260" s="47" t="s">
        <v>41</v>
      </c>
      <c r="V260" s="39"/>
      <c r="W260" s="157">
        <f>V260*K260</f>
        <v>0</v>
      </c>
      <c r="X260" s="157">
        <v>0</v>
      </c>
      <c r="Y260" s="157">
        <f>X260*K260</f>
        <v>0</v>
      </c>
      <c r="Z260" s="157">
        <v>0</v>
      </c>
      <c r="AA260" s="158">
        <f>Z260*K260</f>
        <v>0</v>
      </c>
      <c r="AR260" s="21" t="s">
        <v>299</v>
      </c>
      <c r="AT260" s="21" t="s">
        <v>136</v>
      </c>
      <c r="AU260" s="21" t="s">
        <v>94</v>
      </c>
      <c r="AY260" s="21" t="s">
        <v>135</v>
      </c>
      <c r="BE260" s="103">
        <f>IF(U260="základní",N260,0)</f>
        <v>0</v>
      </c>
      <c r="BF260" s="103">
        <f>IF(U260="snížená",N260,0)</f>
        <v>0</v>
      </c>
      <c r="BG260" s="103">
        <f>IF(U260="zákl. přenesená",N260,0)</f>
        <v>0</v>
      </c>
      <c r="BH260" s="103">
        <f>IF(U260="sníž. přenesená",N260,0)</f>
        <v>0</v>
      </c>
      <c r="BI260" s="103">
        <f>IF(U260="nulová",N260,0)</f>
        <v>0</v>
      </c>
      <c r="BJ260" s="21" t="s">
        <v>81</v>
      </c>
      <c r="BK260" s="103">
        <f>ROUND(L260*K260,2)</f>
        <v>0</v>
      </c>
      <c r="BL260" s="21" t="s">
        <v>299</v>
      </c>
      <c r="BM260" s="21" t="s">
        <v>300</v>
      </c>
    </row>
    <row r="261" spans="2:65" s="10" customFormat="1" ht="22.5" customHeight="1">
      <c r="B261" s="159"/>
      <c r="C261" s="160"/>
      <c r="D261" s="160"/>
      <c r="E261" s="161" t="s">
        <v>5</v>
      </c>
      <c r="F261" s="412" t="s">
        <v>81</v>
      </c>
      <c r="G261" s="413"/>
      <c r="H261" s="413"/>
      <c r="I261" s="413"/>
      <c r="J261" s="160"/>
      <c r="K261" s="162">
        <v>1</v>
      </c>
      <c r="L261" s="160"/>
      <c r="M261" s="160"/>
      <c r="N261" s="160"/>
      <c r="O261" s="160"/>
      <c r="P261" s="160"/>
      <c r="Q261" s="160"/>
      <c r="R261" s="163"/>
      <c r="T261" s="164"/>
      <c r="U261" s="160"/>
      <c r="V261" s="160"/>
      <c r="W261" s="160"/>
      <c r="X261" s="160"/>
      <c r="Y261" s="160"/>
      <c r="Z261" s="160"/>
      <c r="AA261" s="165"/>
      <c r="AT261" s="166" t="s">
        <v>143</v>
      </c>
      <c r="AU261" s="166" t="s">
        <v>94</v>
      </c>
      <c r="AV261" s="10" t="s">
        <v>94</v>
      </c>
      <c r="AW261" s="10" t="s">
        <v>34</v>
      </c>
      <c r="AX261" s="10" t="s">
        <v>76</v>
      </c>
      <c r="AY261" s="166" t="s">
        <v>135</v>
      </c>
    </row>
    <row r="262" spans="2:65" s="11" customFormat="1" ht="22.5" customHeight="1">
      <c r="B262" s="167"/>
      <c r="C262" s="168"/>
      <c r="D262" s="168"/>
      <c r="E262" s="169" t="s">
        <v>5</v>
      </c>
      <c r="F262" s="414" t="s">
        <v>144</v>
      </c>
      <c r="G262" s="415"/>
      <c r="H262" s="415"/>
      <c r="I262" s="415"/>
      <c r="J262" s="168"/>
      <c r="K262" s="170">
        <v>1</v>
      </c>
      <c r="L262" s="168"/>
      <c r="M262" s="168"/>
      <c r="N262" s="168"/>
      <c r="O262" s="168"/>
      <c r="P262" s="168"/>
      <c r="Q262" s="168"/>
      <c r="R262" s="171"/>
      <c r="T262" s="172"/>
      <c r="U262" s="168"/>
      <c r="V262" s="168"/>
      <c r="W262" s="168"/>
      <c r="X262" s="168"/>
      <c r="Y262" s="168"/>
      <c r="Z262" s="168"/>
      <c r="AA262" s="173"/>
      <c r="AT262" s="174" t="s">
        <v>143</v>
      </c>
      <c r="AU262" s="174" t="s">
        <v>94</v>
      </c>
      <c r="AV262" s="11" t="s">
        <v>145</v>
      </c>
      <c r="AW262" s="11" t="s">
        <v>34</v>
      </c>
      <c r="AX262" s="11" t="s">
        <v>81</v>
      </c>
      <c r="AY262" s="174" t="s">
        <v>135</v>
      </c>
    </row>
    <row r="263" spans="2:65" s="1" customFormat="1" ht="31.5" customHeight="1">
      <c r="B263" s="123"/>
      <c r="C263" s="152" t="s">
        <v>301</v>
      </c>
      <c r="D263" s="152" t="s">
        <v>136</v>
      </c>
      <c r="E263" s="153" t="s">
        <v>302</v>
      </c>
      <c r="F263" s="409" t="s">
        <v>303</v>
      </c>
      <c r="G263" s="409"/>
      <c r="H263" s="409"/>
      <c r="I263" s="409"/>
      <c r="J263" s="154" t="s">
        <v>289</v>
      </c>
      <c r="K263" s="155">
        <v>1</v>
      </c>
      <c r="L263" s="410">
        <v>0</v>
      </c>
      <c r="M263" s="410"/>
      <c r="N263" s="411">
        <f>ROUND(L263*K263,2)</f>
        <v>0</v>
      </c>
      <c r="O263" s="411"/>
      <c r="P263" s="411"/>
      <c r="Q263" s="411"/>
      <c r="R263" s="126"/>
      <c r="T263" s="156" t="s">
        <v>5</v>
      </c>
      <c r="U263" s="47" t="s">
        <v>41</v>
      </c>
      <c r="V263" s="39"/>
      <c r="W263" s="157">
        <f>V263*K263</f>
        <v>0</v>
      </c>
      <c r="X263" s="157">
        <v>0</v>
      </c>
      <c r="Y263" s="157">
        <f>X263*K263</f>
        <v>0</v>
      </c>
      <c r="Z263" s="157">
        <v>0</v>
      </c>
      <c r="AA263" s="158">
        <f>Z263*K263</f>
        <v>0</v>
      </c>
      <c r="AR263" s="21" t="s">
        <v>299</v>
      </c>
      <c r="AT263" s="21" t="s">
        <v>136</v>
      </c>
      <c r="AU263" s="21" t="s">
        <v>94</v>
      </c>
      <c r="AY263" s="21" t="s">
        <v>135</v>
      </c>
      <c r="BE263" s="103">
        <f>IF(U263="základní",N263,0)</f>
        <v>0</v>
      </c>
      <c r="BF263" s="103">
        <f>IF(U263="snížená",N263,0)</f>
        <v>0</v>
      </c>
      <c r="BG263" s="103">
        <f>IF(U263="zákl. přenesená",N263,0)</f>
        <v>0</v>
      </c>
      <c r="BH263" s="103">
        <f>IF(U263="sníž. přenesená",N263,0)</f>
        <v>0</v>
      </c>
      <c r="BI263" s="103">
        <f>IF(U263="nulová",N263,0)</f>
        <v>0</v>
      </c>
      <c r="BJ263" s="21" t="s">
        <v>81</v>
      </c>
      <c r="BK263" s="103">
        <f>ROUND(L263*K263,2)</f>
        <v>0</v>
      </c>
      <c r="BL263" s="21" t="s">
        <v>299</v>
      </c>
      <c r="BM263" s="21" t="s">
        <v>304</v>
      </c>
    </row>
    <row r="264" spans="2:65" s="10" customFormat="1" ht="22.5" customHeight="1">
      <c r="B264" s="159"/>
      <c r="C264" s="160"/>
      <c r="D264" s="160"/>
      <c r="E264" s="161" t="s">
        <v>5</v>
      </c>
      <c r="F264" s="412" t="s">
        <v>81</v>
      </c>
      <c r="G264" s="413"/>
      <c r="H264" s="413"/>
      <c r="I264" s="413"/>
      <c r="J264" s="160"/>
      <c r="K264" s="162">
        <v>1</v>
      </c>
      <c r="L264" s="160"/>
      <c r="M264" s="160"/>
      <c r="N264" s="160"/>
      <c r="O264" s="160"/>
      <c r="P264" s="160"/>
      <c r="Q264" s="160"/>
      <c r="R264" s="163"/>
      <c r="T264" s="164"/>
      <c r="U264" s="160"/>
      <c r="V264" s="160"/>
      <c r="W264" s="160"/>
      <c r="X264" s="160"/>
      <c r="Y264" s="160"/>
      <c r="Z264" s="160"/>
      <c r="AA264" s="165"/>
      <c r="AT264" s="166" t="s">
        <v>143</v>
      </c>
      <c r="AU264" s="166" t="s">
        <v>94</v>
      </c>
      <c r="AV264" s="10" t="s">
        <v>94</v>
      </c>
      <c r="AW264" s="10" t="s">
        <v>34</v>
      </c>
      <c r="AX264" s="10" t="s">
        <v>76</v>
      </c>
      <c r="AY264" s="166" t="s">
        <v>135</v>
      </c>
    </row>
    <row r="265" spans="2:65" s="11" customFormat="1" ht="22.5" customHeight="1">
      <c r="B265" s="167"/>
      <c r="C265" s="168"/>
      <c r="D265" s="168"/>
      <c r="E265" s="169" t="s">
        <v>5</v>
      </c>
      <c r="F265" s="414" t="s">
        <v>144</v>
      </c>
      <c r="G265" s="415"/>
      <c r="H265" s="415"/>
      <c r="I265" s="415"/>
      <c r="J265" s="168"/>
      <c r="K265" s="170">
        <v>1</v>
      </c>
      <c r="L265" s="168"/>
      <c r="M265" s="168"/>
      <c r="N265" s="168"/>
      <c r="O265" s="168"/>
      <c r="P265" s="168"/>
      <c r="Q265" s="168"/>
      <c r="R265" s="171"/>
      <c r="T265" s="172"/>
      <c r="U265" s="168"/>
      <c r="V265" s="168"/>
      <c r="W265" s="168"/>
      <c r="X265" s="168"/>
      <c r="Y265" s="168"/>
      <c r="Z265" s="168"/>
      <c r="AA265" s="173"/>
      <c r="AT265" s="174" t="s">
        <v>143</v>
      </c>
      <c r="AU265" s="174" t="s">
        <v>94</v>
      </c>
      <c r="AV265" s="11" t="s">
        <v>145</v>
      </c>
      <c r="AW265" s="11" t="s">
        <v>34</v>
      </c>
      <c r="AX265" s="11" t="s">
        <v>81</v>
      </c>
      <c r="AY265" s="174" t="s">
        <v>135</v>
      </c>
    </row>
    <row r="266" spans="2:65" s="1" customFormat="1" ht="31.5" customHeight="1">
      <c r="B266" s="123"/>
      <c r="C266" s="152" t="s">
        <v>305</v>
      </c>
      <c r="D266" s="152" t="s">
        <v>136</v>
      </c>
      <c r="E266" s="153" t="s">
        <v>306</v>
      </c>
      <c r="F266" s="409" t="s">
        <v>307</v>
      </c>
      <c r="G266" s="409"/>
      <c r="H266" s="409"/>
      <c r="I266" s="409"/>
      <c r="J266" s="154" t="s">
        <v>289</v>
      </c>
      <c r="K266" s="155">
        <v>1</v>
      </c>
      <c r="L266" s="410">
        <v>0</v>
      </c>
      <c r="M266" s="410"/>
      <c r="N266" s="411">
        <f>ROUND(L266*K266,2)</f>
        <v>0</v>
      </c>
      <c r="O266" s="411"/>
      <c r="P266" s="411"/>
      <c r="Q266" s="411"/>
      <c r="R266" s="126"/>
      <c r="T266" s="156" t="s">
        <v>5</v>
      </c>
      <c r="U266" s="47" t="s">
        <v>41</v>
      </c>
      <c r="V266" s="39"/>
      <c r="W266" s="157">
        <f>V266*K266</f>
        <v>0</v>
      </c>
      <c r="X266" s="157">
        <v>0</v>
      </c>
      <c r="Y266" s="157">
        <f>X266*K266</f>
        <v>0</v>
      </c>
      <c r="Z266" s="157">
        <v>0</v>
      </c>
      <c r="AA266" s="158">
        <f>Z266*K266</f>
        <v>0</v>
      </c>
      <c r="AR266" s="21" t="s">
        <v>299</v>
      </c>
      <c r="AT266" s="21" t="s">
        <v>136</v>
      </c>
      <c r="AU266" s="21" t="s">
        <v>94</v>
      </c>
      <c r="AY266" s="21" t="s">
        <v>135</v>
      </c>
      <c r="BE266" s="103">
        <f>IF(U266="základní",N266,0)</f>
        <v>0</v>
      </c>
      <c r="BF266" s="103">
        <f>IF(U266="snížená",N266,0)</f>
        <v>0</v>
      </c>
      <c r="BG266" s="103">
        <f>IF(U266="zákl. přenesená",N266,0)</f>
        <v>0</v>
      </c>
      <c r="BH266" s="103">
        <f>IF(U266="sníž. přenesená",N266,0)</f>
        <v>0</v>
      </c>
      <c r="BI266" s="103">
        <f>IF(U266="nulová",N266,0)</f>
        <v>0</v>
      </c>
      <c r="BJ266" s="21" t="s">
        <v>81</v>
      </c>
      <c r="BK266" s="103">
        <f>ROUND(L266*K266,2)</f>
        <v>0</v>
      </c>
      <c r="BL266" s="21" t="s">
        <v>299</v>
      </c>
      <c r="BM266" s="21" t="s">
        <v>308</v>
      </c>
    </row>
    <row r="267" spans="2:65" s="10" customFormat="1" ht="22.5" customHeight="1">
      <c r="B267" s="159"/>
      <c r="C267" s="160"/>
      <c r="D267" s="160"/>
      <c r="E267" s="161" t="s">
        <v>5</v>
      </c>
      <c r="F267" s="412" t="s">
        <v>81</v>
      </c>
      <c r="G267" s="413"/>
      <c r="H267" s="413"/>
      <c r="I267" s="413"/>
      <c r="J267" s="160"/>
      <c r="K267" s="162">
        <v>1</v>
      </c>
      <c r="L267" s="160"/>
      <c r="M267" s="160"/>
      <c r="N267" s="160"/>
      <c r="O267" s="160"/>
      <c r="P267" s="160"/>
      <c r="Q267" s="160"/>
      <c r="R267" s="163"/>
      <c r="T267" s="164"/>
      <c r="U267" s="160"/>
      <c r="V267" s="160"/>
      <c r="W267" s="160"/>
      <c r="X267" s="160"/>
      <c r="Y267" s="160"/>
      <c r="Z267" s="160"/>
      <c r="AA267" s="165"/>
      <c r="AT267" s="166" t="s">
        <v>143</v>
      </c>
      <c r="AU267" s="166" t="s">
        <v>94</v>
      </c>
      <c r="AV267" s="10" t="s">
        <v>94</v>
      </c>
      <c r="AW267" s="10" t="s">
        <v>34</v>
      </c>
      <c r="AX267" s="10" t="s">
        <v>76</v>
      </c>
      <c r="AY267" s="166" t="s">
        <v>135</v>
      </c>
    </row>
    <row r="268" spans="2:65" s="11" customFormat="1" ht="22.5" customHeight="1">
      <c r="B268" s="167"/>
      <c r="C268" s="168"/>
      <c r="D268" s="168"/>
      <c r="E268" s="169" t="s">
        <v>5</v>
      </c>
      <c r="F268" s="414" t="s">
        <v>144</v>
      </c>
      <c r="G268" s="415"/>
      <c r="H268" s="415"/>
      <c r="I268" s="415"/>
      <c r="J268" s="168"/>
      <c r="K268" s="170">
        <v>1</v>
      </c>
      <c r="L268" s="168"/>
      <c r="M268" s="168"/>
      <c r="N268" s="168"/>
      <c r="O268" s="168"/>
      <c r="P268" s="168"/>
      <c r="Q268" s="168"/>
      <c r="R268" s="171"/>
      <c r="T268" s="172"/>
      <c r="U268" s="168"/>
      <c r="V268" s="168"/>
      <c r="W268" s="168"/>
      <c r="X268" s="168"/>
      <c r="Y268" s="168"/>
      <c r="Z268" s="168"/>
      <c r="AA268" s="173"/>
      <c r="AT268" s="174" t="s">
        <v>143</v>
      </c>
      <c r="AU268" s="174" t="s">
        <v>94</v>
      </c>
      <c r="AV268" s="11" t="s">
        <v>145</v>
      </c>
      <c r="AW268" s="11" t="s">
        <v>34</v>
      </c>
      <c r="AX268" s="11" t="s">
        <v>81</v>
      </c>
      <c r="AY268" s="174" t="s">
        <v>135</v>
      </c>
    </row>
    <row r="269" spans="2:65" s="9" customFormat="1" ht="29.85" customHeight="1">
      <c r="B269" s="141"/>
      <c r="C269" s="142"/>
      <c r="D269" s="151" t="s">
        <v>110</v>
      </c>
      <c r="E269" s="151"/>
      <c r="F269" s="151"/>
      <c r="G269" s="151"/>
      <c r="H269" s="151"/>
      <c r="I269" s="151"/>
      <c r="J269" s="151"/>
      <c r="K269" s="151"/>
      <c r="L269" s="151"/>
      <c r="M269" s="151"/>
      <c r="N269" s="418">
        <f>BK269</f>
        <v>0</v>
      </c>
      <c r="O269" s="419"/>
      <c r="P269" s="419"/>
      <c r="Q269" s="419"/>
      <c r="R269" s="144"/>
      <c r="T269" s="145"/>
      <c r="U269" s="142"/>
      <c r="V269" s="142"/>
      <c r="W269" s="146">
        <f>W270</f>
        <v>0</v>
      </c>
      <c r="X269" s="142"/>
      <c r="Y269" s="146">
        <f>Y270</f>
        <v>0</v>
      </c>
      <c r="Z269" s="142"/>
      <c r="AA269" s="147">
        <f>AA270</f>
        <v>0</v>
      </c>
      <c r="AR269" s="148" t="s">
        <v>163</v>
      </c>
      <c r="AT269" s="149" t="s">
        <v>75</v>
      </c>
      <c r="AU269" s="149" t="s">
        <v>81</v>
      </c>
      <c r="AY269" s="148" t="s">
        <v>135</v>
      </c>
      <c r="BK269" s="150">
        <f>BK270</f>
        <v>0</v>
      </c>
    </row>
    <row r="270" spans="2:65" s="1" customFormat="1" ht="22.5" customHeight="1">
      <c r="B270" s="123"/>
      <c r="C270" s="152" t="s">
        <v>309</v>
      </c>
      <c r="D270" s="152" t="s">
        <v>136</v>
      </c>
      <c r="E270" s="153" t="s">
        <v>310</v>
      </c>
      <c r="F270" s="409" t="s">
        <v>113</v>
      </c>
      <c r="G270" s="409"/>
      <c r="H270" s="409"/>
      <c r="I270" s="409"/>
      <c r="J270" s="154" t="s">
        <v>311</v>
      </c>
      <c r="K270" s="195">
        <v>0</v>
      </c>
      <c r="L270" s="410">
        <v>0</v>
      </c>
      <c r="M270" s="410"/>
      <c r="N270" s="411">
        <f>ROUND(L270*K270,2)</f>
        <v>0</v>
      </c>
      <c r="O270" s="411"/>
      <c r="P270" s="411"/>
      <c r="Q270" s="411"/>
      <c r="R270" s="126"/>
      <c r="T270" s="156" t="s">
        <v>5</v>
      </c>
      <c r="U270" s="47" t="s">
        <v>41</v>
      </c>
      <c r="V270" s="39"/>
      <c r="W270" s="157">
        <f>V270*K270</f>
        <v>0</v>
      </c>
      <c r="X270" s="157">
        <v>0</v>
      </c>
      <c r="Y270" s="157">
        <f>X270*K270</f>
        <v>0</v>
      </c>
      <c r="Z270" s="157">
        <v>0</v>
      </c>
      <c r="AA270" s="158">
        <f>Z270*K270</f>
        <v>0</v>
      </c>
      <c r="AR270" s="21" t="s">
        <v>299</v>
      </c>
      <c r="AT270" s="21" t="s">
        <v>136</v>
      </c>
      <c r="AU270" s="21" t="s">
        <v>94</v>
      </c>
      <c r="AY270" s="21" t="s">
        <v>135</v>
      </c>
      <c r="BE270" s="103">
        <f>IF(U270="základní",N270,0)</f>
        <v>0</v>
      </c>
      <c r="BF270" s="103">
        <f>IF(U270="snížená",N270,0)</f>
        <v>0</v>
      </c>
      <c r="BG270" s="103">
        <f>IF(U270="zákl. přenesená",N270,0)</f>
        <v>0</v>
      </c>
      <c r="BH270" s="103">
        <f>IF(U270="sníž. přenesená",N270,0)</f>
        <v>0</v>
      </c>
      <c r="BI270" s="103">
        <f>IF(U270="nulová",N270,0)</f>
        <v>0</v>
      </c>
      <c r="BJ270" s="21" t="s">
        <v>81</v>
      </c>
      <c r="BK270" s="103">
        <f>ROUND(L270*K270,2)</f>
        <v>0</v>
      </c>
      <c r="BL270" s="21" t="s">
        <v>299</v>
      </c>
      <c r="BM270" s="21" t="s">
        <v>312</v>
      </c>
    </row>
    <row r="271" spans="2:65" s="1" customFormat="1" ht="49.9" customHeight="1">
      <c r="B271" s="38"/>
      <c r="C271" s="39"/>
      <c r="D271" s="143" t="s">
        <v>313</v>
      </c>
      <c r="E271" s="39"/>
      <c r="F271" s="39"/>
      <c r="G271" s="39"/>
      <c r="H271" s="39"/>
      <c r="I271" s="39"/>
      <c r="J271" s="39"/>
      <c r="K271" s="39"/>
      <c r="L271" s="39"/>
      <c r="M271" s="39"/>
      <c r="N271" s="434">
        <f t="shared" ref="N271:N276" si="5">BK271</f>
        <v>0</v>
      </c>
      <c r="O271" s="435"/>
      <c r="P271" s="435"/>
      <c r="Q271" s="435"/>
      <c r="R271" s="40"/>
      <c r="T271" s="196"/>
      <c r="U271" s="39"/>
      <c r="V271" s="39"/>
      <c r="W271" s="39"/>
      <c r="X271" s="39"/>
      <c r="Y271" s="39"/>
      <c r="Z271" s="39"/>
      <c r="AA271" s="77"/>
      <c r="AT271" s="21" t="s">
        <v>75</v>
      </c>
      <c r="AU271" s="21" t="s">
        <v>76</v>
      </c>
      <c r="AY271" s="21" t="s">
        <v>314</v>
      </c>
      <c r="BK271" s="103">
        <f>SUM(BK272:BK276)</f>
        <v>0</v>
      </c>
    </row>
    <row r="272" spans="2:65" s="1" customFormat="1" ht="22.35" customHeight="1">
      <c r="B272" s="38"/>
      <c r="C272" s="197" t="s">
        <v>5</v>
      </c>
      <c r="D272" s="197" t="s">
        <v>136</v>
      </c>
      <c r="E272" s="198" t="s">
        <v>5</v>
      </c>
      <c r="F272" s="432" t="s">
        <v>5</v>
      </c>
      <c r="G272" s="432"/>
      <c r="H272" s="432"/>
      <c r="I272" s="432"/>
      <c r="J272" s="199" t="s">
        <v>5</v>
      </c>
      <c r="K272" s="195"/>
      <c r="L272" s="410"/>
      <c r="M272" s="433"/>
      <c r="N272" s="433">
        <f t="shared" si="5"/>
        <v>0</v>
      </c>
      <c r="O272" s="433"/>
      <c r="P272" s="433"/>
      <c r="Q272" s="433"/>
      <c r="R272" s="40"/>
      <c r="T272" s="156" t="s">
        <v>5</v>
      </c>
      <c r="U272" s="200" t="s">
        <v>41</v>
      </c>
      <c r="V272" s="39"/>
      <c r="W272" s="39"/>
      <c r="X272" s="39"/>
      <c r="Y272" s="39"/>
      <c r="Z272" s="39"/>
      <c r="AA272" s="77"/>
      <c r="AT272" s="21" t="s">
        <v>314</v>
      </c>
      <c r="AU272" s="21" t="s">
        <v>81</v>
      </c>
      <c r="AY272" s="21" t="s">
        <v>314</v>
      </c>
      <c r="BE272" s="103">
        <f>IF(U272="základní",N272,0)</f>
        <v>0</v>
      </c>
      <c r="BF272" s="103">
        <f>IF(U272="snížená",N272,0)</f>
        <v>0</v>
      </c>
      <c r="BG272" s="103">
        <f>IF(U272="zákl. přenesená",N272,0)</f>
        <v>0</v>
      </c>
      <c r="BH272" s="103">
        <f>IF(U272="sníž. přenesená",N272,0)</f>
        <v>0</v>
      </c>
      <c r="BI272" s="103">
        <f>IF(U272="nulová",N272,0)</f>
        <v>0</v>
      </c>
      <c r="BJ272" s="21" t="s">
        <v>81</v>
      </c>
      <c r="BK272" s="103">
        <f>L272*K272</f>
        <v>0</v>
      </c>
    </row>
    <row r="273" spans="2:63" s="1" customFormat="1" ht="22.35" customHeight="1">
      <c r="B273" s="38"/>
      <c r="C273" s="197" t="s">
        <v>5</v>
      </c>
      <c r="D273" s="197" t="s">
        <v>136</v>
      </c>
      <c r="E273" s="198" t="s">
        <v>5</v>
      </c>
      <c r="F273" s="432" t="s">
        <v>5</v>
      </c>
      <c r="G273" s="432"/>
      <c r="H273" s="432"/>
      <c r="I273" s="432"/>
      <c r="J273" s="199" t="s">
        <v>5</v>
      </c>
      <c r="K273" s="195"/>
      <c r="L273" s="410"/>
      <c r="M273" s="433"/>
      <c r="N273" s="433">
        <f t="shared" si="5"/>
        <v>0</v>
      </c>
      <c r="O273" s="433"/>
      <c r="P273" s="433"/>
      <c r="Q273" s="433"/>
      <c r="R273" s="40"/>
      <c r="T273" s="156" t="s">
        <v>5</v>
      </c>
      <c r="U273" s="200" t="s">
        <v>41</v>
      </c>
      <c r="V273" s="39"/>
      <c r="W273" s="39"/>
      <c r="X273" s="39"/>
      <c r="Y273" s="39"/>
      <c r="Z273" s="39"/>
      <c r="AA273" s="77"/>
      <c r="AT273" s="21" t="s">
        <v>314</v>
      </c>
      <c r="AU273" s="21" t="s">
        <v>81</v>
      </c>
      <c r="AY273" s="21" t="s">
        <v>314</v>
      </c>
      <c r="BE273" s="103">
        <f>IF(U273="základní",N273,0)</f>
        <v>0</v>
      </c>
      <c r="BF273" s="103">
        <f>IF(U273="snížená",N273,0)</f>
        <v>0</v>
      </c>
      <c r="BG273" s="103">
        <f>IF(U273="zákl. přenesená",N273,0)</f>
        <v>0</v>
      </c>
      <c r="BH273" s="103">
        <f>IF(U273="sníž. přenesená",N273,0)</f>
        <v>0</v>
      </c>
      <c r="BI273" s="103">
        <f>IF(U273="nulová",N273,0)</f>
        <v>0</v>
      </c>
      <c r="BJ273" s="21" t="s">
        <v>81</v>
      </c>
      <c r="BK273" s="103">
        <f>L273*K273</f>
        <v>0</v>
      </c>
    </row>
    <row r="274" spans="2:63" s="1" customFormat="1" ht="22.35" customHeight="1">
      <c r="B274" s="38"/>
      <c r="C274" s="197" t="s">
        <v>5</v>
      </c>
      <c r="D274" s="197" t="s">
        <v>136</v>
      </c>
      <c r="E274" s="198" t="s">
        <v>5</v>
      </c>
      <c r="F274" s="432" t="s">
        <v>5</v>
      </c>
      <c r="G274" s="432"/>
      <c r="H274" s="432"/>
      <c r="I274" s="432"/>
      <c r="J274" s="199" t="s">
        <v>5</v>
      </c>
      <c r="K274" s="195"/>
      <c r="L274" s="410"/>
      <c r="M274" s="433"/>
      <c r="N274" s="433">
        <f t="shared" si="5"/>
        <v>0</v>
      </c>
      <c r="O274" s="433"/>
      <c r="P274" s="433"/>
      <c r="Q274" s="433"/>
      <c r="R274" s="40"/>
      <c r="T274" s="156" t="s">
        <v>5</v>
      </c>
      <c r="U274" s="200" t="s">
        <v>41</v>
      </c>
      <c r="V274" s="39"/>
      <c r="W274" s="39"/>
      <c r="X274" s="39"/>
      <c r="Y274" s="39"/>
      <c r="Z274" s="39"/>
      <c r="AA274" s="77"/>
      <c r="AT274" s="21" t="s">
        <v>314</v>
      </c>
      <c r="AU274" s="21" t="s">
        <v>81</v>
      </c>
      <c r="AY274" s="21" t="s">
        <v>314</v>
      </c>
      <c r="BE274" s="103">
        <f>IF(U274="základní",N274,0)</f>
        <v>0</v>
      </c>
      <c r="BF274" s="103">
        <f>IF(U274="snížená",N274,0)</f>
        <v>0</v>
      </c>
      <c r="BG274" s="103">
        <f>IF(U274="zákl. přenesená",N274,0)</f>
        <v>0</v>
      </c>
      <c r="BH274" s="103">
        <f>IF(U274="sníž. přenesená",N274,0)</f>
        <v>0</v>
      </c>
      <c r="BI274" s="103">
        <f>IF(U274="nulová",N274,0)</f>
        <v>0</v>
      </c>
      <c r="BJ274" s="21" t="s">
        <v>81</v>
      </c>
      <c r="BK274" s="103">
        <f>L274*K274</f>
        <v>0</v>
      </c>
    </row>
    <row r="275" spans="2:63" s="1" customFormat="1" ht="22.35" customHeight="1">
      <c r="B275" s="38"/>
      <c r="C275" s="197" t="s">
        <v>5</v>
      </c>
      <c r="D275" s="197" t="s">
        <v>136</v>
      </c>
      <c r="E275" s="198" t="s">
        <v>5</v>
      </c>
      <c r="F275" s="432" t="s">
        <v>5</v>
      </c>
      <c r="G275" s="432"/>
      <c r="H275" s="432"/>
      <c r="I275" s="432"/>
      <c r="J275" s="199" t="s">
        <v>5</v>
      </c>
      <c r="K275" s="195"/>
      <c r="L275" s="410"/>
      <c r="M275" s="433"/>
      <c r="N275" s="433">
        <f t="shared" si="5"/>
        <v>0</v>
      </c>
      <c r="O275" s="433"/>
      <c r="P275" s="433"/>
      <c r="Q275" s="433"/>
      <c r="R275" s="40"/>
      <c r="T275" s="156" t="s">
        <v>5</v>
      </c>
      <c r="U275" s="200" t="s">
        <v>41</v>
      </c>
      <c r="V275" s="39"/>
      <c r="W275" s="39"/>
      <c r="X275" s="39"/>
      <c r="Y275" s="39"/>
      <c r="Z275" s="39"/>
      <c r="AA275" s="77"/>
      <c r="AT275" s="21" t="s">
        <v>314</v>
      </c>
      <c r="AU275" s="21" t="s">
        <v>81</v>
      </c>
      <c r="AY275" s="21" t="s">
        <v>314</v>
      </c>
      <c r="BE275" s="103">
        <f>IF(U275="základní",N275,0)</f>
        <v>0</v>
      </c>
      <c r="BF275" s="103">
        <f>IF(U275="snížená",N275,0)</f>
        <v>0</v>
      </c>
      <c r="BG275" s="103">
        <f>IF(U275="zákl. přenesená",N275,0)</f>
        <v>0</v>
      </c>
      <c r="BH275" s="103">
        <f>IF(U275="sníž. přenesená",N275,0)</f>
        <v>0</v>
      </c>
      <c r="BI275" s="103">
        <f>IF(U275="nulová",N275,0)</f>
        <v>0</v>
      </c>
      <c r="BJ275" s="21" t="s">
        <v>81</v>
      </c>
      <c r="BK275" s="103">
        <f>L275*K275</f>
        <v>0</v>
      </c>
    </row>
    <row r="276" spans="2:63" s="1" customFormat="1" ht="22.35" customHeight="1">
      <c r="B276" s="38"/>
      <c r="C276" s="197" t="s">
        <v>5</v>
      </c>
      <c r="D276" s="197" t="s">
        <v>136</v>
      </c>
      <c r="E276" s="198" t="s">
        <v>5</v>
      </c>
      <c r="F276" s="432" t="s">
        <v>5</v>
      </c>
      <c r="G276" s="432"/>
      <c r="H276" s="432"/>
      <c r="I276" s="432"/>
      <c r="J276" s="199" t="s">
        <v>5</v>
      </c>
      <c r="K276" s="195"/>
      <c r="L276" s="410"/>
      <c r="M276" s="433"/>
      <c r="N276" s="433">
        <f t="shared" si="5"/>
        <v>0</v>
      </c>
      <c r="O276" s="433"/>
      <c r="P276" s="433"/>
      <c r="Q276" s="433"/>
      <c r="R276" s="40"/>
      <c r="T276" s="156" t="s">
        <v>5</v>
      </c>
      <c r="U276" s="200" t="s">
        <v>41</v>
      </c>
      <c r="V276" s="59"/>
      <c r="W276" s="59"/>
      <c r="X276" s="59"/>
      <c r="Y276" s="59"/>
      <c r="Z276" s="59"/>
      <c r="AA276" s="61"/>
      <c r="AT276" s="21" t="s">
        <v>314</v>
      </c>
      <c r="AU276" s="21" t="s">
        <v>81</v>
      </c>
      <c r="AY276" s="21" t="s">
        <v>314</v>
      </c>
      <c r="BE276" s="103">
        <f>IF(U276="základní",N276,0)</f>
        <v>0</v>
      </c>
      <c r="BF276" s="103">
        <f>IF(U276="snížená",N276,0)</f>
        <v>0</v>
      </c>
      <c r="BG276" s="103">
        <f>IF(U276="zákl. přenesená",N276,0)</f>
        <v>0</v>
      </c>
      <c r="BH276" s="103">
        <f>IF(U276="sníž. přenesená",N276,0)</f>
        <v>0</v>
      </c>
      <c r="BI276" s="103">
        <f>IF(U276="nulová",N276,0)</f>
        <v>0</v>
      </c>
      <c r="BJ276" s="21" t="s">
        <v>81</v>
      </c>
      <c r="BK276" s="103">
        <f>L276*K276</f>
        <v>0</v>
      </c>
    </row>
    <row r="277" spans="2:63" s="1" customFormat="1" ht="6.95" customHeight="1">
      <c r="B277" s="62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4"/>
    </row>
  </sheetData>
  <mergeCells count="303">
    <mergeCell ref="H1:K1"/>
    <mergeCell ref="S2:AC2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N276:Q276"/>
    <mergeCell ref="F267:I267"/>
    <mergeCell ref="F268:I268"/>
    <mergeCell ref="F270:I270"/>
    <mergeCell ref="L270:M270"/>
    <mergeCell ref="N270:Q270"/>
    <mergeCell ref="F272:I272"/>
    <mergeCell ref="L272:M272"/>
    <mergeCell ref="N272:Q272"/>
    <mergeCell ref="F273:I273"/>
    <mergeCell ref="L273:M273"/>
    <mergeCell ref="N273:Q273"/>
    <mergeCell ref="N269:Q269"/>
    <mergeCell ref="N271:Q271"/>
    <mergeCell ref="F262:I262"/>
    <mergeCell ref="F263:I263"/>
    <mergeCell ref="L263:M263"/>
    <mergeCell ref="N263:Q263"/>
    <mergeCell ref="F264:I264"/>
    <mergeCell ref="F265:I265"/>
    <mergeCell ref="F266:I266"/>
    <mergeCell ref="L266:M266"/>
    <mergeCell ref="N266:Q266"/>
    <mergeCell ref="F254:I254"/>
    <mergeCell ref="F255:I255"/>
    <mergeCell ref="F257:I257"/>
    <mergeCell ref="L257:M257"/>
    <mergeCell ref="N257:Q257"/>
    <mergeCell ref="F260:I260"/>
    <mergeCell ref="L260:M260"/>
    <mergeCell ref="N260:Q260"/>
    <mergeCell ref="F261:I261"/>
    <mergeCell ref="N256:Q256"/>
    <mergeCell ref="N258:Q258"/>
    <mergeCell ref="N259:Q259"/>
    <mergeCell ref="F249:I249"/>
    <mergeCell ref="F250:I250"/>
    <mergeCell ref="L250:M250"/>
    <mergeCell ref="N250:Q250"/>
    <mergeCell ref="F251:I251"/>
    <mergeCell ref="F252:I252"/>
    <mergeCell ref="F253:I253"/>
    <mergeCell ref="L253:M253"/>
    <mergeCell ref="N253:Q253"/>
    <mergeCell ref="F244:I244"/>
    <mergeCell ref="F245:I245"/>
    <mergeCell ref="F246:I246"/>
    <mergeCell ref="L246:M246"/>
    <mergeCell ref="N246:Q246"/>
    <mergeCell ref="F247:I247"/>
    <mergeCell ref="L247:M247"/>
    <mergeCell ref="N247:Q247"/>
    <mergeCell ref="F248:I248"/>
    <mergeCell ref="F238:I238"/>
    <mergeCell ref="L238:M238"/>
    <mergeCell ref="N238:Q238"/>
    <mergeCell ref="F239:I239"/>
    <mergeCell ref="F240:I240"/>
    <mergeCell ref="F242:I242"/>
    <mergeCell ref="L242:M242"/>
    <mergeCell ref="N242:Q242"/>
    <mergeCell ref="F243:I243"/>
    <mergeCell ref="L243:M243"/>
    <mergeCell ref="N243:Q243"/>
    <mergeCell ref="N241:Q241"/>
    <mergeCell ref="F231:I231"/>
    <mergeCell ref="F232:I232"/>
    <mergeCell ref="L232:M232"/>
    <mergeCell ref="N232:Q232"/>
    <mergeCell ref="F233:I233"/>
    <mergeCell ref="F234:I234"/>
    <mergeCell ref="F235:I235"/>
    <mergeCell ref="F236:I236"/>
    <mergeCell ref="F237:I237"/>
    <mergeCell ref="F224:I224"/>
    <mergeCell ref="L224:M224"/>
    <mergeCell ref="N224:Q224"/>
    <mergeCell ref="F225:I225"/>
    <mergeCell ref="F226:I226"/>
    <mergeCell ref="F227:I227"/>
    <mergeCell ref="F228:I228"/>
    <mergeCell ref="F229:I229"/>
    <mergeCell ref="F230:I230"/>
    <mergeCell ref="F217:I217"/>
    <mergeCell ref="F218:I218"/>
    <mergeCell ref="L218:M218"/>
    <mergeCell ref="N218:Q218"/>
    <mergeCell ref="F219:I219"/>
    <mergeCell ref="F220:I220"/>
    <mergeCell ref="F221:I221"/>
    <mergeCell ref="F222:I222"/>
    <mergeCell ref="F223:I223"/>
    <mergeCell ref="F209:I209"/>
    <mergeCell ref="F211:I211"/>
    <mergeCell ref="L211:M211"/>
    <mergeCell ref="N211:Q211"/>
    <mergeCell ref="F212:I212"/>
    <mergeCell ref="F213:I213"/>
    <mergeCell ref="F214:I214"/>
    <mergeCell ref="F215:I215"/>
    <mergeCell ref="F216:I216"/>
    <mergeCell ref="N210:Q210"/>
    <mergeCell ref="F201:I201"/>
    <mergeCell ref="F202:I202"/>
    <mergeCell ref="F203:I203"/>
    <mergeCell ref="F204:I204"/>
    <mergeCell ref="F205:I205"/>
    <mergeCell ref="F207:I207"/>
    <mergeCell ref="L207:M207"/>
    <mergeCell ref="N207:Q207"/>
    <mergeCell ref="F208:I208"/>
    <mergeCell ref="N206:Q206"/>
    <mergeCell ref="F196:I196"/>
    <mergeCell ref="F197:I197"/>
    <mergeCell ref="F198:I198"/>
    <mergeCell ref="L198:M198"/>
    <mergeCell ref="N198:Q198"/>
    <mergeCell ref="F199:I199"/>
    <mergeCell ref="L199:M199"/>
    <mergeCell ref="N199:Q199"/>
    <mergeCell ref="F200:I200"/>
    <mergeCell ref="F190:I190"/>
    <mergeCell ref="F191:I191"/>
    <mergeCell ref="F192:I192"/>
    <mergeCell ref="L192:M192"/>
    <mergeCell ref="N192:Q192"/>
    <mergeCell ref="F193:I193"/>
    <mergeCell ref="F194:I194"/>
    <mergeCell ref="F195:I195"/>
    <mergeCell ref="L195:M195"/>
    <mergeCell ref="N195:Q195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78:I178"/>
    <mergeCell ref="F179:I179"/>
    <mergeCell ref="L179:M179"/>
    <mergeCell ref="N179:Q179"/>
    <mergeCell ref="F180:I180"/>
    <mergeCell ref="F181:I181"/>
    <mergeCell ref="F182:I182"/>
    <mergeCell ref="F183:I183"/>
    <mergeCell ref="L183:M183"/>
    <mergeCell ref="N183:Q183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F177:I177"/>
    <mergeCell ref="F164:I164"/>
    <mergeCell ref="L164:M164"/>
    <mergeCell ref="N164:Q164"/>
    <mergeCell ref="F165:I165"/>
    <mergeCell ref="F166:I166"/>
    <mergeCell ref="F167:I167"/>
    <mergeCell ref="F168:I168"/>
    <mergeCell ref="L168:M168"/>
    <mergeCell ref="N168:Q168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51:I151"/>
    <mergeCell ref="F152:I152"/>
    <mergeCell ref="F153:I153"/>
    <mergeCell ref="F154:I154"/>
    <mergeCell ref="L154:M154"/>
    <mergeCell ref="N154:Q154"/>
    <mergeCell ref="F155:I155"/>
    <mergeCell ref="F156:I156"/>
    <mergeCell ref="F157:I157"/>
    <mergeCell ref="F144:I144"/>
    <mergeCell ref="F145:I145"/>
    <mergeCell ref="F146:I146"/>
    <mergeCell ref="F147:I147"/>
    <mergeCell ref="F148:I148"/>
    <mergeCell ref="L148:M148"/>
    <mergeCell ref="N148:Q148"/>
    <mergeCell ref="F149:I149"/>
    <mergeCell ref="F150:I150"/>
    <mergeCell ref="F137:I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F130:I130"/>
    <mergeCell ref="F131:I131"/>
    <mergeCell ref="F132:I132"/>
    <mergeCell ref="L132:M132"/>
    <mergeCell ref="N132:Q132"/>
    <mergeCell ref="F133:I133"/>
    <mergeCell ref="F134:I134"/>
    <mergeCell ref="F135:I135"/>
    <mergeCell ref="F136:I136"/>
    <mergeCell ref="F122:I122"/>
    <mergeCell ref="L122:M122"/>
    <mergeCell ref="N122:Q122"/>
    <mergeCell ref="F126:I126"/>
    <mergeCell ref="L126:M126"/>
    <mergeCell ref="N126:Q126"/>
    <mergeCell ref="F127:I127"/>
    <mergeCell ref="F128:I128"/>
    <mergeCell ref="F129:I129"/>
    <mergeCell ref="L129:M129"/>
    <mergeCell ref="N129:Q129"/>
    <mergeCell ref="N123:Q123"/>
    <mergeCell ref="N124:Q124"/>
    <mergeCell ref="N125:Q125"/>
    <mergeCell ref="D104:H104"/>
    <mergeCell ref="N104:Q104"/>
    <mergeCell ref="N105:Q105"/>
    <mergeCell ref="L107:Q107"/>
    <mergeCell ref="C113:Q113"/>
    <mergeCell ref="F115:P115"/>
    <mergeCell ref="M117:P117"/>
    <mergeCell ref="M119:Q119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6:P16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E14:L14"/>
    <mergeCell ref="O14:P14"/>
  </mergeCells>
  <dataValidations count="2">
    <dataValidation type="list" allowBlank="1" showInputMessage="1" showErrorMessage="1" error="Povoleny jsou hodnoty K, M." sqref="D272:D277">
      <formula1>"K, M"</formula1>
    </dataValidation>
    <dataValidation type="list" allowBlank="1" showInputMessage="1" showErrorMessage="1" error="Povoleny jsou hodnoty základní, snížená, zákl. přenesená, sníž. přenesená, nulová." sqref="U272:U277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5" display="2) Rekapitulace rozpočtu"/>
    <hyperlink ref="L1" location="C122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329"/>
  <sheetViews>
    <sheetView showGridLines="0" workbookViewId="0">
      <pane ySplit="1" topLeftCell="A2" activePane="bottomLeft" state="frozen"/>
      <selection pane="bottomLeft" activeCell="G21" sqref="G21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6"/>
      <c r="B1" s="15"/>
      <c r="C1" s="15"/>
      <c r="D1" s="16" t="s">
        <v>1</v>
      </c>
      <c r="E1" s="15"/>
      <c r="F1" s="17" t="s">
        <v>89</v>
      </c>
      <c r="G1" s="17"/>
      <c r="H1" s="431" t="s">
        <v>90</v>
      </c>
      <c r="I1" s="431"/>
      <c r="J1" s="431"/>
      <c r="K1" s="431"/>
      <c r="L1" s="17" t="s">
        <v>91</v>
      </c>
      <c r="M1" s="15"/>
      <c r="N1" s="15"/>
      <c r="O1" s="16" t="s">
        <v>92</v>
      </c>
      <c r="P1" s="15"/>
      <c r="Q1" s="15"/>
      <c r="R1" s="15"/>
      <c r="S1" s="17" t="s">
        <v>93</v>
      </c>
      <c r="T1" s="17"/>
      <c r="U1" s="106"/>
      <c r="V1" s="10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339" t="s">
        <v>7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S2" s="370" t="s">
        <v>8</v>
      </c>
      <c r="T2" s="371"/>
      <c r="U2" s="371"/>
      <c r="V2" s="371"/>
      <c r="W2" s="371"/>
      <c r="X2" s="371"/>
      <c r="Y2" s="371"/>
      <c r="Z2" s="371"/>
      <c r="AA2" s="371"/>
      <c r="AB2" s="371"/>
      <c r="AC2" s="371"/>
      <c r="AT2" s="21" t="s">
        <v>84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94</v>
      </c>
    </row>
    <row r="4" spans="1:66" ht="36.950000000000003" customHeight="1">
      <c r="B4" s="25"/>
      <c r="C4" s="341" t="s">
        <v>95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26"/>
      <c r="T4" s="27" t="s">
        <v>13</v>
      </c>
      <c r="AT4" s="21" t="s">
        <v>6</v>
      </c>
    </row>
    <row r="5" spans="1:66" ht="6.95" customHeight="1">
      <c r="B5" s="25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6"/>
    </row>
    <row r="6" spans="1:66" ht="25.35" customHeight="1">
      <c r="B6" s="25"/>
      <c r="C6" s="29"/>
      <c r="D6" s="33" t="s">
        <v>19</v>
      </c>
      <c r="E6" s="29"/>
      <c r="F6" s="436" t="str">
        <f>'Rekapitulace stavby II. etapa'!K6</f>
        <v>IS a komunikace pro 10 RD- II etapa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29"/>
      <c r="R6" s="26"/>
    </row>
    <row r="7" spans="1:66" s="1" customFormat="1" ht="32.85" customHeight="1">
      <c r="B7" s="38"/>
      <c r="C7" s="39"/>
      <c r="D7" s="32" t="s">
        <v>315</v>
      </c>
      <c r="E7" s="39"/>
      <c r="F7" s="347" t="s">
        <v>1214</v>
      </c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9"/>
      <c r="R7" s="40"/>
    </row>
    <row r="8" spans="1:66" s="1" customFormat="1" ht="14.45" customHeight="1">
      <c r="B8" s="38"/>
      <c r="C8" s="39"/>
      <c r="D8" s="33" t="s">
        <v>21</v>
      </c>
      <c r="E8" s="39"/>
      <c r="F8" s="31" t="s">
        <v>5</v>
      </c>
      <c r="G8" s="39"/>
      <c r="H8" s="39"/>
      <c r="I8" s="39"/>
      <c r="J8" s="39"/>
      <c r="K8" s="39"/>
      <c r="L8" s="39"/>
      <c r="M8" s="33" t="s">
        <v>22</v>
      </c>
      <c r="N8" s="39"/>
      <c r="O8" s="31" t="s">
        <v>5</v>
      </c>
      <c r="P8" s="39"/>
      <c r="Q8" s="39"/>
      <c r="R8" s="40"/>
    </row>
    <row r="9" spans="1:66" s="1" customFormat="1" ht="14.45" customHeight="1">
      <c r="B9" s="38"/>
      <c r="C9" s="39"/>
      <c r="D9" s="33" t="s">
        <v>23</v>
      </c>
      <c r="E9" s="39"/>
      <c r="F9" s="31" t="s">
        <v>24</v>
      </c>
      <c r="G9" s="39"/>
      <c r="H9" s="39"/>
      <c r="I9" s="39"/>
      <c r="J9" s="39"/>
      <c r="K9" s="39"/>
      <c r="L9" s="39"/>
      <c r="M9" s="33" t="s">
        <v>25</v>
      </c>
      <c r="N9" s="39"/>
      <c r="O9" s="385" t="str">
        <f>'Rekapitulace stavby II. etapa'!AN8</f>
        <v>07.07.2018</v>
      </c>
      <c r="P9" s="386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45" customHeight="1">
      <c r="B11" s="38"/>
      <c r="C11" s="39"/>
      <c r="D11" s="33" t="s">
        <v>27</v>
      </c>
      <c r="E11" s="39"/>
      <c r="F11" s="39"/>
      <c r="G11" s="39"/>
      <c r="H11" s="39"/>
      <c r="I11" s="39"/>
      <c r="J11" s="39"/>
      <c r="K11" s="39"/>
      <c r="L11" s="39"/>
      <c r="M11" s="33" t="s">
        <v>28</v>
      </c>
      <c r="N11" s="39"/>
      <c r="O11" s="345" t="str">
        <f>IF('Rekapitulace stavby II. etapa'!AN10="","",'Rekapitulace stavby II. etapa'!AN10)</f>
        <v/>
      </c>
      <c r="P11" s="345"/>
      <c r="Q11" s="39"/>
      <c r="R11" s="40"/>
    </row>
    <row r="12" spans="1:66" s="1" customFormat="1" ht="18" customHeight="1">
      <c r="B12" s="38"/>
      <c r="C12" s="39"/>
      <c r="D12" s="39"/>
      <c r="E12" s="31" t="str">
        <f>IF('Rekapitulace stavby II. etapa'!E11="","",'Rekapitulace stavby II. etapa'!E11)</f>
        <v xml:space="preserve"> </v>
      </c>
      <c r="F12" s="39"/>
      <c r="G12" s="39"/>
      <c r="H12" s="39"/>
      <c r="I12" s="39"/>
      <c r="J12" s="39"/>
      <c r="K12" s="39"/>
      <c r="L12" s="39"/>
      <c r="M12" s="33" t="s">
        <v>30</v>
      </c>
      <c r="N12" s="39"/>
      <c r="O12" s="345" t="str">
        <f>IF('Rekapitulace stavby II. etapa'!AN11="","",'Rekapitulace stavby II. etapa'!AN11)</f>
        <v/>
      </c>
      <c r="P12" s="345"/>
      <c r="Q12" s="39"/>
      <c r="R12" s="40"/>
    </row>
    <row r="13" spans="1:66" s="1" customFormat="1" ht="6.95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45" customHeight="1">
      <c r="B14" s="38"/>
      <c r="C14" s="39"/>
      <c r="D14" s="33" t="s">
        <v>31</v>
      </c>
      <c r="E14" s="39"/>
      <c r="F14" s="39"/>
      <c r="G14" s="39"/>
      <c r="H14" s="39"/>
      <c r="I14" s="39"/>
      <c r="J14" s="39"/>
      <c r="K14" s="39"/>
      <c r="L14" s="39"/>
      <c r="M14" s="33" t="s">
        <v>28</v>
      </c>
      <c r="N14" s="39"/>
      <c r="O14" s="387" t="str">
        <f>IF('Rekapitulace stavby II. etapa'!AN13="","",'Rekapitulace stavby II. etapa'!AN13)</f>
        <v>Vyplň údaj</v>
      </c>
      <c r="P14" s="345"/>
      <c r="Q14" s="39"/>
      <c r="R14" s="40"/>
    </row>
    <row r="15" spans="1:66" s="1" customFormat="1" ht="18" customHeight="1">
      <c r="B15" s="38"/>
      <c r="C15" s="39"/>
      <c r="D15" s="39"/>
      <c r="E15" s="387" t="str">
        <f>IF('Rekapitulace stavby II. etapa'!E14="","",'Rekapitulace stavby II. etapa'!E14)</f>
        <v>Vyplň údaj</v>
      </c>
      <c r="F15" s="388"/>
      <c r="G15" s="388"/>
      <c r="H15" s="388"/>
      <c r="I15" s="388"/>
      <c r="J15" s="388"/>
      <c r="K15" s="388"/>
      <c r="L15" s="388"/>
      <c r="M15" s="33" t="s">
        <v>30</v>
      </c>
      <c r="N15" s="39"/>
      <c r="O15" s="387" t="str">
        <f>IF('Rekapitulace stavby II. etapa'!AN14="","",'Rekapitulace stavby II. etapa'!AN14)</f>
        <v>Vyplň údaj</v>
      </c>
      <c r="P15" s="345"/>
      <c r="Q15" s="39"/>
      <c r="R15" s="40"/>
    </row>
    <row r="16" spans="1:66" s="1" customFormat="1" ht="6.95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45" customHeight="1">
      <c r="B17" s="38"/>
      <c r="C17" s="39"/>
      <c r="D17" s="33" t="s">
        <v>33</v>
      </c>
      <c r="E17" s="39"/>
      <c r="F17" s="39"/>
      <c r="G17" s="39"/>
      <c r="H17" s="39"/>
      <c r="I17" s="39"/>
      <c r="J17" s="39"/>
      <c r="K17" s="39"/>
      <c r="L17" s="39"/>
      <c r="M17" s="33" t="s">
        <v>28</v>
      </c>
      <c r="N17" s="39"/>
      <c r="O17" s="345" t="str">
        <f>IF('Rekapitulace stavby II. etapa'!AN16="","",'Rekapitulace stavby II. etapa'!AN16)</f>
        <v/>
      </c>
      <c r="P17" s="345"/>
      <c r="Q17" s="39"/>
      <c r="R17" s="40"/>
    </row>
    <row r="18" spans="2:18" s="1" customFormat="1" ht="18" customHeight="1">
      <c r="B18" s="38"/>
      <c r="C18" s="39"/>
      <c r="D18" s="39"/>
      <c r="E18" s="31" t="str">
        <f>IF('Rekapitulace stavby II. etapa'!E17="","",'Rekapitulace stavby II. etapa'!E17)</f>
        <v xml:space="preserve"> </v>
      </c>
      <c r="F18" s="39"/>
      <c r="G18" s="39"/>
      <c r="H18" s="39"/>
      <c r="I18" s="39"/>
      <c r="J18" s="39"/>
      <c r="K18" s="39"/>
      <c r="L18" s="39"/>
      <c r="M18" s="33" t="s">
        <v>30</v>
      </c>
      <c r="N18" s="39"/>
      <c r="O18" s="345" t="str">
        <f>IF('Rekapitulace stavby II. etapa'!AN17="","",'Rekapitulace stavby II. etapa'!AN17)</f>
        <v/>
      </c>
      <c r="P18" s="345"/>
      <c r="Q18" s="39"/>
      <c r="R18" s="40"/>
    </row>
    <row r="19" spans="2:18" s="1" customFormat="1" ht="6.95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45" customHeight="1">
      <c r="B20" s="38"/>
      <c r="C20" s="39"/>
      <c r="D20" s="33" t="s">
        <v>35</v>
      </c>
      <c r="E20" s="39"/>
      <c r="F20" s="39"/>
      <c r="G20" s="39"/>
      <c r="H20" s="39"/>
      <c r="I20" s="39"/>
      <c r="J20" s="39"/>
      <c r="K20" s="39"/>
      <c r="L20" s="39"/>
      <c r="M20" s="33" t="s">
        <v>28</v>
      </c>
      <c r="N20" s="39"/>
      <c r="O20" s="345" t="str">
        <f>IF('Rekapitulace stavby II. etapa'!AN19="","",'Rekapitulace stavby II. etapa'!AN19)</f>
        <v/>
      </c>
      <c r="P20" s="345"/>
      <c r="Q20" s="39"/>
      <c r="R20" s="40"/>
    </row>
    <row r="21" spans="2:18" s="1" customFormat="1" ht="18" customHeight="1">
      <c r="B21" s="38"/>
      <c r="C21" s="39"/>
      <c r="D21" s="39"/>
      <c r="E21" s="31" t="str">
        <f>IF('Rekapitulace stavby II. etapa'!E20="","",'Rekapitulace stavby II. etapa'!E20)</f>
        <v xml:space="preserve"> </v>
      </c>
      <c r="F21" s="39"/>
      <c r="G21" s="39"/>
      <c r="H21" s="39"/>
      <c r="I21" s="39"/>
      <c r="J21" s="39"/>
      <c r="K21" s="39"/>
      <c r="L21" s="39"/>
      <c r="M21" s="33" t="s">
        <v>30</v>
      </c>
      <c r="N21" s="39"/>
      <c r="O21" s="345" t="str">
        <f>IF('Rekapitulace stavby II. etapa'!AN20="","",'Rekapitulace stavby II. etapa'!AN20)</f>
        <v/>
      </c>
      <c r="P21" s="345"/>
      <c r="Q21" s="39"/>
      <c r="R21" s="40"/>
    </row>
    <row r="22" spans="2:18" s="1" customFormat="1" ht="6.95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45" customHeight="1">
      <c r="B23" s="38"/>
      <c r="C23" s="39"/>
      <c r="D23" s="33" t="s">
        <v>36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22.5" customHeight="1">
      <c r="B24" s="38"/>
      <c r="C24" s="39"/>
      <c r="D24" s="39"/>
      <c r="E24" s="350" t="s">
        <v>5</v>
      </c>
      <c r="F24" s="350"/>
      <c r="G24" s="350"/>
      <c r="H24" s="350"/>
      <c r="I24" s="350"/>
      <c r="J24" s="350"/>
      <c r="K24" s="350"/>
      <c r="L24" s="350"/>
      <c r="M24" s="39"/>
      <c r="N24" s="39"/>
      <c r="O24" s="39"/>
      <c r="P24" s="39"/>
      <c r="Q24" s="39"/>
      <c r="R24" s="40"/>
    </row>
    <row r="25" spans="2:18" s="1" customFormat="1" ht="6.95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6.95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45" customHeight="1">
      <c r="B27" s="38"/>
      <c r="C27" s="39"/>
      <c r="D27" s="107" t="s">
        <v>96</v>
      </c>
      <c r="E27" s="39"/>
      <c r="F27" s="39"/>
      <c r="G27" s="39"/>
      <c r="H27" s="39"/>
      <c r="I27" s="39"/>
      <c r="J27" s="39"/>
      <c r="K27" s="39"/>
      <c r="L27" s="39"/>
      <c r="M27" s="351">
        <f>N88</f>
        <v>0</v>
      </c>
      <c r="N27" s="351"/>
      <c r="O27" s="351"/>
      <c r="P27" s="351"/>
      <c r="Q27" s="39"/>
      <c r="R27" s="40"/>
    </row>
    <row r="28" spans="2:18" s="1" customFormat="1" ht="14.45" customHeight="1">
      <c r="B28" s="38"/>
      <c r="C28" s="39"/>
      <c r="D28" s="37" t="s">
        <v>87</v>
      </c>
      <c r="E28" s="39"/>
      <c r="F28" s="39"/>
      <c r="G28" s="39"/>
      <c r="H28" s="39"/>
      <c r="I28" s="39"/>
      <c r="J28" s="39"/>
      <c r="K28" s="39"/>
      <c r="L28" s="39"/>
      <c r="M28" s="351">
        <f>N100</f>
        <v>0</v>
      </c>
      <c r="N28" s="351"/>
      <c r="O28" s="351"/>
      <c r="P28" s="351"/>
      <c r="Q28" s="39"/>
      <c r="R28" s="40"/>
    </row>
    <row r="29" spans="2:18" s="1" customFormat="1" ht="6.95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35" customHeight="1">
      <c r="B30" s="38"/>
      <c r="C30" s="39"/>
      <c r="D30" s="108" t="s">
        <v>39</v>
      </c>
      <c r="E30" s="39"/>
      <c r="F30" s="39"/>
      <c r="G30" s="39"/>
      <c r="H30" s="39"/>
      <c r="I30" s="39"/>
      <c r="J30" s="39"/>
      <c r="K30" s="39"/>
      <c r="L30" s="39"/>
      <c r="M30" s="389">
        <f>ROUND(M27+M28,2)</f>
        <v>0</v>
      </c>
      <c r="N30" s="384"/>
      <c r="O30" s="384"/>
      <c r="P30" s="384"/>
      <c r="Q30" s="39"/>
      <c r="R30" s="40"/>
    </row>
    <row r="31" spans="2:18" s="1" customFormat="1" ht="6.95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45" customHeight="1">
      <c r="B32" s="38"/>
      <c r="C32" s="39"/>
      <c r="D32" s="45" t="s">
        <v>40</v>
      </c>
      <c r="E32" s="45" t="s">
        <v>41</v>
      </c>
      <c r="F32" s="46">
        <v>0.21</v>
      </c>
      <c r="G32" s="109" t="s">
        <v>42</v>
      </c>
      <c r="H32" s="390">
        <f>ROUND((((SUM(BE100:BE107)+SUM(BE125:BE322))+SUM(BE324:BE328))),2)</f>
        <v>0</v>
      </c>
      <c r="I32" s="384"/>
      <c r="J32" s="384"/>
      <c r="K32" s="39"/>
      <c r="L32" s="39"/>
      <c r="M32" s="390">
        <f>ROUND(((ROUND((SUM(BE100:BE107)+SUM(BE125:BE322)), 2)*F32)+SUM(BE324:BE328)*F32),2)</f>
        <v>0</v>
      </c>
      <c r="N32" s="384"/>
      <c r="O32" s="384"/>
      <c r="P32" s="384"/>
      <c r="Q32" s="39"/>
      <c r="R32" s="40"/>
    </row>
    <row r="33" spans="2:18" s="1" customFormat="1" ht="14.45" customHeight="1">
      <c r="B33" s="38"/>
      <c r="C33" s="39"/>
      <c r="D33" s="39"/>
      <c r="E33" s="45" t="s">
        <v>43</v>
      </c>
      <c r="F33" s="46">
        <v>0.15</v>
      </c>
      <c r="G33" s="109" t="s">
        <v>42</v>
      </c>
      <c r="H33" s="390">
        <f>ROUND((((SUM(BF100:BF107)+SUM(BF125:BF322))+SUM(BF324:BF328))),2)</f>
        <v>0</v>
      </c>
      <c r="I33" s="384"/>
      <c r="J33" s="384"/>
      <c r="K33" s="39"/>
      <c r="L33" s="39"/>
      <c r="M33" s="390">
        <f>ROUND(((ROUND((SUM(BF100:BF107)+SUM(BF125:BF322)), 2)*F33)+SUM(BF324:BF328)*F33),2)</f>
        <v>0</v>
      </c>
      <c r="N33" s="384"/>
      <c r="O33" s="384"/>
      <c r="P33" s="384"/>
      <c r="Q33" s="39"/>
      <c r="R33" s="40"/>
    </row>
    <row r="34" spans="2:18" s="1" customFormat="1" ht="14.45" hidden="1" customHeight="1">
      <c r="B34" s="38"/>
      <c r="C34" s="39"/>
      <c r="D34" s="39"/>
      <c r="E34" s="45" t="s">
        <v>44</v>
      </c>
      <c r="F34" s="46">
        <v>0.21</v>
      </c>
      <c r="G34" s="109" t="s">
        <v>42</v>
      </c>
      <c r="H34" s="390">
        <f>ROUND((((SUM(BG100:BG107)+SUM(BG125:BG322))+SUM(BG324:BG328))),2)</f>
        <v>0</v>
      </c>
      <c r="I34" s="384"/>
      <c r="J34" s="384"/>
      <c r="K34" s="39"/>
      <c r="L34" s="39"/>
      <c r="M34" s="390">
        <v>0</v>
      </c>
      <c r="N34" s="384"/>
      <c r="O34" s="384"/>
      <c r="P34" s="384"/>
      <c r="Q34" s="39"/>
      <c r="R34" s="40"/>
    </row>
    <row r="35" spans="2:18" s="1" customFormat="1" ht="14.45" hidden="1" customHeight="1">
      <c r="B35" s="38"/>
      <c r="C35" s="39"/>
      <c r="D35" s="39"/>
      <c r="E35" s="45" t="s">
        <v>45</v>
      </c>
      <c r="F35" s="46">
        <v>0.15</v>
      </c>
      <c r="G35" s="109" t="s">
        <v>42</v>
      </c>
      <c r="H35" s="390">
        <f>ROUND((((SUM(BH100:BH107)+SUM(BH125:BH322))+SUM(BH324:BH328))),2)</f>
        <v>0</v>
      </c>
      <c r="I35" s="384"/>
      <c r="J35" s="384"/>
      <c r="K35" s="39"/>
      <c r="L35" s="39"/>
      <c r="M35" s="390">
        <v>0</v>
      </c>
      <c r="N35" s="384"/>
      <c r="O35" s="384"/>
      <c r="P35" s="384"/>
      <c r="Q35" s="39"/>
      <c r="R35" s="40"/>
    </row>
    <row r="36" spans="2:18" s="1" customFormat="1" ht="14.45" hidden="1" customHeight="1">
      <c r="B36" s="38"/>
      <c r="C36" s="39"/>
      <c r="D36" s="39"/>
      <c r="E36" s="45" t="s">
        <v>46</v>
      </c>
      <c r="F36" s="46">
        <v>0</v>
      </c>
      <c r="G36" s="109" t="s">
        <v>42</v>
      </c>
      <c r="H36" s="390">
        <f>ROUND((((SUM(BI100:BI107)+SUM(BI125:BI322))+SUM(BI324:BI328))),2)</f>
        <v>0</v>
      </c>
      <c r="I36" s="384"/>
      <c r="J36" s="384"/>
      <c r="K36" s="39"/>
      <c r="L36" s="39"/>
      <c r="M36" s="390">
        <v>0</v>
      </c>
      <c r="N36" s="384"/>
      <c r="O36" s="384"/>
      <c r="P36" s="384"/>
      <c r="Q36" s="39"/>
      <c r="R36" s="40"/>
    </row>
    <row r="37" spans="2:18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35" customHeight="1">
      <c r="B38" s="38"/>
      <c r="C38" s="105"/>
      <c r="D38" s="110" t="s">
        <v>47</v>
      </c>
      <c r="E38" s="78"/>
      <c r="F38" s="78"/>
      <c r="G38" s="111" t="s">
        <v>48</v>
      </c>
      <c r="H38" s="112" t="s">
        <v>49</v>
      </c>
      <c r="I38" s="78"/>
      <c r="J38" s="78"/>
      <c r="K38" s="78"/>
      <c r="L38" s="391">
        <f>SUM(M30:M36)</f>
        <v>0</v>
      </c>
      <c r="M38" s="391"/>
      <c r="N38" s="391"/>
      <c r="O38" s="391"/>
      <c r="P38" s="392"/>
      <c r="Q38" s="105"/>
      <c r="R38" s="40"/>
    </row>
    <row r="39" spans="2:18" s="1" customFormat="1" ht="14.4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4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6"/>
    </row>
    <row r="42" spans="2:18">
      <c r="B42" s="25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6"/>
    </row>
    <row r="43" spans="2:18">
      <c r="B43" s="25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6"/>
    </row>
    <row r="44" spans="2:18">
      <c r="B44" s="25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6"/>
    </row>
    <row r="45" spans="2:18">
      <c r="B45" s="25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6"/>
    </row>
    <row r="46" spans="2:18">
      <c r="B46" s="2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6"/>
    </row>
    <row r="47" spans="2:18">
      <c r="B47" s="2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6"/>
    </row>
    <row r="48" spans="2:18">
      <c r="B48" s="25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6"/>
    </row>
    <row r="49" spans="2:18">
      <c r="B49" s="25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6"/>
    </row>
    <row r="50" spans="2:18" s="1" customFormat="1" ht="15">
      <c r="B50" s="38"/>
      <c r="C50" s="39"/>
      <c r="D50" s="53" t="s">
        <v>50</v>
      </c>
      <c r="E50" s="54"/>
      <c r="F50" s="54"/>
      <c r="G50" s="54"/>
      <c r="H50" s="55"/>
      <c r="I50" s="39"/>
      <c r="J50" s="53" t="s">
        <v>51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5"/>
      <c r="C51" s="29"/>
      <c r="D51" s="56"/>
      <c r="E51" s="29"/>
      <c r="F51" s="29"/>
      <c r="G51" s="29"/>
      <c r="H51" s="57"/>
      <c r="I51" s="29"/>
      <c r="J51" s="56"/>
      <c r="K51" s="29"/>
      <c r="L51" s="29"/>
      <c r="M51" s="29"/>
      <c r="N51" s="29"/>
      <c r="O51" s="29"/>
      <c r="P51" s="57"/>
      <c r="Q51" s="29"/>
      <c r="R51" s="26"/>
    </row>
    <row r="52" spans="2:18">
      <c r="B52" s="25"/>
      <c r="C52" s="29"/>
      <c r="D52" s="56"/>
      <c r="E52" s="29"/>
      <c r="F52" s="29"/>
      <c r="G52" s="29"/>
      <c r="H52" s="57"/>
      <c r="I52" s="29"/>
      <c r="J52" s="56"/>
      <c r="K52" s="29"/>
      <c r="L52" s="29"/>
      <c r="M52" s="29"/>
      <c r="N52" s="29"/>
      <c r="O52" s="29"/>
      <c r="P52" s="57"/>
      <c r="Q52" s="29"/>
      <c r="R52" s="26"/>
    </row>
    <row r="53" spans="2:18">
      <c r="B53" s="25"/>
      <c r="C53" s="29"/>
      <c r="D53" s="56"/>
      <c r="E53" s="29"/>
      <c r="F53" s="29"/>
      <c r="G53" s="29"/>
      <c r="H53" s="57"/>
      <c r="I53" s="29"/>
      <c r="J53" s="56"/>
      <c r="K53" s="29"/>
      <c r="L53" s="29"/>
      <c r="M53" s="29"/>
      <c r="N53" s="29"/>
      <c r="O53" s="29"/>
      <c r="P53" s="57"/>
      <c r="Q53" s="29"/>
      <c r="R53" s="26"/>
    </row>
    <row r="54" spans="2:18">
      <c r="B54" s="25"/>
      <c r="C54" s="29"/>
      <c r="D54" s="56"/>
      <c r="E54" s="29"/>
      <c r="F54" s="29"/>
      <c r="G54" s="29"/>
      <c r="H54" s="57"/>
      <c r="I54" s="29"/>
      <c r="J54" s="56"/>
      <c r="K54" s="29"/>
      <c r="L54" s="29"/>
      <c r="M54" s="29"/>
      <c r="N54" s="29"/>
      <c r="O54" s="29"/>
      <c r="P54" s="57"/>
      <c r="Q54" s="29"/>
      <c r="R54" s="26"/>
    </row>
    <row r="55" spans="2:18">
      <c r="B55" s="25"/>
      <c r="C55" s="29"/>
      <c r="D55" s="56"/>
      <c r="E55" s="29"/>
      <c r="F55" s="29"/>
      <c r="G55" s="29"/>
      <c r="H55" s="57"/>
      <c r="I55" s="29"/>
      <c r="J55" s="56"/>
      <c r="K55" s="29"/>
      <c r="L55" s="29"/>
      <c r="M55" s="29"/>
      <c r="N55" s="29"/>
      <c r="O55" s="29"/>
      <c r="P55" s="57"/>
      <c r="Q55" s="29"/>
      <c r="R55" s="26"/>
    </row>
    <row r="56" spans="2:18">
      <c r="B56" s="25"/>
      <c r="C56" s="29"/>
      <c r="D56" s="56"/>
      <c r="E56" s="29"/>
      <c r="F56" s="29"/>
      <c r="G56" s="29"/>
      <c r="H56" s="57"/>
      <c r="I56" s="29"/>
      <c r="J56" s="56"/>
      <c r="K56" s="29"/>
      <c r="L56" s="29"/>
      <c r="M56" s="29"/>
      <c r="N56" s="29"/>
      <c r="O56" s="29"/>
      <c r="P56" s="57"/>
      <c r="Q56" s="29"/>
      <c r="R56" s="26"/>
    </row>
    <row r="57" spans="2:18">
      <c r="B57" s="25"/>
      <c r="C57" s="29"/>
      <c r="D57" s="56"/>
      <c r="E57" s="29"/>
      <c r="F57" s="29"/>
      <c r="G57" s="29"/>
      <c r="H57" s="57"/>
      <c r="I57" s="29"/>
      <c r="J57" s="56"/>
      <c r="K57" s="29"/>
      <c r="L57" s="29"/>
      <c r="M57" s="29"/>
      <c r="N57" s="29"/>
      <c r="O57" s="29"/>
      <c r="P57" s="57"/>
      <c r="Q57" s="29"/>
      <c r="R57" s="26"/>
    </row>
    <row r="58" spans="2:18">
      <c r="B58" s="25"/>
      <c r="C58" s="29"/>
      <c r="D58" s="56"/>
      <c r="E58" s="29"/>
      <c r="F58" s="29"/>
      <c r="G58" s="29"/>
      <c r="H58" s="57"/>
      <c r="I58" s="29"/>
      <c r="J58" s="56"/>
      <c r="K58" s="29"/>
      <c r="L58" s="29"/>
      <c r="M58" s="29"/>
      <c r="N58" s="29"/>
      <c r="O58" s="29"/>
      <c r="P58" s="57"/>
      <c r="Q58" s="29"/>
      <c r="R58" s="26"/>
    </row>
    <row r="59" spans="2:18" s="1" customFormat="1" ht="15">
      <c r="B59" s="38"/>
      <c r="C59" s="39"/>
      <c r="D59" s="58" t="s">
        <v>52</v>
      </c>
      <c r="E59" s="59"/>
      <c r="F59" s="59"/>
      <c r="G59" s="60" t="s">
        <v>53</v>
      </c>
      <c r="H59" s="61"/>
      <c r="I59" s="39"/>
      <c r="J59" s="58" t="s">
        <v>52</v>
      </c>
      <c r="K59" s="59"/>
      <c r="L59" s="59"/>
      <c r="M59" s="59"/>
      <c r="N59" s="60" t="s">
        <v>53</v>
      </c>
      <c r="O59" s="59"/>
      <c r="P59" s="61"/>
      <c r="Q59" s="39"/>
      <c r="R59" s="40"/>
    </row>
    <row r="60" spans="2:18"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6"/>
    </row>
    <row r="61" spans="2:18" s="1" customFormat="1" ht="15">
      <c r="B61" s="38"/>
      <c r="C61" s="39"/>
      <c r="D61" s="53" t="s">
        <v>54</v>
      </c>
      <c r="E61" s="54"/>
      <c r="F61" s="54"/>
      <c r="G61" s="54"/>
      <c r="H61" s="55"/>
      <c r="I61" s="39"/>
      <c r="J61" s="53" t="s">
        <v>55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5"/>
      <c r="C62" s="29"/>
      <c r="D62" s="56"/>
      <c r="E62" s="29"/>
      <c r="F62" s="29"/>
      <c r="G62" s="29"/>
      <c r="H62" s="57"/>
      <c r="I62" s="29"/>
      <c r="J62" s="56"/>
      <c r="K62" s="29"/>
      <c r="L62" s="29"/>
      <c r="M62" s="29"/>
      <c r="N62" s="29"/>
      <c r="O62" s="29"/>
      <c r="P62" s="57"/>
      <c r="Q62" s="29"/>
      <c r="R62" s="26"/>
    </row>
    <row r="63" spans="2:18">
      <c r="B63" s="25"/>
      <c r="C63" s="29"/>
      <c r="D63" s="56"/>
      <c r="E63" s="29"/>
      <c r="F63" s="29"/>
      <c r="G63" s="29"/>
      <c r="H63" s="57"/>
      <c r="I63" s="29"/>
      <c r="J63" s="56"/>
      <c r="K63" s="29"/>
      <c r="L63" s="29"/>
      <c r="M63" s="29"/>
      <c r="N63" s="29"/>
      <c r="O63" s="29"/>
      <c r="P63" s="57"/>
      <c r="Q63" s="29"/>
      <c r="R63" s="26"/>
    </row>
    <row r="64" spans="2:18">
      <c r="B64" s="25"/>
      <c r="C64" s="29"/>
      <c r="D64" s="56"/>
      <c r="E64" s="29"/>
      <c r="F64" s="29"/>
      <c r="G64" s="29"/>
      <c r="H64" s="57"/>
      <c r="I64" s="29"/>
      <c r="J64" s="56"/>
      <c r="K64" s="29"/>
      <c r="L64" s="29"/>
      <c r="M64" s="29"/>
      <c r="N64" s="29"/>
      <c r="O64" s="29"/>
      <c r="P64" s="57"/>
      <c r="Q64" s="29"/>
      <c r="R64" s="26"/>
    </row>
    <row r="65" spans="2:18">
      <c r="B65" s="25"/>
      <c r="C65" s="29"/>
      <c r="D65" s="56"/>
      <c r="E65" s="29"/>
      <c r="F65" s="29"/>
      <c r="G65" s="29"/>
      <c r="H65" s="57"/>
      <c r="I65" s="29"/>
      <c r="J65" s="56"/>
      <c r="K65" s="29"/>
      <c r="L65" s="29"/>
      <c r="M65" s="29"/>
      <c r="N65" s="29"/>
      <c r="O65" s="29"/>
      <c r="P65" s="57"/>
      <c r="Q65" s="29"/>
      <c r="R65" s="26"/>
    </row>
    <row r="66" spans="2:18">
      <c r="B66" s="25"/>
      <c r="C66" s="29"/>
      <c r="D66" s="56"/>
      <c r="E66" s="29"/>
      <c r="F66" s="29"/>
      <c r="G66" s="29"/>
      <c r="H66" s="57"/>
      <c r="I66" s="29"/>
      <c r="J66" s="56"/>
      <c r="K66" s="29"/>
      <c r="L66" s="29"/>
      <c r="M66" s="29"/>
      <c r="N66" s="29"/>
      <c r="O66" s="29"/>
      <c r="P66" s="57"/>
      <c r="Q66" s="29"/>
      <c r="R66" s="26"/>
    </row>
    <row r="67" spans="2:18">
      <c r="B67" s="25"/>
      <c r="C67" s="29"/>
      <c r="D67" s="56"/>
      <c r="E67" s="29"/>
      <c r="F67" s="29"/>
      <c r="G67" s="29"/>
      <c r="H67" s="57"/>
      <c r="I67" s="29"/>
      <c r="J67" s="56"/>
      <c r="K67" s="29"/>
      <c r="L67" s="29"/>
      <c r="M67" s="29"/>
      <c r="N67" s="29"/>
      <c r="O67" s="29"/>
      <c r="P67" s="57"/>
      <c r="Q67" s="29"/>
      <c r="R67" s="26"/>
    </row>
    <row r="68" spans="2:18">
      <c r="B68" s="25"/>
      <c r="C68" s="29"/>
      <c r="D68" s="56"/>
      <c r="E68" s="29"/>
      <c r="F68" s="29"/>
      <c r="G68" s="29"/>
      <c r="H68" s="57"/>
      <c r="I68" s="29"/>
      <c r="J68" s="56"/>
      <c r="K68" s="29"/>
      <c r="L68" s="29"/>
      <c r="M68" s="29"/>
      <c r="N68" s="29"/>
      <c r="O68" s="29"/>
      <c r="P68" s="57"/>
      <c r="Q68" s="29"/>
      <c r="R68" s="26"/>
    </row>
    <row r="69" spans="2:18">
      <c r="B69" s="25"/>
      <c r="C69" s="29"/>
      <c r="D69" s="56"/>
      <c r="E69" s="29"/>
      <c r="F69" s="29"/>
      <c r="G69" s="29"/>
      <c r="H69" s="57"/>
      <c r="I69" s="29"/>
      <c r="J69" s="56"/>
      <c r="K69" s="29"/>
      <c r="L69" s="29"/>
      <c r="M69" s="29"/>
      <c r="N69" s="29"/>
      <c r="O69" s="29"/>
      <c r="P69" s="57"/>
      <c r="Q69" s="29"/>
      <c r="R69" s="26"/>
    </row>
    <row r="70" spans="2:18" s="1" customFormat="1" ht="15">
      <c r="B70" s="38"/>
      <c r="C70" s="39"/>
      <c r="D70" s="58" t="s">
        <v>52</v>
      </c>
      <c r="E70" s="59"/>
      <c r="F70" s="59"/>
      <c r="G70" s="60" t="s">
        <v>53</v>
      </c>
      <c r="H70" s="61"/>
      <c r="I70" s="39"/>
      <c r="J70" s="58" t="s">
        <v>52</v>
      </c>
      <c r="K70" s="59"/>
      <c r="L70" s="59"/>
      <c r="M70" s="59"/>
      <c r="N70" s="60" t="s">
        <v>53</v>
      </c>
      <c r="O70" s="59"/>
      <c r="P70" s="61"/>
      <c r="Q70" s="39"/>
      <c r="R70" s="40"/>
    </row>
    <row r="71" spans="2:18" s="1" customFormat="1" ht="14.4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6.95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6.950000000000003" customHeight="1">
      <c r="B76" s="38"/>
      <c r="C76" s="341" t="s">
        <v>97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40"/>
    </row>
    <row r="77" spans="2:18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3" t="s">
        <v>19</v>
      </c>
      <c r="D78" s="39"/>
      <c r="E78" s="39"/>
      <c r="F78" s="436" t="str">
        <f>F6</f>
        <v>IS a komunikace pro 10 RD- II etapa</v>
      </c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39"/>
      <c r="R78" s="40"/>
    </row>
    <row r="79" spans="2:18" s="1" customFormat="1" ht="36.950000000000003" customHeight="1">
      <c r="B79" s="38"/>
      <c r="C79" s="72" t="s">
        <v>315</v>
      </c>
      <c r="D79" s="39"/>
      <c r="E79" s="39"/>
      <c r="F79" s="376" t="str">
        <f>F7</f>
        <v xml:space="preserve"> IO 01 splašková kanalizace II. etapa</v>
      </c>
      <c r="G79" s="384"/>
      <c r="H79" s="384"/>
      <c r="I79" s="384"/>
      <c r="J79" s="384"/>
      <c r="K79" s="384"/>
      <c r="L79" s="384"/>
      <c r="M79" s="384"/>
      <c r="N79" s="384"/>
      <c r="O79" s="384"/>
      <c r="P79" s="384"/>
      <c r="Q79" s="39"/>
      <c r="R79" s="40"/>
    </row>
    <row r="80" spans="2:18" s="1" customFormat="1" ht="6.95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3" t="s">
        <v>23</v>
      </c>
      <c r="D81" s="39"/>
      <c r="E81" s="39"/>
      <c r="F81" s="31" t="str">
        <f>F9</f>
        <v>Velký Beranov</v>
      </c>
      <c r="G81" s="39"/>
      <c r="H81" s="39"/>
      <c r="I81" s="39"/>
      <c r="J81" s="39"/>
      <c r="K81" s="33" t="s">
        <v>25</v>
      </c>
      <c r="L81" s="39"/>
      <c r="M81" s="386" t="str">
        <f>IF(O9="","",O9)</f>
        <v>07.07.2018</v>
      </c>
      <c r="N81" s="386"/>
      <c r="O81" s="386"/>
      <c r="P81" s="386"/>
      <c r="Q81" s="39"/>
      <c r="R81" s="40"/>
    </row>
    <row r="82" spans="2:47" s="1" customFormat="1" ht="6.95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 ht="15">
      <c r="B83" s="38"/>
      <c r="C83" s="33" t="s">
        <v>27</v>
      </c>
      <c r="D83" s="39"/>
      <c r="E83" s="39"/>
      <c r="F83" s="31" t="str">
        <f>E12</f>
        <v xml:space="preserve"> </v>
      </c>
      <c r="G83" s="39"/>
      <c r="H83" s="39"/>
      <c r="I83" s="39"/>
      <c r="J83" s="39"/>
      <c r="K83" s="33" t="s">
        <v>33</v>
      </c>
      <c r="L83" s="39"/>
      <c r="M83" s="345" t="str">
        <f>E18</f>
        <v xml:space="preserve"> </v>
      </c>
      <c r="N83" s="345"/>
      <c r="O83" s="345"/>
      <c r="P83" s="345"/>
      <c r="Q83" s="345"/>
      <c r="R83" s="40"/>
    </row>
    <row r="84" spans="2:47" s="1" customFormat="1" ht="14.45" customHeight="1">
      <c r="B84" s="38"/>
      <c r="C84" s="33" t="s">
        <v>31</v>
      </c>
      <c r="D84" s="39"/>
      <c r="E84" s="39"/>
      <c r="F84" s="31" t="str">
        <f>IF(E15="","",E15)</f>
        <v>Vyplň údaj</v>
      </c>
      <c r="G84" s="39"/>
      <c r="H84" s="39"/>
      <c r="I84" s="39"/>
      <c r="J84" s="39"/>
      <c r="K84" s="33" t="s">
        <v>35</v>
      </c>
      <c r="L84" s="39"/>
      <c r="M84" s="345" t="str">
        <f>E21</f>
        <v xml:space="preserve"> </v>
      </c>
      <c r="N84" s="345"/>
      <c r="O84" s="345"/>
      <c r="P84" s="345"/>
      <c r="Q84" s="345"/>
      <c r="R84" s="40"/>
    </row>
    <row r="85" spans="2:47" s="1" customFormat="1" ht="10.35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393" t="s">
        <v>98</v>
      </c>
      <c r="D86" s="394"/>
      <c r="E86" s="394"/>
      <c r="F86" s="394"/>
      <c r="G86" s="394"/>
      <c r="H86" s="105"/>
      <c r="I86" s="105"/>
      <c r="J86" s="105"/>
      <c r="K86" s="105"/>
      <c r="L86" s="105"/>
      <c r="M86" s="105"/>
      <c r="N86" s="393" t="s">
        <v>99</v>
      </c>
      <c r="O86" s="394"/>
      <c r="P86" s="394"/>
      <c r="Q86" s="394"/>
      <c r="R86" s="40"/>
    </row>
    <row r="87" spans="2:47" s="1" customFormat="1" ht="10.35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13" t="s">
        <v>100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73">
        <f>N125</f>
        <v>0</v>
      </c>
      <c r="O88" s="395"/>
      <c r="P88" s="395"/>
      <c r="Q88" s="395"/>
      <c r="R88" s="40"/>
      <c r="AU88" s="21" t="s">
        <v>101</v>
      </c>
    </row>
    <row r="89" spans="2:47" s="6" customFormat="1" ht="24.95" customHeight="1">
      <c r="B89" s="114"/>
      <c r="C89" s="115"/>
      <c r="D89" s="116" t="s">
        <v>102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96">
        <f>N126</f>
        <v>0</v>
      </c>
      <c r="O89" s="397"/>
      <c r="P89" s="397"/>
      <c r="Q89" s="397"/>
      <c r="R89" s="117"/>
    </row>
    <row r="90" spans="2:47" s="7" customFormat="1" ht="19.899999999999999" customHeight="1">
      <c r="B90" s="118"/>
      <c r="C90" s="119"/>
      <c r="D90" s="102" t="s">
        <v>103</v>
      </c>
      <c r="E90" s="119"/>
      <c r="F90" s="119"/>
      <c r="G90" s="119"/>
      <c r="H90" s="119"/>
      <c r="I90" s="119"/>
      <c r="J90" s="119"/>
      <c r="K90" s="119"/>
      <c r="L90" s="119"/>
      <c r="M90" s="119"/>
      <c r="N90" s="398">
        <f>N127</f>
        <v>0</v>
      </c>
      <c r="O90" s="399"/>
      <c r="P90" s="399"/>
      <c r="Q90" s="399"/>
      <c r="R90" s="120"/>
    </row>
    <row r="91" spans="2:47" s="7" customFormat="1" ht="19.899999999999999" customHeight="1">
      <c r="B91" s="118"/>
      <c r="C91" s="119"/>
      <c r="D91" s="102" t="s">
        <v>316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98">
        <f>N212</f>
        <v>0</v>
      </c>
      <c r="O91" s="399"/>
      <c r="P91" s="399"/>
      <c r="Q91" s="399"/>
      <c r="R91" s="120"/>
    </row>
    <row r="92" spans="2:47" s="7" customFormat="1" ht="19.899999999999999" customHeight="1">
      <c r="B92" s="118"/>
      <c r="C92" s="119"/>
      <c r="D92" s="102" t="s">
        <v>317</v>
      </c>
      <c r="E92" s="119"/>
      <c r="F92" s="119"/>
      <c r="G92" s="119"/>
      <c r="H92" s="119"/>
      <c r="I92" s="119"/>
      <c r="J92" s="119"/>
      <c r="K92" s="119"/>
      <c r="L92" s="119"/>
      <c r="M92" s="119"/>
      <c r="N92" s="398">
        <f>N225</f>
        <v>0</v>
      </c>
      <c r="O92" s="399"/>
      <c r="P92" s="399"/>
      <c r="Q92" s="399"/>
      <c r="R92" s="120"/>
    </row>
    <row r="93" spans="2:47" s="7" customFormat="1" ht="19.899999999999999" customHeight="1">
      <c r="B93" s="118"/>
      <c r="C93" s="119"/>
      <c r="D93" s="102" t="s">
        <v>107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98">
        <f>N308</f>
        <v>0</v>
      </c>
      <c r="O93" s="399"/>
      <c r="P93" s="399"/>
      <c r="Q93" s="399"/>
      <c r="R93" s="120"/>
    </row>
    <row r="94" spans="2:47" s="6" customFormat="1" ht="24.95" customHeight="1">
      <c r="B94" s="114"/>
      <c r="C94" s="115"/>
      <c r="D94" s="116" t="s">
        <v>108</v>
      </c>
      <c r="E94" s="115"/>
      <c r="F94" s="115"/>
      <c r="G94" s="115"/>
      <c r="H94" s="115"/>
      <c r="I94" s="115"/>
      <c r="J94" s="115"/>
      <c r="K94" s="115"/>
      <c r="L94" s="115"/>
      <c r="M94" s="115"/>
      <c r="N94" s="396">
        <f>N310</f>
        <v>0</v>
      </c>
      <c r="O94" s="397"/>
      <c r="P94" s="397"/>
      <c r="Q94" s="397"/>
      <c r="R94" s="117"/>
    </row>
    <row r="95" spans="2:47" s="7" customFormat="1" ht="19.899999999999999" customHeight="1">
      <c r="B95" s="118"/>
      <c r="C95" s="119"/>
      <c r="D95" s="102" t="s">
        <v>109</v>
      </c>
      <c r="E95" s="119"/>
      <c r="F95" s="119"/>
      <c r="G95" s="119"/>
      <c r="H95" s="119"/>
      <c r="I95" s="119"/>
      <c r="J95" s="119"/>
      <c r="K95" s="119"/>
      <c r="L95" s="119"/>
      <c r="M95" s="119"/>
      <c r="N95" s="398">
        <f>N311</f>
        <v>0</v>
      </c>
      <c r="O95" s="399"/>
      <c r="P95" s="399"/>
      <c r="Q95" s="399"/>
      <c r="R95" s="120"/>
    </row>
    <row r="96" spans="2:47" s="7" customFormat="1" ht="19.899999999999999" customHeight="1">
      <c r="B96" s="118"/>
      <c r="C96" s="119"/>
      <c r="D96" s="102" t="s">
        <v>110</v>
      </c>
      <c r="E96" s="119"/>
      <c r="F96" s="119"/>
      <c r="G96" s="119"/>
      <c r="H96" s="119"/>
      <c r="I96" s="119"/>
      <c r="J96" s="119"/>
      <c r="K96" s="119"/>
      <c r="L96" s="119"/>
      <c r="M96" s="119"/>
      <c r="N96" s="398">
        <f>N315</f>
        <v>0</v>
      </c>
      <c r="O96" s="399"/>
      <c r="P96" s="399"/>
      <c r="Q96" s="399"/>
      <c r="R96" s="120"/>
    </row>
    <row r="97" spans="2:65" s="7" customFormat="1" ht="19.899999999999999" customHeight="1">
      <c r="B97" s="118"/>
      <c r="C97" s="119"/>
      <c r="D97" s="102" t="s">
        <v>318</v>
      </c>
      <c r="E97" s="119"/>
      <c r="F97" s="119"/>
      <c r="G97" s="119"/>
      <c r="H97" s="119"/>
      <c r="I97" s="119"/>
      <c r="J97" s="119"/>
      <c r="K97" s="119"/>
      <c r="L97" s="119"/>
      <c r="M97" s="119"/>
      <c r="N97" s="398">
        <f>N319</f>
        <v>0</v>
      </c>
      <c r="O97" s="399"/>
      <c r="P97" s="399"/>
      <c r="Q97" s="399"/>
      <c r="R97" s="120"/>
    </row>
    <row r="98" spans="2:65" s="6" customFormat="1" ht="21.75" customHeight="1">
      <c r="B98" s="114"/>
      <c r="C98" s="115"/>
      <c r="D98" s="116" t="s">
        <v>111</v>
      </c>
      <c r="E98" s="115"/>
      <c r="F98" s="115"/>
      <c r="G98" s="115"/>
      <c r="H98" s="115"/>
      <c r="I98" s="115"/>
      <c r="J98" s="115"/>
      <c r="K98" s="115"/>
      <c r="L98" s="115"/>
      <c r="M98" s="115"/>
      <c r="N98" s="400">
        <f>N323</f>
        <v>0</v>
      </c>
      <c r="O98" s="397"/>
      <c r="P98" s="397"/>
      <c r="Q98" s="397"/>
      <c r="R98" s="117"/>
    </row>
    <row r="99" spans="2:65" s="1" customFormat="1" ht="21.75" customHeight="1"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40"/>
    </row>
    <row r="100" spans="2:65" s="1" customFormat="1" ht="29.25" customHeight="1">
      <c r="B100" s="38"/>
      <c r="C100" s="113" t="s">
        <v>112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5">
        <f>ROUND(N101+N102+N103+N104+N105+N106,2)</f>
        <v>0</v>
      </c>
      <c r="O100" s="401"/>
      <c r="P100" s="401"/>
      <c r="Q100" s="401"/>
      <c r="R100" s="40"/>
      <c r="T100" s="121"/>
      <c r="U100" s="122" t="s">
        <v>40</v>
      </c>
    </row>
    <row r="101" spans="2:65" s="1" customFormat="1" ht="18" customHeight="1">
      <c r="B101" s="123"/>
      <c r="C101" s="124"/>
      <c r="D101" s="402" t="s">
        <v>113</v>
      </c>
      <c r="E101" s="403"/>
      <c r="F101" s="403"/>
      <c r="G101" s="403"/>
      <c r="H101" s="403"/>
      <c r="I101" s="124"/>
      <c r="J101" s="124"/>
      <c r="K101" s="124"/>
      <c r="L101" s="124"/>
      <c r="M101" s="124"/>
      <c r="N101" s="404">
        <f>ROUND(N88*T101,2)</f>
        <v>0</v>
      </c>
      <c r="O101" s="405"/>
      <c r="P101" s="405"/>
      <c r="Q101" s="405"/>
      <c r="R101" s="126"/>
      <c r="S101" s="124"/>
      <c r="T101" s="127"/>
      <c r="U101" s="128" t="s">
        <v>41</v>
      </c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30" t="s">
        <v>114</v>
      </c>
      <c r="AZ101" s="129"/>
      <c r="BA101" s="129"/>
      <c r="BB101" s="129"/>
      <c r="BC101" s="129"/>
      <c r="BD101" s="129"/>
      <c r="BE101" s="131">
        <f t="shared" ref="BE101:BE106" si="0">IF(U101="základní",N101,0)</f>
        <v>0</v>
      </c>
      <c r="BF101" s="131">
        <f t="shared" ref="BF101:BF106" si="1">IF(U101="snížená",N101,0)</f>
        <v>0</v>
      </c>
      <c r="BG101" s="131">
        <f t="shared" ref="BG101:BG106" si="2">IF(U101="zákl. přenesená",N101,0)</f>
        <v>0</v>
      </c>
      <c r="BH101" s="131">
        <f t="shared" ref="BH101:BH106" si="3">IF(U101="sníž. přenesená",N101,0)</f>
        <v>0</v>
      </c>
      <c r="BI101" s="131">
        <f t="shared" ref="BI101:BI106" si="4">IF(U101="nulová",N101,0)</f>
        <v>0</v>
      </c>
      <c r="BJ101" s="130" t="s">
        <v>81</v>
      </c>
      <c r="BK101" s="129"/>
      <c r="BL101" s="129"/>
      <c r="BM101" s="129"/>
    </row>
    <row r="102" spans="2:65" s="1" customFormat="1" ht="18" customHeight="1">
      <c r="B102" s="123"/>
      <c r="C102" s="124"/>
      <c r="D102" s="402" t="s">
        <v>115</v>
      </c>
      <c r="E102" s="403"/>
      <c r="F102" s="403"/>
      <c r="G102" s="403"/>
      <c r="H102" s="403"/>
      <c r="I102" s="124"/>
      <c r="J102" s="124"/>
      <c r="K102" s="124"/>
      <c r="L102" s="124"/>
      <c r="M102" s="124"/>
      <c r="N102" s="404">
        <f>ROUND(N88*T102,2)</f>
        <v>0</v>
      </c>
      <c r="O102" s="405"/>
      <c r="P102" s="405"/>
      <c r="Q102" s="405"/>
      <c r="R102" s="126"/>
      <c r="S102" s="124"/>
      <c r="T102" s="127"/>
      <c r="U102" s="128" t="s">
        <v>41</v>
      </c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0" t="s">
        <v>114</v>
      </c>
      <c r="AZ102" s="129"/>
      <c r="BA102" s="129"/>
      <c r="BB102" s="129"/>
      <c r="BC102" s="129"/>
      <c r="BD102" s="129"/>
      <c r="BE102" s="131">
        <f t="shared" si="0"/>
        <v>0</v>
      </c>
      <c r="BF102" s="131">
        <f t="shared" si="1"/>
        <v>0</v>
      </c>
      <c r="BG102" s="131">
        <f t="shared" si="2"/>
        <v>0</v>
      </c>
      <c r="BH102" s="131">
        <f t="shared" si="3"/>
        <v>0</v>
      </c>
      <c r="BI102" s="131">
        <f t="shared" si="4"/>
        <v>0</v>
      </c>
      <c r="BJ102" s="130" t="s">
        <v>81</v>
      </c>
      <c r="BK102" s="129"/>
      <c r="BL102" s="129"/>
      <c r="BM102" s="129"/>
    </row>
    <row r="103" spans="2:65" s="1" customFormat="1" ht="18" customHeight="1">
      <c r="B103" s="123"/>
      <c r="C103" s="124"/>
      <c r="D103" s="402" t="s">
        <v>116</v>
      </c>
      <c r="E103" s="403"/>
      <c r="F103" s="403"/>
      <c r="G103" s="403"/>
      <c r="H103" s="403"/>
      <c r="I103" s="124"/>
      <c r="J103" s="124"/>
      <c r="K103" s="124"/>
      <c r="L103" s="124"/>
      <c r="M103" s="124"/>
      <c r="N103" s="404">
        <f>ROUND(N88*T103,2)</f>
        <v>0</v>
      </c>
      <c r="O103" s="405"/>
      <c r="P103" s="405"/>
      <c r="Q103" s="405"/>
      <c r="R103" s="126"/>
      <c r="S103" s="124"/>
      <c r="T103" s="127"/>
      <c r="U103" s="128" t="s">
        <v>41</v>
      </c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30" t="s">
        <v>114</v>
      </c>
      <c r="AZ103" s="129"/>
      <c r="BA103" s="129"/>
      <c r="BB103" s="129"/>
      <c r="BC103" s="129"/>
      <c r="BD103" s="129"/>
      <c r="BE103" s="131">
        <f t="shared" si="0"/>
        <v>0</v>
      </c>
      <c r="BF103" s="131">
        <f t="shared" si="1"/>
        <v>0</v>
      </c>
      <c r="BG103" s="131">
        <f t="shared" si="2"/>
        <v>0</v>
      </c>
      <c r="BH103" s="131">
        <f t="shared" si="3"/>
        <v>0</v>
      </c>
      <c r="BI103" s="131">
        <f t="shared" si="4"/>
        <v>0</v>
      </c>
      <c r="BJ103" s="130" t="s">
        <v>81</v>
      </c>
      <c r="BK103" s="129"/>
      <c r="BL103" s="129"/>
      <c r="BM103" s="129"/>
    </row>
    <row r="104" spans="2:65" s="1" customFormat="1" ht="18" customHeight="1">
      <c r="B104" s="123"/>
      <c r="C104" s="124"/>
      <c r="D104" s="402" t="s">
        <v>117</v>
      </c>
      <c r="E104" s="403"/>
      <c r="F104" s="403"/>
      <c r="G104" s="403"/>
      <c r="H104" s="403"/>
      <c r="I104" s="124"/>
      <c r="J104" s="124"/>
      <c r="K104" s="124"/>
      <c r="L104" s="124"/>
      <c r="M104" s="124"/>
      <c r="N104" s="404">
        <f>ROUND(N88*T104,2)</f>
        <v>0</v>
      </c>
      <c r="O104" s="405"/>
      <c r="P104" s="405"/>
      <c r="Q104" s="405"/>
      <c r="R104" s="126"/>
      <c r="S104" s="124"/>
      <c r="T104" s="127"/>
      <c r="U104" s="128" t="s">
        <v>41</v>
      </c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0" t="s">
        <v>114</v>
      </c>
      <c r="AZ104" s="129"/>
      <c r="BA104" s="129"/>
      <c r="BB104" s="129"/>
      <c r="BC104" s="129"/>
      <c r="BD104" s="129"/>
      <c r="BE104" s="131">
        <f t="shared" si="0"/>
        <v>0</v>
      </c>
      <c r="BF104" s="131">
        <f t="shared" si="1"/>
        <v>0</v>
      </c>
      <c r="BG104" s="131">
        <f t="shared" si="2"/>
        <v>0</v>
      </c>
      <c r="BH104" s="131">
        <f t="shared" si="3"/>
        <v>0</v>
      </c>
      <c r="BI104" s="131">
        <f t="shared" si="4"/>
        <v>0</v>
      </c>
      <c r="BJ104" s="130" t="s">
        <v>81</v>
      </c>
      <c r="BK104" s="129"/>
      <c r="BL104" s="129"/>
      <c r="BM104" s="129"/>
    </row>
    <row r="105" spans="2:65" s="1" customFormat="1" ht="18" customHeight="1">
      <c r="B105" s="123"/>
      <c r="C105" s="124"/>
      <c r="D105" s="402" t="s">
        <v>118</v>
      </c>
      <c r="E105" s="403"/>
      <c r="F105" s="403"/>
      <c r="G105" s="403"/>
      <c r="H105" s="403"/>
      <c r="I105" s="124"/>
      <c r="J105" s="124"/>
      <c r="K105" s="124"/>
      <c r="L105" s="124"/>
      <c r="M105" s="124"/>
      <c r="N105" s="404">
        <f>ROUND(N88*T105,2)</f>
        <v>0</v>
      </c>
      <c r="O105" s="405"/>
      <c r="P105" s="405"/>
      <c r="Q105" s="405"/>
      <c r="R105" s="126"/>
      <c r="S105" s="124"/>
      <c r="T105" s="127"/>
      <c r="U105" s="128" t="s">
        <v>41</v>
      </c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30" t="s">
        <v>114</v>
      </c>
      <c r="AZ105" s="129"/>
      <c r="BA105" s="129"/>
      <c r="BB105" s="129"/>
      <c r="BC105" s="129"/>
      <c r="BD105" s="129"/>
      <c r="BE105" s="131">
        <f t="shared" si="0"/>
        <v>0</v>
      </c>
      <c r="BF105" s="131">
        <f t="shared" si="1"/>
        <v>0</v>
      </c>
      <c r="BG105" s="131">
        <f t="shared" si="2"/>
        <v>0</v>
      </c>
      <c r="BH105" s="131">
        <f t="shared" si="3"/>
        <v>0</v>
      </c>
      <c r="BI105" s="131">
        <f t="shared" si="4"/>
        <v>0</v>
      </c>
      <c r="BJ105" s="130" t="s">
        <v>81</v>
      </c>
      <c r="BK105" s="129"/>
      <c r="BL105" s="129"/>
      <c r="BM105" s="129"/>
    </row>
    <row r="106" spans="2:65" s="1" customFormat="1" ht="18" customHeight="1">
      <c r="B106" s="123"/>
      <c r="C106" s="124"/>
      <c r="D106" s="125" t="s">
        <v>119</v>
      </c>
      <c r="E106" s="124"/>
      <c r="F106" s="124"/>
      <c r="G106" s="124"/>
      <c r="H106" s="124"/>
      <c r="I106" s="124"/>
      <c r="J106" s="124"/>
      <c r="K106" s="124"/>
      <c r="L106" s="124"/>
      <c r="M106" s="124"/>
      <c r="N106" s="404">
        <f>ROUND(N88*T106,2)</f>
        <v>0</v>
      </c>
      <c r="O106" s="405"/>
      <c r="P106" s="405"/>
      <c r="Q106" s="405"/>
      <c r="R106" s="126"/>
      <c r="S106" s="124"/>
      <c r="T106" s="132"/>
      <c r="U106" s="133" t="s">
        <v>41</v>
      </c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30" t="s">
        <v>120</v>
      </c>
      <c r="AZ106" s="129"/>
      <c r="BA106" s="129"/>
      <c r="BB106" s="129"/>
      <c r="BC106" s="129"/>
      <c r="BD106" s="129"/>
      <c r="BE106" s="131">
        <f t="shared" si="0"/>
        <v>0</v>
      </c>
      <c r="BF106" s="131">
        <f t="shared" si="1"/>
        <v>0</v>
      </c>
      <c r="BG106" s="131">
        <f t="shared" si="2"/>
        <v>0</v>
      </c>
      <c r="BH106" s="131">
        <f t="shared" si="3"/>
        <v>0</v>
      </c>
      <c r="BI106" s="131">
        <f t="shared" si="4"/>
        <v>0</v>
      </c>
      <c r="BJ106" s="130" t="s">
        <v>81</v>
      </c>
      <c r="BK106" s="129"/>
      <c r="BL106" s="129"/>
      <c r="BM106" s="129"/>
    </row>
    <row r="107" spans="2:65" s="1" customFormat="1"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40"/>
    </row>
    <row r="108" spans="2:65" s="1" customFormat="1" ht="29.25" customHeight="1">
      <c r="B108" s="38"/>
      <c r="C108" s="104" t="s">
        <v>88</v>
      </c>
      <c r="D108" s="105"/>
      <c r="E108" s="105"/>
      <c r="F108" s="105"/>
      <c r="G108" s="105"/>
      <c r="H108" s="105"/>
      <c r="I108" s="105"/>
      <c r="J108" s="105"/>
      <c r="K108" s="105"/>
      <c r="L108" s="375">
        <f>ROUND(SUM(N88+N100),2)</f>
        <v>0</v>
      </c>
      <c r="M108" s="375"/>
      <c r="N108" s="375"/>
      <c r="O108" s="375"/>
      <c r="P108" s="375"/>
      <c r="Q108" s="375"/>
      <c r="R108" s="40"/>
    </row>
    <row r="109" spans="2:65" s="1" customFormat="1" ht="6.95" customHeight="1"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4"/>
    </row>
    <row r="113" spans="2:65" s="1" customFormat="1" ht="6.95" customHeight="1"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7"/>
    </row>
    <row r="114" spans="2:65" s="1" customFormat="1" ht="36.950000000000003" customHeight="1">
      <c r="B114" s="38"/>
      <c r="C114" s="341" t="s">
        <v>121</v>
      </c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  <c r="N114" s="384"/>
      <c r="O114" s="384"/>
      <c r="P114" s="384"/>
      <c r="Q114" s="384"/>
      <c r="R114" s="40"/>
    </row>
    <row r="115" spans="2:65" s="1" customFormat="1" ht="6.95" customHeight="1"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40"/>
    </row>
    <row r="116" spans="2:65" s="1" customFormat="1" ht="30" customHeight="1">
      <c r="B116" s="38"/>
      <c r="C116" s="33" t="s">
        <v>19</v>
      </c>
      <c r="D116" s="39"/>
      <c r="E116" s="39"/>
      <c r="F116" s="436" t="str">
        <f>F6</f>
        <v>IS a komunikace pro 10 RD- II etapa</v>
      </c>
      <c r="G116" s="437"/>
      <c r="H116" s="437"/>
      <c r="I116" s="437"/>
      <c r="J116" s="437"/>
      <c r="K116" s="437"/>
      <c r="L116" s="437"/>
      <c r="M116" s="437"/>
      <c r="N116" s="437"/>
      <c r="O116" s="437"/>
      <c r="P116" s="437"/>
      <c r="Q116" s="39"/>
      <c r="R116" s="40"/>
    </row>
    <row r="117" spans="2:65" s="1" customFormat="1" ht="36.950000000000003" customHeight="1">
      <c r="B117" s="38"/>
      <c r="C117" s="72" t="s">
        <v>315</v>
      </c>
      <c r="D117" s="39"/>
      <c r="E117" s="39"/>
      <c r="F117" s="376" t="str">
        <f>F7</f>
        <v xml:space="preserve"> IO 01 splašková kanalizace II. etapa</v>
      </c>
      <c r="G117" s="384"/>
      <c r="H117" s="384"/>
      <c r="I117" s="384"/>
      <c r="J117" s="384"/>
      <c r="K117" s="384"/>
      <c r="L117" s="384"/>
      <c r="M117" s="384"/>
      <c r="N117" s="384"/>
      <c r="O117" s="384"/>
      <c r="P117" s="384"/>
      <c r="Q117" s="39"/>
      <c r="R117" s="40"/>
    </row>
    <row r="118" spans="2:65" s="1" customFormat="1" ht="6.95" customHeight="1"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0"/>
    </row>
    <row r="119" spans="2:65" s="1" customFormat="1" ht="18" customHeight="1">
      <c r="B119" s="38"/>
      <c r="C119" s="33" t="s">
        <v>23</v>
      </c>
      <c r="D119" s="39"/>
      <c r="E119" s="39"/>
      <c r="F119" s="31" t="str">
        <f>F9</f>
        <v>Velký Beranov</v>
      </c>
      <c r="G119" s="39"/>
      <c r="H119" s="39"/>
      <c r="I119" s="39"/>
      <c r="J119" s="39"/>
      <c r="K119" s="33" t="s">
        <v>25</v>
      </c>
      <c r="L119" s="39"/>
      <c r="M119" s="386" t="str">
        <f>IF(O9="","",O9)</f>
        <v>07.07.2018</v>
      </c>
      <c r="N119" s="386"/>
      <c r="O119" s="386"/>
      <c r="P119" s="386"/>
      <c r="Q119" s="39"/>
      <c r="R119" s="40"/>
    </row>
    <row r="120" spans="2:65" s="1" customFormat="1" ht="6.95" customHeight="1"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0"/>
    </row>
    <row r="121" spans="2:65" s="1" customFormat="1" ht="15">
      <c r="B121" s="38"/>
      <c r="C121" s="33" t="s">
        <v>27</v>
      </c>
      <c r="D121" s="39"/>
      <c r="E121" s="39"/>
      <c r="F121" s="31" t="str">
        <f>E12</f>
        <v xml:space="preserve"> </v>
      </c>
      <c r="G121" s="39"/>
      <c r="H121" s="39"/>
      <c r="I121" s="39"/>
      <c r="J121" s="39"/>
      <c r="K121" s="33" t="s">
        <v>33</v>
      </c>
      <c r="L121" s="39"/>
      <c r="M121" s="345" t="str">
        <f>E18</f>
        <v xml:space="preserve"> </v>
      </c>
      <c r="N121" s="345"/>
      <c r="O121" s="345"/>
      <c r="P121" s="345"/>
      <c r="Q121" s="345"/>
      <c r="R121" s="40"/>
    </row>
    <row r="122" spans="2:65" s="1" customFormat="1" ht="14.45" customHeight="1">
      <c r="B122" s="38"/>
      <c r="C122" s="33" t="s">
        <v>31</v>
      </c>
      <c r="D122" s="39"/>
      <c r="E122" s="39"/>
      <c r="F122" s="31" t="str">
        <f>IF(E15="","",E15)</f>
        <v>Vyplň údaj</v>
      </c>
      <c r="G122" s="39"/>
      <c r="H122" s="39"/>
      <c r="I122" s="39"/>
      <c r="J122" s="39"/>
      <c r="K122" s="33" t="s">
        <v>35</v>
      </c>
      <c r="L122" s="39"/>
      <c r="M122" s="345" t="str">
        <f>E21</f>
        <v xml:space="preserve"> </v>
      </c>
      <c r="N122" s="345"/>
      <c r="O122" s="345"/>
      <c r="P122" s="345"/>
      <c r="Q122" s="345"/>
      <c r="R122" s="40"/>
    </row>
    <row r="123" spans="2:65" s="1" customFormat="1" ht="10.35" customHeight="1"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40"/>
    </row>
    <row r="124" spans="2:65" s="8" customFormat="1" ht="29.25" customHeight="1">
      <c r="B124" s="134"/>
      <c r="C124" s="135" t="s">
        <v>122</v>
      </c>
      <c r="D124" s="136" t="s">
        <v>123</v>
      </c>
      <c r="E124" s="136" t="s">
        <v>58</v>
      </c>
      <c r="F124" s="406" t="s">
        <v>124</v>
      </c>
      <c r="G124" s="406"/>
      <c r="H124" s="406"/>
      <c r="I124" s="406"/>
      <c r="J124" s="136" t="s">
        <v>125</v>
      </c>
      <c r="K124" s="136" t="s">
        <v>126</v>
      </c>
      <c r="L124" s="407" t="s">
        <v>127</v>
      </c>
      <c r="M124" s="407"/>
      <c r="N124" s="406" t="s">
        <v>99</v>
      </c>
      <c r="O124" s="406"/>
      <c r="P124" s="406"/>
      <c r="Q124" s="408"/>
      <c r="R124" s="137"/>
      <c r="T124" s="79" t="s">
        <v>128</v>
      </c>
      <c r="U124" s="80" t="s">
        <v>40</v>
      </c>
      <c r="V124" s="80" t="s">
        <v>129</v>
      </c>
      <c r="W124" s="80" t="s">
        <v>130</v>
      </c>
      <c r="X124" s="80" t="s">
        <v>131</v>
      </c>
      <c r="Y124" s="80" t="s">
        <v>132</v>
      </c>
      <c r="Z124" s="80" t="s">
        <v>133</v>
      </c>
      <c r="AA124" s="81" t="s">
        <v>134</v>
      </c>
    </row>
    <row r="125" spans="2:65" s="1" customFormat="1" ht="29.25" customHeight="1">
      <c r="B125" s="38"/>
      <c r="C125" s="83" t="s">
        <v>96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416">
        <f>BK125</f>
        <v>0</v>
      </c>
      <c r="O125" s="417"/>
      <c r="P125" s="417"/>
      <c r="Q125" s="417"/>
      <c r="R125" s="40"/>
      <c r="T125" s="82"/>
      <c r="U125" s="54"/>
      <c r="V125" s="54"/>
      <c r="W125" s="138">
        <f>W126+W310+W323</f>
        <v>0</v>
      </c>
      <c r="X125" s="54"/>
      <c r="Y125" s="138">
        <f>Y126+Y310+Y323</f>
        <v>194.43574472000003</v>
      </c>
      <c r="Z125" s="54"/>
      <c r="AA125" s="139">
        <f>AA126+AA310+AA323</f>
        <v>0</v>
      </c>
      <c r="AT125" s="21" t="s">
        <v>75</v>
      </c>
      <c r="AU125" s="21" t="s">
        <v>101</v>
      </c>
      <c r="BK125" s="140">
        <f>BK126+BK310+BK323</f>
        <v>0</v>
      </c>
    </row>
    <row r="126" spans="2:65" s="9" customFormat="1" ht="37.35" customHeight="1">
      <c r="B126" s="141"/>
      <c r="C126" s="142"/>
      <c r="D126" s="143" t="s">
        <v>102</v>
      </c>
      <c r="E126" s="143"/>
      <c r="F126" s="143"/>
      <c r="G126" s="143"/>
      <c r="H126" s="143"/>
      <c r="I126" s="143"/>
      <c r="J126" s="143"/>
      <c r="K126" s="143"/>
      <c r="L126" s="143"/>
      <c r="M126" s="143"/>
      <c r="N126" s="400">
        <f>BK126</f>
        <v>0</v>
      </c>
      <c r="O126" s="396"/>
      <c r="P126" s="396"/>
      <c r="Q126" s="396"/>
      <c r="R126" s="144"/>
      <c r="T126" s="145"/>
      <c r="U126" s="142"/>
      <c r="V126" s="142"/>
      <c r="W126" s="146">
        <f>W127+W212+W225+W308</f>
        <v>0</v>
      </c>
      <c r="X126" s="142"/>
      <c r="Y126" s="146">
        <f>Y127+Y212+Y225+Y308</f>
        <v>194.43574472000003</v>
      </c>
      <c r="Z126" s="142"/>
      <c r="AA126" s="147">
        <f>AA127+AA212+AA225+AA308</f>
        <v>0</v>
      </c>
      <c r="AR126" s="148" t="s">
        <v>81</v>
      </c>
      <c r="AT126" s="149" t="s">
        <v>75</v>
      </c>
      <c r="AU126" s="149" t="s">
        <v>76</v>
      </c>
      <c r="AY126" s="148" t="s">
        <v>135</v>
      </c>
      <c r="BK126" s="150">
        <f>BK127+BK212+BK225+BK308</f>
        <v>0</v>
      </c>
    </row>
    <row r="127" spans="2:65" s="9" customFormat="1" ht="19.899999999999999" customHeight="1">
      <c r="B127" s="141"/>
      <c r="C127" s="142"/>
      <c r="D127" s="151" t="s">
        <v>103</v>
      </c>
      <c r="E127" s="151"/>
      <c r="F127" s="151"/>
      <c r="G127" s="151"/>
      <c r="H127" s="151"/>
      <c r="I127" s="151"/>
      <c r="J127" s="151"/>
      <c r="K127" s="151"/>
      <c r="L127" s="151"/>
      <c r="M127" s="151"/>
      <c r="N127" s="418">
        <f>BK127</f>
        <v>0</v>
      </c>
      <c r="O127" s="419"/>
      <c r="P127" s="419"/>
      <c r="Q127" s="419"/>
      <c r="R127" s="144"/>
      <c r="T127" s="145"/>
      <c r="U127" s="142"/>
      <c r="V127" s="142"/>
      <c r="W127" s="146">
        <f>SUM(W128:W211)</f>
        <v>0</v>
      </c>
      <c r="X127" s="142"/>
      <c r="Y127" s="146">
        <f>SUM(Y128:Y211)</f>
        <v>173.93024422000002</v>
      </c>
      <c r="Z127" s="142"/>
      <c r="AA127" s="147">
        <f>SUM(AA128:AA211)</f>
        <v>0</v>
      </c>
      <c r="AR127" s="148" t="s">
        <v>81</v>
      </c>
      <c r="AT127" s="149" t="s">
        <v>75</v>
      </c>
      <c r="AU127" s="149" t="s">
        <v>81</v>
      </c>
      <c r="AY127" s="148" t="s">
        <v>135</v>
      </c>
      <c r="BK127" s="150">
        <f>SUM(BK128:BK211)</f>
        <v>0</v>
      </c>
    </row>
    <row r="128" spans="2:65" s="1" customFormat="1" ht="31.5" customHeight="1">
      <c r="B128" s="123"/>
      <c r="C128" s="152" t="s">
        <v>81</v>
      </c>
      <c r="D128" s="152" t="s">
        <v>136</v>
      </c>
      <c r="E128" s="153" t="s">
        <v>319</v>
      </c>
      <c r="F128" s="409" t="s">
        <v>320</v>
      </c>
      <c r="G128" s="409"/>
      <c r="H128" s="409"/>
      <c r="I128" s="409"/>
      <c r="J128" s="154" t="s">
        <v>139</v>
      </c>
      <c r="K128" s="155">
        <v>211.37299999999999</v>
      </c>
      <c r="L128" s="410">
        <v>0</v>
      </c>
      <c r="M128" s="410"/>
      <c r="N128" s="411">
        <f>ROUND(L128*K128,2)</f>
        <v>0</v>
      </c>
      <c r="O128" s="411"/>
      <c r="P128" s="411"/>
      <c r="Q128" s="411"/>
      <c r="R128" s="126"/>
      <c r="T128" s="156" t="s">
        <v>5</v>
      </c>
      <c r="U128" s="47" t="s">
        <v>41</v>
      </c>
      <c r="V128" s="39"/>
      <c r="W128" s="157">
        <f>V128*K128</f>
        <v>0</v>
      </c>
      <c r="X128" s="157">
        <v>0</v>
      </c>
      <c r="Y128" s="157">
        <f>X128*K128</f>
        <v>0</v>
      </c>
      <c r="Z128" s="157">
        <v>0</v>
      </c>
      <c r="AA128" s="158">
        <f>Z128*K128</f>
        <v>0</v>
      </c>
      <c r="AR128" s="21" t="s">
        <v>140</v>
      </c>
      <c r="AT128" s="21" t="s">
        <v>136</v>
      </c>
      <c r="AU128" s="21" t="s">
        <v>94</v>
      </c>
      <c r="AY128" s="21" t="s">
        <v>135</v>
      </c>
      <c r="BE128" s="103">
        <f>IF(U128="základní",N128,0)</f>
        <v>0</v>
      </c>
      <c r="BF128" s="103">
        <f>IF(U128="snížená",N128,0)</f>
        <v>0</v>
      </c>
      <c r="BG128" s="103">
        <f>IF(U128="zákl. přenesená",N128,0)</f>
        <v>0</v>
      </c>
      <c r="BH128" s="103">
        <f>IF(U128="sníž. přenesená",N128,0)</f>
        <v>0</v>
      </c>
      <c r="BI128" s="103">
        <f>IF(U128="nulová",N128,0)</f>
        <v>0</v>
      </c>
      <c r="BJ128" s="21" t="s">
        <v>81</v>
      </c>
      <c r="BK128" s="103">
        <f>ROUND(L128*K128,2)</f>
        <v>0</v>
      </c>
      <c r="BL128" s="21" t="s">
        <v>140</v>
      </c>
      <c r="BM128" s="21" t="s">
        <v>321</v>
      </c>
    </row>
    <row r="129" spans="2:65" s="10" customFormat="1" ht="22.5" customHeight="1">
      <c r="B129" s="159"/>
      <c r="C129" s="160"/>
      <c r="D129" s="160"/>
      <c r="E129" s="161" t="s">
        <v>5</v>
      </c>
      <c r="F129" s="412" t="s">
        <v>322</v>
      </c>
      <c r="G129" s="413"/>
      <c r="H129" s="413"/>
      <c r="I129" s="413"/>
      <c r="J129" s="160"/>
      <c r="K129" s="162">
        <v>87.972999999999999</v>
      </c>
      <c r="L129" s="160"/>
      <c r="M129" s="160"/>
      <c r="N129" s="160"/>
      <c r="O129" s="160"/>
      <c r="P129" s="160"/>
      <c r="Q129" s="160"/>
      <c r="R129" s="163"/>
      <c r="T129" s="164"/>
      <c r="U129" s="160"/>
      <c r="V129" s="160"/>
      <c r="W129" s="160"/>
      <c r="X129" s="160"/>
      <c r="Y129" s="160"/>
      <c r="Z129" s="160"/>
      <c r="AA129" s="165"/>
      <c r="AT129" s="166" t="s">
        <v>143</v>
      </c>
      <c r="AU129" s="166" t="s">
        <v>94</v>
      </c>
      <c r="AV129" s="10" t="s">
        <v>94</v>
      </c>
      <c r="AW129" s="10" t="s">
        <v>34</v>
      </c>
      <c r="AX129" s="10" t="s">
        <v>76</v>
      </c>
      <c r="AY129" s="166" t="s">
        <v>135</v>
      </c>
    </row>
    <row r="130" spans="2:65" s="10" customFormat="1" ht="22.5" customHeight="1">
      <c r="B130" s="159"/>
      <c r="C130" s="160"/>
      <c r="D130" s="160"/>
      <c r="E130" s="161" t="s">
        <v>5</v>
      </c>
      <c r="F130" s="422" t="s">
        <v>323</v>
      </c>
      <c r="G130" s="423"/>
      <c r="H130" s="423"/>
      <c r="I130" s="423"/>
      <c r="J130" s="160"/>
      <c r="K130" s="162">
        <v>59.459000000000003</v>
      </c>
      <c r="L130" s="160"/>
      <c r="M130" s="160"/>
      <c r="N130" s="160"/>
      <c r="O130" s="160"/>
      <c r="P130" s="160"/>
      <c r="Q130" s="160"/>
      <c r="R130" s="163"/>
      <c r="T130" s="164"/>
      <c r="U130" s="160"/>
      <c r="V130" s="160"/>
      <c r="W130" s="160"/>
      <c r="X130" s="160"/>
      <c r="Y130" s="160"/>
      <c r="Z130" s="160"/>
      <c r="AA130" s="165"/>
      <c r="AT130" s="166" t="s">
        <v>143</v>
      </c>
      <c r="AU130" s="166" t="s">
        <v>94</v>
      </c>
      <c r="AV130" s="10" t="s">
        <v>94</v>
      </c>
      <c r="AW130" s="10" t="s">
        <v>34</v>
      </c>
      <c r="AX130" s="10" t="s">
        <v>76</v>
      </c>
      <c r="AY130" s="166" t="s">
        <v>135</v>
      </c>
    </row>
    <row r="131" spans="2:65" s="10" customFormat="1" ht="22.5" customHeight="1">
      <c r="B131" s="159"/>
      <c r="C131" s="160"/>
      <c r="D131" s="160"/>
      <c r="E131" s="161" t="s">
        <v>5</v>
      </c>
      <c r="F131" s="422" t="s">
        <v>324</v>
      </c>
      <c r="G131" s="423"/>
      <c r="H131" s="423"/>
      <c r="I131" s="423"/>
      <c r="J131" s="160"/>
      <c r="K131" s="162">
        <v>111.816</v>
      </c>
      <c r="L131" s="160"/>
      <c r="M131" s="160"/>
      <c r="N131" s="160"/>
      <c r="O131" s="160"/>
      <c r="P131" s="160"/>
      <c r="Q131" s="160"/>
      <c r="R131" s="163"/>
      <c r="T131" s="164"/>
      <c r="U131" s="160"/>
      <c r="V131" s="160"/>
      <c r="W131" s="160"/>
      <c r="X131" s="160"/>
      <c r="Y131" s="160"/>
      <c r="Z131" s="160"/>
      <c r="AA131" s="165"/>
      <c r="AT131" s="166" t="s">
        <v>143</v>
      </c>
      <c r="AU131" s="166" t="s">
        <v>94</v>
      </c>
      <c r="AV131" s="10" t="s">
        <v>94</v>
      </c>
      <c r="AW131" s="10" t="s">
        <v>34</v>
      </c>
      <c r="AX131" s="10" t="s">
        <v>76</v>
      </c>
      <c r="AY131" s="166" t="s">
        <v>135</v>
      </c>
    </row>
    <row r="132" spans="2:65" s="10" customFormat="1" ht="22.5" customHeight="1">
      <c r="B132" s="159"/>
      <c r="C132" s="160"/>
      <c r="D132" s="160"/>
      <c r="E132" s="161" t="s">
        <v>5</v>
      </c>
      <c r="F132" s="422" t="s">
        <v>325</v>
      </c>
      <c r="G132" s="423"/>
      <c r="H132" s="423"/>
      <c r="I132" s="423"/>
      <c r="J132" s="160"/>
      <c r="K132" s="162">
        <v>13.522</v>
      </c>
      <c r="L132" s="160"/>
      <c r="M132" s="160"/>
      <c r="N132" s="160"/>
      <c r="O132" s="160"/>
      <c r="P132" s="160"/>
      <c r="Q132" s="160"/>
      <c r="R132" s="163"/>
      <c r="T132" s="164"/>
      <c r="U132" s="160"/>
      <c r="V132" s="160"/>
      <c r="W132" s="160"/>
      <c r="X132" s="160"/>
      <c r="Y132" s="160"/>
      <c r="Z132" s="160"/>
      <c r="AA132" s="165"/>
      <c r="AT132" s="166" t="s">
        <v>143</v>
      </c>
      <c r="AU132" s="166" t="s">
        <v>94</v>
      </c>
      <c r="AV132" s="10" t="s">
        <v>94</v>
      </c>
      <c r="AW132" s="10" t="s">
        <v>34</v>
      </c>
      <c r="AX132" s="10" t="s">
        <v>76</v>
      </c>
      <c r="AY132" s="166" t="s">
        <v>135</v>
      </c>
    </row>
    <row r="133" spans="2:65" s="10" customFormat="1" ht="22.5" customHeight="1">
      <c r="B133" s="159"/>
      <c r="C133" s="160"/>
      <c r="D133" s="160"/>
      <c r="E133" s="161" t="s">
        <v>5</v>
      </c>
      <c r="F133" s="422" t="s">
        <v>326</v>
      </c>
      <c r="G133" s="423"/>
      <c r="H133" s="423"/>
      <c r="I133" s="423"/>
      <c r="J133" s="160"/>
      <c r="K133" s="162">
        <v>27.844000000000001</v>
      </c>
      <c r="L133" s="160"/>
      <c r="M133" s="160"/>
      <c r="N133" s="160"/>
      <c r="O133" s="160"/>
      <c r="P133" s="160"/>
      <c r="Q133" s="160"/>
      <c r="R133" s="163"/>
      <c r="T133" s="164"/>
      <c r="U133" s="160"/>
      <c r="V133" s="160"/>
      <c r="W133" s="160"/>
      <c r="X133" s="160"/>
      <c r="Y133" s="160"/>
      <c r="Z133" s="160"/>
      <c r="AA133" s="165"/>
      <c r="AT133" s="166" t="s">
        <v>143</v>
      </c>
      <c r="AU133" s="166" t="s">
        <v>94</v>
      </c>
      <c r="AV133" s="10" t="s">
        <v>94</v>
      </c>
      <c r="AW133" s="10" t="s">
        <v>34</v>
      </c>
      <c r="AX133" s="10" t="s">
        <v>76</v>
      </c>
      <c r="AY133" s="166" t="s">
        <v>135</v>
      </c>
    </row>
    <row r="134" spans="2:65" s="12" customFormat="1" ht="22.5" customHeight="1">
      <c r="B134" s="175"/>
      <c r="C134" s="176"/>
      <c r="D134" s="176"/>
      <c r="E134" s="177" t="s">
        <v>5</v>
      </c>
      <c r="F134" s="420" t="s">
        <v>327</v>
      </c>
      <c r="G134" s="421"/>
      <c r="H134" s="421"/>
      <c r="I134" s="421"/>
      <c r="J134" s="176"/>
      <c r="K134" s="178" t="s">
        <v>5</v>
      </c>
      <c r="L134" s="176"/>
      <c r="M134" s="176"/>
      <c r="N134" s="176"/>
      <c r="O134" s="176"/>
      <c r="P134" s="176"/>
      <c r="Q134" s="176"/>
      <c r="R134" s="179"/>
      <c r="T134" s="180"/>
      <c r="U134" s="176"/>
      <c r="V134" s="176"/>
      <c r="W134" s="176"/>
      <c r="X134" s="176"/>
      <c r="Y134" s="176"/>
      <c r="Z134" s="176"/>
      <c r="AA134" s="181"/>
      <c r="AT134" s="182" t="s">
        <v>143</v>
      </c>
      <c r="AU134" s="182" t="s">
        <v>94</v>
      </c>
      <c r="AV134" s="12" t="s">
        <v>81</v>
      </c>
      <c r="AW134" s="12" t="s">
        <v>34</v>
      </c>
      <c r="AX134" s="12" t="s">
        <v>76</v>
      </c>
      <c r="AY134" s="182" t="s">
        <v>135</v>
      </c>
    </row>
    <row r="135" spans="2:65" s="10" customFormat="1" ht="22.5" customHeight="1">
      <c r="B135" s="159"/>
      <c r="C135" s="160"/>
      <c r="D135" s="160"/>
      <c r="E135" s="161" t="s">
        <v>5</v>
      </c>
      <c r="F135" s="422" t="s">
        <v>328</v>
      </c>
      <c r="G135" s="423"/>
      <c r="H135" s="423"/>
      <c r="I135" s="423"/>
      <c r="J135" s="160"/>
      <c r="K135" s="162">
        <v>83.7</v>
      </c>
      <c r="L135" s="160"/>
      <c r="M135" s="160"/>
      <c r="N135" s="160"/>
      <c r="O135" s="160"/>
      <c r="P135" s="160"/>
      <c r="Q135" s="160"/>
      <c r="R135" s="163"/>
      <c r="T135" s="164"/>
      <c r="U135" s="160"/>
      <c r="V135" s="160"/>
      <c r="W135" s="160"/>
      <c r="X135" s="160"/>
      <c r="Y135" s="160"/>
      <c r="Z135" s="160"/>
      <c r="AA135" s="165"/>
      <c r="AT135" s="166" t="s">
        <v>143</v>
      </c>
      <c r="AU135" s="166" t="s">
        <v>94</v>
      </c>
      <c r="AV135" s="10" t="s">
        <v>94</v>
      </c>
      <c r="AW135" s="10" t="s">
        <v>34</v>
      </c>
      <c r="AX135" s="10" t="s">
        <v>76</v>
      </c>
      <c r="AY135" s="166" t="s">
        <v>135</v>
      </c>
    </row>
    <row r="136" spans="2:65" s="12" customFormat="1" ht="22.5" customHeight="1">
      <c r="B136" s="175"/>
      <c r="C136" s="176"/>
      <c r="D136" s="176"/>
      <c r="E136" s="177" t="s">
        <v>5</v>
      </c>
      <c r="F136" s="420" t="s">
        <v>329</v>
      </c>
      <c r="G136" s="421"/>
      <c r="H136" s="421"/>
      <c r="I136" s="421"/>
      <c r="J136" s="176"/>
      <c r="K136" s="178" t="s">
        <v>5</v>
      </c>
      <c r="L136" s="176"/>
      <c r="M136" s="176"/>
      <c r="N136" s="176"/>
      <c r="O136" s="176"/>
      <c r="P136" s="176"/>
      <c r="Q136" s="176"/>
      <c r="R136" s="179"/>
      <c r="T136" s="180"/>
      <c r="U136" s="176"/>
      <c r="V136" s="176"/>
      <c r="W136" s="176"/>
      <c r="X136" s="176"/>
      <c r="Y136" s="176"/>
      <c r="Z136" s="176"/>
      <c r="AA136" s="181"/>
      <c r="AT136" s="182" t="s">
        <v>143</v>
      </c>
      <c r="AU136" s="182" t="s">
        <v>94</v>
      </c>
      <c r="AV136" s="12" t="s">
        <v>81</v>
      </c>
      <c r="AW136" s="12" t="s">
        <v>34</v>
      </c>
      <c r="AX136" s="12" t="s">
        <v>76</v>
      </c>
      <c r="AY136" s="182" t="s">
        <v>135</v>
      </c>
    </row>
    <row r="137" spans="2:65" s="11" customFormat="1" ht="22.5" customHeight="1">
      <c r="B137" s="167"/>
      <c r="C137" s="168"/>
      <c r="D137" s="168"/>
      <c r="E137" s="169" t="s">
        <v>5</v>
      </c>
      <c r="F137" s="414" t="s">
        <v>144</v>
      </c>
      <c r="G137" s="415"/>
      <c r="H137" s="415"/>
      <c r="I137" s="415"/>
      <c r="J137" s="168"/>
      <c r="K137" s="170">
        <v>384.31400000000002</v>
      </c>
      <c r="L137" s="168"/>
      <c r="M137" s="168"/>
      <c r="N137" s="168"/>
      <c r="O137" s="168"/>
      <c r="P137" s="168"/>
      <c r="Q137" s="168"/>
      <c r="R137" s="171"/>
      <c r="T137" s="172"/>
      <c r="U137" s="168"/>
      <c r="V137" s="168"/>
      <c r="W137" s="168"/>
      <c r="X137" s="168"/>
      <c r="Y137" s="168"/>
      <c r="Z137" s="168"/>
      <c r="AA137" s="173"/>
      <c r="AT137" s="174" t="s">
        <v>143</v>
      </c>
      <c r="AU137" s="174" t="s">
        <v>94</v>
      </c>
      <c r="AV137" s="11" t="s">
        <v>145</v>
      </c>
      <c r="AW137" s="11" t="s">
        <v>34</v>
      </c>
      <c r="AX137" s="11" t="s">
        <v>76</v>
      </c>
      <c r="AY137" s="174" t="s">
        <v>135</v>
      </c>
    </row>
    <row r="138" spans="2:65" s="10" customFormat="1" ht="22.5" customHeight="1">
      <c r="B138" s="159"/>
      <c r="C138" s="160"/>
      <c r="D138" s="160"/>
      <c r="E138" s="161" t="s">
        <v>5</v>
      </c>
      <c r="F138" s="422" t="s">
        <v>330</v>
      </c>
      <c r="G138" s="423"/>
      <c r="H138" s="423"/>
      <c r="I138" s="423"/>
      <c r="J138" s="160"/>
      <c r="K138" s="162">
        <v>211.37299999999999</v>
      </c>
      <c r="L138" s="160"/>
      <c r="M138" s="160"/>
      <c r="N138" s="160"/>
      <c r="O138" s="160"/>
      <c r="P138" s="160"/>
      <c r="Q138" s="160"/>
      <c r="R138" s="163"/>
      <c r="T138" s="164"/>
      <c r="U138" s="160"/>
      <c r="V138" s="160"/>
      <c r="W138" s="160"/>
      <c r="X138" s="160"/>
      <c r="Y138" s="160"/>
      <c r="Z138" s="160"/>
      <c r="AA138" s="165"/>
      <c r="AT138" s="166" t="s">
        <v>143</v>
      </c>
      <c r="AU138" s="166" t="s">
        <v>94</v>
      </c>
      <c r="AV138" s="10" t="s">
        <v>94</v>
      </c>
      <c r="AW138" s="10" t="s">
        <v>34</v>
      </c>
      <c r="AX138" s="10" t="s">
        <v>81</v>
      </c>
      <c r="AY138" s="166" t="s">
        <v>135</v>
      </c>
    </row>
    <row r="139" spans="2:65" s="1" customFormat="1" ht="31.5" customHeight="1">
      <c r="B139" s="123"/>
      <c r="C139" s="152" t="s">
        <v>94</v>
      </c>
      <c r="D139" s="152" t="s">
        <v>136</v>
      </c>
      <c r="E139" s="153" t="s">
        <v>331</v>
      </c>
      <c r="F139" s="409" t="s">
        <v>332</v>
      </c>
      <c r="G139" s="409"/>
      <c r="H139" s="409"/>
      <c r="I139" s="409"/>
      <c r="J139" s="154" t="s">
        <v>139</v>
      </c>
      <c r="K139" s="155">
        <v>63.411999999999999</v>
      </c>
      <c r="L139" s="410">
        <v>0</v>
      </c>
      <c r="M139" s="410"/>
      <c r="N139" s="411">
        <f>ROUND(L139*K139,2)</f>
        <v>0</v>
      </c>
      <c r="O139" s="411"/>
      <c r="P139" s="411"/>
      <c r="Q139" s="411"/>
      <c r="R139" s="126"/>
      <c r="T139" s="156" t="s">
        <v>5</v>
      </c>
      <c r="U139" s="47" t="s">
        <v>41</v>
      </c>
      <c r="V139" s="39"/>
      <c r="W139" s="157">
        <f>V139*K139</f>
        <v>0</v>
      </c>
      <c r="X139" s="157">
        <v>0</v>
      </c>
      <c r="Y139" s="157">
        <f>X139*K139</f>
        <v>0</v>
      </c>
      <c r="Z139" s="157">
        <v>0</v>
      </c>
      <c r="AA139" s="158">
        <f>Z139*K139</f>
        <v>0</v>
      </c>
      <c r="AR139" s="21" t="s">
        <v>140</v>
      </c>
      <c r="AT139" s="21" t="s">
        <v>136</v>
      </c>
      <c r="AU139" s="21" t="s">
        <v>94</v>
      </c>
      <c r="AY139" s="21" t="s">
        <v>135</v>
      </c>
      <c r="BE139" s="103">
        <f>IF(U139="základní",N139,0)</f>
        <v>0</v>
      </c>
      <c r="BF139" s="103">
        <f>IF(U139="snížená",N139,0)</f>
        <v>0</v>
      </c>
      <c r="BG139" s="103">
        <f>IF(U139="zákl. přenesená",N139,0)</f>
        <v>0</v>
      </c>
      <c r="BH139" s="103">
        <f>IF(U139="sníž. přenesená",N139,0)</f>
        <v>0</v>
      </c>
      <c r="BI139" s="103">
        <f>IF(U139="nulová",N139,0)</f>
        <v>0</v>
      </c>
      <c r="BJ139" s="21" t="s">
        <v>81</v>
      </c>
      <c r="BK139" s="103">
        <f>ROUND(L139*K139,2)</f>
        <v>0</v>
      </c>
      <c r="BL139" s="21" t="s">
        <v>140</v>
      </c>
      <c r="BM139" s="21" t="s">
        <v>333</v>
      </c>
    </row>
    <row r="140" spans="2:65" s="10" customFormat="1" ht="22.5" customHeight="1">
      <c r="B140" s="159"/>
      <c r="C140" s="160"/>
      <c r="D140" s="160"/>
      <c r="E140" s="161" t="s">
        <v>5</v>
      </c>
      <c r="F140" s="412" t="s">
        <v>334</v>
      </c>
      <c r="G140" s="413"/>
      <c r="H140" s="413"/>
      <c r="I140" s="413"/>
      <c r="J140" s="160"/>
      <c r="K140" s="162">
        <v>63.411999999999999</v>
      </c>
      <c r="L140" s="160"/>
      <c r="M140" s="160"/>
      <c r="N140" s="160"/>
      <c r="O140" s="160"/>
      <c r="P140" s="160"/>
      <c r="Q140" s="160"/>
      <c r="R140" s="163"/>
      <c r="T140" s="164"/>
      <c r="U140" s="160"/>
      <c r="V140" s="160"/>
      <c r="W140" s="160"/>
      <c r="X140" s="160"/>
      <c r="Y140" s="160"/>
      <c r="Z140" s="160"/>
      <c r="AA140" s="165"/>
      <c r="AT140" s="166" t="s">
        <v>143</v>
      </c>
      <c r="AU140" s="166" t="s">
        <v>94</v>
      </c>
      <c r="AV140" s="10" t="s">
        <v>94</v>
      </c>
      <c r="AW140" s="10" t="s">
        <v>34</v>
      </c>
      <c r="AX140" s="10" t="s">
        <v>76</v>
      </c>
      <c r="AY140" s="166" t="s">
        <v>135</v>
      </c>
    </row>
    <row r="141" spans="2:65" s="11" customFormat="1" ht="22.5" customHeight="1">
      <c r="B141" s="167"/>
      <c r="C141" s="168"/>
      <c r="D141" s="168"/>
      <c r="E141" s="169" t="s">
        <v>5</v>
      </c>
      <c r="F141" s="414" t="s">
        <v>144</v>
      </c>
      <c r="G141" s="415"/>
      <c r="H141" s="415"/>
      <c r="I141" s="415"/>
      <c r="J141" s="168"/>
      <c r="K141" s="170">
        <v>63.411999999999999</v>
      </c>
      <c r="L141" s="168"/>
      <c r="M141" s="168"/>
      <c r="N141" s="168"/>
      <c r="O141" s="168"/>
      <c r="P141" s="168"/>
      <c r="Q141" s="168"/>
      <c r="R141" s="171"/>
      <c r="T141" s="172"/>
      <c r="U141" s="168"/>
      <c r="V141" s="168"/>
      <c r="W141" s="168"/>
      <c r="X141" s="168"/>
      <c r="Y141" s="168"/>
      <c r="Z141" s="168"/>
      <c r="AA141" s="173"/>
      <c r="AT141" s="174" t="s">
        <v>143</v>
      </c>
      <c r="AU141" s="174" t="s">
        <v>94</v>
      </c>
      <c r="AV141" s="11" t="s">
        <v>145</v>
      </c>
      <c r="AW141" s="11" t="s">
        <v>34</v>
      </c>
      <c r="AX141" s="11" t="s">
        <v>81</v>
      </c>
      <c r="AY141" s="174" t="s">
        <v>135</v>
      </c>
    </row>
    <row r="142" spans="2:65" s="1" customFormat="1" ht="31.5" customHeight="1">
      <c r="B142" s="123"/>
      <c r="C142" s="152" t="s">
        <v>145</v>
      </c>
      <c r="D142" s="152" t="s">
        <v>136</v>
      </c>
      <c r="E142" s="153" t="s">
        <v>335</v>
      </c>
      <c r="F142" s="409" t="s">
        <v>336</v>
      </c>
      <c r="G142" s="409"/>
      <c r="H142" s="409"/>
      <c r="I142" s="409"/>
      <c r="J142" s="154" t="s">
        <v>139</v>
      </c>
      <c r="K142" s="155">
        <v>153.726</v>
      </c>
      <c r="L142" s="410">
        <v>0</v>
      </c>
      <c r="M142" s="410"/>
      <c r="N142" s="411">
        <f>ROUND(L142*K142,2)</f>
        <v>0</v>
      </c>
      <c r="O142" s="411"/>
      <c r="P142" s="411"/>
      <c r="Q142" s="411"/>
      <c r="R142" s="126"/>
      <c r="T142" s="156" t="s">
        <v>5</v>
      </c>
      <c r="U142" s="47" t="s">
        <v>41</v>
      </c>
      <c r="V142" s="39"/>
      <c r="W142" s="157">
        <f>V142*K142</f>
        <v>0</v>
      </c>
      <c r="X142" s="157">
        <v>0</v>
      </c>
      <c r="Y142" s="157">
        <f>X142*K142</f>
        <v>0</v>
      </c>
      <c r="Z142" s="157">
        <v>0</v>
      </c>
      <c r="AA142" s="158">
        <f>Z142*K142</f>
        <v>0</v>
      </c>
      <c r="AR142" s="21" t="s">
        <v>140</v>
      </c>
      <c r="AT142" s="21" t="s">
        <v>136</v>
      </c>
      <c r="AU142" s="21" t="s">
        <v>94</v>
      </c>
      <c r="AY142" s="21" t="s">
        <v>135</v>
      </c>
      <c r="BE142" s="103">
        <f>IF(U142="základní",N142,0)</f>
        <v>0</v>
      </c>
      <c r="BF142" s="103">
        <f>IF(U142="snížená",N142,0)</f>
        <v>0</v>
      </c>
      <c r="BG142" s="103">
        <f>IF(U142="zákl. přenesená",N142,0)</f>
        <v>0</v>
      </c>
      <c r="BH142" s="103">
        <f>IF(U142="sníž. přenesená",N142,0)</f>
        <v>0</v>
      </c>
      <c r="BI142" s="103">
        <f>IF(U142="nulová",N142,0)</f>
        <v>0</v>
      </c>
      <c r="BJ142" s="21" t="s">
        <v>81</v>
      </c>
      <c r="BK142" s="103">
        <f>ROUND(L142*K142,2)</f>
        <v>0</v>
      </c>
      <c r="BL142" s="21" t="s">
        <v>140</v>
      </c>
      <c r="BM142" s="21" t="s">
        <v>337</v>
      </c>
    </row>
    <row r="143" spans="2:65" s="10" customFormat="1" ht="22.5" customHeight="1">
      <c r="B143" s="159"/>
      <c r="C143" s="160"/>
      <c r="D143" s="160"/>
      <c r="E143" s="161" t="s">
        <v>5</v>
      </c>
      <c r="F143" s="412" t="s">
        <v>338</v>
      </c>
      <c r="G143" s="413"/>
      <c r="H143" s="413"/>
      <c r="I143" s="413"/>
      <c r="J143" s="160"/>
      <c r="K143" s="162">
        <v>153.726</v>
      </c>
      <c r="L143" s="160"/>
      <c r="M143" s="160"/>
      <c r="N143" s="160"/>
      <c r="O143" s="160"/>
      <c r="P143" s="160"/>
      <c r="Q143" s="160"/>
      <c r="R143" s="163"/>
      <c r="T143" s="164"/>
      <c r="U143" s="160"/>
      <c r="V143" s="160"/>
      <c r="W143" s="160"/>
      <c r="X143" s="160"/>
      <c r="Y143" s="160"/>
      <c r="Z143" s="160"/>
      <c r="AA143" s="165"/>
      <c r="AT143" s="166" t="s">
        <v>143</v>
      </c>
      <c r="AU143" s="166" t="s">
        <v>94</v>
      </c>
      <c r="AV143" s="10" t="s">
        <v>94</v>
      </c>
      <c r="AW143" s="10" t="s">
        <v>34</v>
      </c>
      <c r="AX143" s="10" t="s">
        <v>76</v>
      </c>
      <c r="AY143" s="166" t="s">
        <v>135</v>
      </c>
    </row>
    <row r="144" spans="2:65" s="11" customFormat="1" ht="22.5" customHeight="1">
      <c r="B144" s="167"/>
      <c r="C144" s="168"/>
      <c r="D144" s="168"/>
      <c r="E144" s="169" t="s">
        <v>5</v>
      </c>
      <c r="F144" s="414" t="s">
        <v>144</v>
      </c>
      <c r="G144" s="415"/>
      <c r="H144" s="415"/>
      <c r="I144" s="415"/>
      <c r="J144" s="168"/>
      <c r="K144" s="170">
        <v>153.726</v>
      </c>
      <c r="L144" s="168"/>
      <c r="M144" s="168"/>
      <c r="N144" s="168"/>
      <c r="O144" s="168"/>
      <c r="P144" s="168"/>
      <c r="Q144" s="168"/>
      <c r="R144" s="171"/>
      <c r="T144" s="172"/>
      <c r="U144" s="168"/>
      <c r="V144" s="168"/>
      <c r="W144" s="168"/>
      <c r="X144" s="168"/>
      <c r="Y144" s="168"/>
      <c r="Z144" s="168"/>
      <c r="AA144" s="173"/>
      <c r="AT144" s="174" t="s">
        <v>143</v>
      </c>
      <c r="AU144" s="174" t="s">
        <v>94</v>
      </c>
      <c r="AV144" s="11" t="s">
        <v>145</v>
      </c>
      <c r="AW144" s="11" t="s">
        <v>34</v>
      </c>
      <c r="AX144" s="11" t="s">
        <v>81</v>
      </c>
      <c r="AY144" s="174" t="s">
        <v>135</v>
      </c>
    </row>
    <row r="145" spans="2:65" s="1" customFormat="1" ht="31.5" customHeight="1">
      <c r="B145" s="123"/>
      <c r="C145" s="152" t="s">
        <v>140</v>
      </c>
      <c r="D145" s="152" t="s">
        <v>136</v>
      </c>
      <c r="E145" s="153" t="s">
        <v>339</v>
      </c>
      <c r="F145" s="409" t="s">
        <v>340</v>
      </c>
      <c r="G145" s="409"/>
      <c r="H145" s="409"/>
      <c r="I145" s="409"/>
      <c r="J145" s="154" t="s">
        <v>139</v>
      </c>
      <c r="K145" s="155">
        <v>46.118000000000002</v>
      </c>
      <c r="L145" s="410">
        <v>0</v>
      </c>
      <c r="M145" s="410"/>
      <c r="N145" s="411">
        <f>ROUND(L145*K145,2)</f>
        <v>0</v>
      </c>
      <c r="O145" s="411"/>
      <c r="P145" s="411"/>
      <c r="Q145" s="411"/>
      <c r="R145" s="126"/>
      <c r="T145" s="156" t="s">
        <v>5</v>
      </c>
      <c r="U145" s="47" t="s">
        <v>41</v>
      </c>
      <c r="V145" s="39"/>
      <c r="W145" s="157">
        <f>V145*K145</f>
        <v>0</v>
      </c>
      <c r="X145" s="157">
        <v>0</v>
      </c>
      <c r="Y145" s="157">
        <f>X145*K145</f>
        <v>0</v>
      </c>
      <c r="Z145" s="157">
        <v>0</v>
      </c>
      <c r="AA145" s="158">
        <f>Z145*K145</f>
        <v>0</v>
      </c>
      <c r="AR145" s="21" t="s">
        <v>140</v>
      </c>
      <c r="AT145" s="21" t="s">
        <v>136</v>
      </c>
      <c r="AU145" s="21" t="s">
        <v>94</v>
      </c>
      <c r="AY145" s="21" t="s">
        <v>135</v>
      </c>
      <c r="BE145" s="103">
        <f>IF(U145="základní",N145,0)</f>
        <v>0</v>
      </c>
      <c r="BF145" s="103">
        <f>IF(U145="snížená",N145,0)</f>
        <v>0</v>
      </c>
      <c r="BG145" s="103">
        <f>IF(U145="zákl. přenesená",N145,0)</f>
        <v>0</v>
      </c>
      <c r="BH145" s="103">
        <f>IF(U145="sníž. přenesená",N145,0)</f>
        <v>0</v>
      </c>
      <c r="BI145" s="103">
        <f>IF(U145="nulová",N145,0)</f>
        <v>0</v>
      </c>
      <c r="BJ145" s="21" t="s">
        <v>81</v>
      </c>
      <c r="BK145" s="103">
        <f>ROUND(L145*K145,2)</f>
        <v>0</v>
      </c>
      <c r="BL145" s="21" t="s">
        <v>140</v>
      </c>
      <c r="BM145" s="21" t="s">
        <v>341</v>
      </c>
    </row>
    <row r="146" spans="2:65" s="10" customFormat="1" ht="22.5" customHeight="1">
      <c r="B146" s="159"/>
      <c r="C146" s="160"/>
      <c r="D146" s="160"/>
      <c r="E146" s="161" t="s">
        <v>5</v>
      </c>
      <c r="F146" s="412" t="s">
        <v>342</v>
      </c>
      <c r="G146" s="413"/>
      <c r="H146" s="413"/>
      <c r="I146" s="413"/>
      <c r="J146" s="160"/>
      <c r="K146" s="162">
        <v>46.118000000000002</v>
      </c>
      <c r="L146" s="160"/>
      <c r="M146" s="160"/>
      <c r="N146" s="160"/>
      <c r="O146" s="160"/>
      <c r="P146" s="160"/>
      <c r="Q146" s="160"/>
      <c r="R146" s="163"/>
      <c r="T146" s="164"/>
      <c r="U146" s="160"/>
      <c r="V146" s="160"/>
      <c r="W146" s="160"/>
      <c r="X146" s="160"/>
      <c r="Y146" s="160"/>
      <c r="Z146" s="160"/>
      <c r="AA146" s="165"/>
      <c r="AT146" s="166" t="s">
        <v>143</v>
      </c>
      <c r="AU146" s="166" t="s">
        <v>94</v>
      </c>
      <c r="AV146" s="10" t="s">
        <v>94</v>
      </c>
      <c r="AW146" s="10" t="s">
        <v>34</v>
      </c>
      <c r="AX146" s="10" t="s">
        <v>76</v>
      </c>
      <c r="AY146" s="166" t="s">
        <v>135</v>
      </c>
    </row>
    <row r="147" spans="2:65" s="11" customFormat="1" ht="22.5" customHeight="1">
      <c r="B147" s="167"/>
      <c r="C147" s="168"/>
      <c r="D147" s="168"/>
      <c r="E147" s="169" t="s">
        <v>5</v>
      </c>
      <c r="F147" s="414" t="s">
        <v>144</v>
      </c>
      <c r="G147" s="415"/>
      <c r="H147" s="415"/>
      <c r="I147" s="415"/>
      <c r="J147" s="168"/>
      <c r="K147" s="170">
        <v>46.118000000000002</v>
      </c>
      <c r="L147" s="168"/>
      <c r="M147" s="168"/>
      <c r="N147" s="168"/>
      <c r="O147" s="168"/>
      <c r="P147" s="168"/>
      <c r="Q147" s="168"/>
      <c r="R147" s="171"/>
      <c r="T147" s="172"/>
      <c r="U147" s="168"/>
      <c r="V147" s="168"/>
      <c r="W147" s="168"/>
      <c r="X147" s="168"/>
      <c r="Y147" s="168"/>
      <c r="Z147" s="168"/>
      <c r="AA147" s="173"/>
      <c r="AT147" s="174" t="s">
        <v>143</v>
      </c>
      <c r="AU147" s="174" t="s">
        <v>94</v>
      </c>
      <c r="AV147" s="11" t="s">
        <v>145</v>
      </c>
      <c r="AW147" s="11" t="s">
        <v>34</v>
      </c>
      <c r="AX147" s="11" t="s">
        <v>81</v>
      </c>
      <c r="AY147" s="174" t="s">
        <v>135</v>
      </c>
    </row>
    <row r="148" spans="2:65" s="1" customFormat="1" ht="31.5" customHeight="1">
      <c r="B148" s="123"/>
      <c r="C148" s="152" t="s">
        <v>163</v>
      </c>
      <c r="D148" s="152" t="s">
        <v>136</v>
      </c>
      <c r="E148" s="153" t="s">
        <v>343</v>
      </c>
      <c r="F148" s="409" t="s">
        <v>344</v>
      </c>
      <c r="G148" s="409"/>
      <c r="H148" s="409"/>
      <c r="I148" s="409"/>
      <c r="J148" s="154" t="s">
        <v>139</v>
      </c>
      <c r="K148" s="155">
        <v>19.216000000000001</v>
      </c>
      <c r="L148" s="410">
        <v>0</v>
      </c>
      <c r="M148" s="410"/>
      <c r="N148" s="411">
        <f>ROUND(L148*K148,2)</f>
        <v>0</v>
      </c>
      <c r="O148" s="411"/>
      <c r="P148" s="411"/>
      <c r="Q148" s="411"/>
      <c r="R148" s="126"/>
      <c r="T148" s="156" t="s">
        <v>5</v>
      </c>
      <c r="U148" s="47" t="s">
        <v>41</v>
      </c>
      <c r="V148" s="39"/>
      <c r="W148" s="157">
        <f>V148*K148</f>
        <v>0</v>
      </c>
      <c r="X148" s="157">
        <v>8.1399999999999997E-3</v>
      </c>
      <c r="Y148" s="157">
        <f>X148*K148</f>
        <v>0.15641824000000001</v>
      </c>
      <c r="Z148" s="157">
        <v>0</v>
      </c>
      <c r="AA148" s="158">
        <f>Z148*K148</f>
        <v>0</v>
      </c>
      <c r="AR148" s="21" t="s">
        <v>140</v>
      </c>
      <c r="AT148" s="21" t="s">
        <v>136</v>
      </c>
      <c r="AU148" s="21" t="s">
        <v>94</v>
      </c>
      <c r="AY148" s="21" t="s">
        <v>135</v>
      </c>
      <c r="BE148" s="103">
        <f>IF(U148="základní",N148,0)</f>
        <v>0</v>
      </c>
      <c r="BF148" s="103">
        <f>IF(U148="snížená",N148,0)</f>
        <v>0</v>
      </c>
      <c r="BG148" s="103">
        <f>IF(U148="zákl. přenesená",N148,0)</f>
        <v>0</v>
      </c>
      <c r="BH148" s="103">
        <f>IF(U148="sníž. přenesená",N148,0)</f>
        <v>0</v>
      </c>
      <c r="BI148" s="103">
        <f>IF(U148="nulová",N148,0)</f>
        <v>0</v>
      </c>
      <c r="BJ148" s="21" t="s">
        <v>81</v>
      </c>
      <c r="BK148" s="103">
        <f>ROUND(L148*K148,2)</f>
        <v>0</v>
      </c>
      <c r="BL148" s="21" t="s">
        <v>140</v>
      </c>
      <c r="BM148" s="21" t="s">
        <v>345</v>
      </c>
    </row>
    <row r="149" spans="2:65" s="10" customFormat="1" ht="22.5" customHeight="1">
      <c r="B149" s="159"/>
      <c r="C149" s="160"/>
      <c r="D149" s="160"/>
      <c r="E149" s="161" t="s">
        <v>5</v>
      </c>
      <c r="F149" s="412" t="s">
        <v>346</v>
      </c>
      <c r="G149" s="413"/>
      <c r="H149" s="413"/>
      <c r="I149" s="413"/>
      <c r="J149" s="160"/>
      <c r="K149" s="162">
        <v>19.216000000000001</v>
      </c>
      <c r="L149" s="160"/>
      <c r="M149" s="160"/>
      <c r="N149" s="160"/>
      <c r="O149" s="160"/>
      <c r="P149" s="160"/>
      <c r="Q149" s="160"/>
      <c r="R149" s="163"/>
      <c r="T149" s="164"/>
      <c r="U149" s="160"/>
      <c r="V149" s="160"/>
      <c r="W149" s="160"/>
      <c r="X149" s="160"/>
      <c r="Y149" s="160"/>
      <c r="Z149" s="160"/>
      <c r="AA149" s="165"/>
      <c r="AT149" s="166" t="s">
        <v>143</v>
      </c>
      <c r="AU149" s="166" t="s">
        <v>94</v>
      </c>
      <c r="AV149" s="10" t="s">
        <v>94</v>
      </c>
      <c r="AW149" s="10" t="s">
        <v>34</v>
      </c>
      <c r="AX149" s="10" t="s">
        <v>76</v>
      </c>
      <c r="AY149" s="166" t="s">
        <v>135</v>
      </c>
    </row>
    <row r="150" spans="2:65" s="11" customFormat="1" ht="22.5" customHeight="1">
      <c r="B150" s="167"/>
      <c r="C150" s="168"/>
      <c r="D150" s="168"/>
      <c r="E150" s="169" t="s">
        <v>5</v>
      </c>
      <c r="F150" s="414" t="s">
        <v>144</v>
      </c>
      <c r="G150" s="415"/>
      <c r="H150" s="415"/>
      <c r="I150" s="415"/>
      <c r="J150" s="168"/>
      <c r="K150" s="170">
        <v>19.216000000000001</v>
      </c>
      <c r="L150" s="168"/>
      <c r="M150" s="168"/>
      <c r="N150" s="168"/>
      <c r="O150" s="168"/>
      <c r="P150" s="168"/>
      <c r="Q150" s="168"/>
      <c r="R150" s="171"/>
      <c r="T150" s="172"/>
      <c r="U150" s="168"/>
      <c r="V150" s="168"/>
      <c r="W150" s="168"/>
      <c r="X150" s="168"/>
      <c r="Y150" s="168"/>
      <c r="Z150" s="168"/>
      <c r="AA150" s="173"/>
      <c r="AT150" s="174" t="s">
        <v>143</v>
      </c>
      <c r="AU150" s="174" t="s">
        <v>94</v>
      </c>
      <c r="AV150" s="11" t="s">
        <v>145</v>
      </c>
      <c r="AW150" s="11" t="s">
        <v>34</v>
      </c>
      <c r="AX150" s="11" t="s">
        <v>81</v>
      </c>
      <c r="AY150" s="174" t="s">
        <v>135</v>
      </c>
    </row>
    <row r="151" spans="2:65" s="1" customFormat="1" ht="22.5" customHeight="1">
      <c r="B151" s="123"/>
      <c r="C151" s="152" t="s">
        <v>168</v>
      </c>
      <c r="D151" s="152" t="s">
        <v>136</v>
      </c>
      <c r="E151" s="153" t="s">
        <v>347</v>
      </c>
      <c r="F151" s="409" t="s">
        <v>348</v>
      </c>
      <c r="G151" s="409"/>
      <c r="H151" s="409"/>
      <c r="I151" s="409"/>
      <c r="J151" s="154" t="s">
        <v>139</v>
      </c>
      <c r="K151" s="155">
        <v>1.5129999999999999</v>
      </c>
      <c r="L151" s="410">
        <v>0</v>
      </c>
      <c r="M151" s="410"/>
      <c r="N151" s="411">
        <f>ROUND(L151*K151,2)</f>
        <v>0</v>
      </c>
      <c r="O151" s="411"/>
      <c r="P151" s="411"/>
      <c r="Q151" s="411"/>
      <c r="R151" s="126"/>
      <c r="T151" s="156" t="s">
        <v>5</v>
      </c>
      <c r="U151" s="47" t="s">
        <v>41</v>
      </c>
      <c r="V151" s="39"/>
      <c r="W151" s="157">
        <f>V151*K151</f>
        <v>0</v>
      </c>
      <c r="X151" s="157">
        <v>1.0460000000000001E-2</v>
      </c>
      <c r="Y151" s="157">
        <f>X151*K151</f>
        <v>1.582598E-2</v>
      </c>
      <c r="Z151" s="157">
        <v>0</v>
      </c>
      <c r="AA151" s="158">
        <f>Z151*K151</f>
        <v>0</v>
      </c>
      <c r="AR151" s="21" t="s">
        <v>140</v>
      </c>
      <c r="AT151" s="21" t="s">
        <v>136</v>
      </c>
      <c r="AU151" s="21" t="s">
        <v>94</v>
      </c>
      <c r="AY151" s="21" t="s">
        <v>135</v>
      </c>
      <c r="BE151" s="103">
        <f>IF(U151="základní",N151,0)</f>
        <v>0</v>
      </c>
      <c r="BF151" s="103">
        <f>IF(U151="snížená",N151,0)</f>
        <v>0</v>
      </c>
      <c r="BG151" s="103">
        <f>IF(U151="zákl. přenesená",N151,0)</f>
        <v>0</v>
      </c>
      <c r="BH151" s="103">
        <f>IF(U151="sníž. přenesená",N151,0)</f>
        <v>0</v>
      </c>
      <c r="BI151" s="103">
        <f>IF(U151="nulová",N151,0)</f>
        <v>0</v>
      </c>
      <c r="BJ151" s="21" t="s">
        <v>81</v>
      </c>
      <c r="BK151" s="103">
        <f>ROUND(L151*K151,2)</f>
        <v>0</v>
      </c>
      <c r="BL151" s="21" t="s">
        <v>140</v>
      </c>
      <c r="BM151" s="21" t="s">
        <v>349</v>
      </c>
    </row>
    <row r="152" spans="2:65" s="10" customFormat="1" ht="22.5" customHeight="1">
      <c r="B152" s="159"/>
      <c r="C152" s="160"/>
      <c r="D152" s="160"/>
      <c r="E152" s="161" t="s">
        <v>5</v>
      </c>
      <c r="F152" s="412" t="s">
        <v>350</v>
      </c>
      <c r="G152" s="413"/>
      <c r="H152" s="413"/>
      <c r="I152" s="413"/>
      <c r="J152" s="160"/>
      <c r="K152" s="162">
        <v>1.5129999999999999</v>
      </c>
      <c r="L152" s="160"/>
      <c r="M152" s="160"/>
      <c r="N152" s="160"/>
      <c r="O152" s="160"/>
      <c r="P152" s="160"/>
      <c r="Q152" s="160"/>
      <c r="R152" s="163"/>
      <c r="T152" s="164"/>
      <c r="U152" s="160"/>
      <c r="V152" s="160"/>
      <c r="W152" s="160"/>
      <c r="X152" s="160"/>
      <c r="Y152" s="160"/>
      <c r="Z152" s="160"/>
      <c r="AA152" s="165"/>
      <c r="AT152" s="166" t="s">
        <v>143</v>
      </c>
      <c r="AU152" s="166" t="s">
        <v>94</v>
      </c>
      <c r="AV152" s="10" t="s">
        <v>94</v>
      </c>
      <c r="AW152" s="10" t="s">
        <v>34</v>
      </c>
      <c r="AX152" s="10" t="s">
        <v>76</v>
      </c>
      <c r="AY152" s="166" t="s">
        <v>135</v>
      </c>
    </row>
    <row r="153" spans="2:65" s="12" customFormat="1" ht="22.5" customHeight="1">
      <c r="B153" s="175"/>
      <c r="C153" s="176"/>
      <c r="D153" s="176"/>
      <c r="E153" s="177" t="s">
        <v>5</v>
      </c>
      <c r="F153" s="420" t="s">
        <v>351</v>
      </c>
      <c r="G153" s="421"/>
      <c r="H153" s="421"/>
      <c r="I153" s="421"/>
      <c r="J153" s="176"/>
      <c r="K153" s="178" t="s">
        <v>5</v>
      </c>
      <c r="L153" s="176"/>
      <c r="M153" s="176"/>
      <c r="N153" s="176"/>
      <c r="O153" s="176"/>
      <c r="P153" s="176"/>
      <c r="Q153" s="176"/>
      <c r="R153" s="179"/>
      <c r="T153" s="180"/>
      <c r="U153" s="176"/>
      <c r="V153" s="176"/>
      <c r="W153" s="176"/>
      <c r="X153" s="176"/>
      <c r="Y153" s="176"/>
      <c r="Z153" s="176"/>
      <c r="AA153" s="181"/>
      <c r="AT153" s="182" t="s">
        <v>143</v>
      </c>
      <c r="AU153" s="182" t="s">
        <v>94</v>
      </c>
      <c r="AV153" s="12" t="s">
        <v>81</v>
      </c>
      <c r="AW153" s="12" t="s">
        <v>34</v>
      </c>
      <c r="AX153" s="12" t="s">
        <v>76</v>
      </c>
      <c r="AY153" s="182" t="s">
        <v>135</v>
      </c>
    </row>
    <row r="154" spans="2:65" s="11" customFormat="1" ht="22.5" customHeight="1">
      <c r="B154" s="167"/>
      <c r="C154" s="168"/>
      <c r="D154" s="168"/>
      <c r="E154" s="169" t="s">
        <v>5</v>
      </c>
      <c r="F154" s="414" t="s">
        <v>144</v>
      </c>
      <c r="G154" s="415"/>
      <c r="H154" s="415"/>
      <c r="I154" s="415"/>
      <c r="J154" s="168"/>
      <c r="K154" s="170">
        <v>1.5129999999999999</v>
      </c>
      <c r="L154" s="168"/>
      <c r="M154" s="168"/>
      <c r="N154" s="168"/>
      <c r="O154" s="168"/>
      <c r="P154" s="168"/>
      <c r="Q154" s="168"/>
      <c r="R154" s="171"/>
      <c r="T154" s="172"/>
      <c r="U154" s="168"/>
      <c r="V154" s="168"/>
      <c r="W154" s="168"/>
      <c r="X154" s="168"/>
      <c r="Y154" s="168"/>
      <c r="Z154" s="168"/>
      <c r="AA154" s="173"/>
      <c r="AT154" s="174" t="s">
        <v>143</v>
      </c>
      <c r="AU154" s="174" t="s">
        <v>94</v>
      </c>
      <c r="AV154" s="11" t="s">
        <v>145</v>
      </c>
      <c r="AW154" s="11" t="s">
        <v>34</v>
      </c>
      <c r="AX154" s="11" t="s">
        <v>81</v>
      </c>
      <c r="AY154" s="174" t="s">
        <v>135</v>
      </c>
    </row>
    <row r="155" spans="2:65" s="1" customFormat="1" ht="31.5" customHeight="1">
      <c r="B155" s="123"/>
      <c r="C155" s="152" t="s">
        <v>186</v>
      </c>
      <c r="D155" s="152" t="s">
        <v>136</v>
      </c>
      <c r="E155" s="153" t="s">
        <v>187</v>
      </c>
      <c r="F155" s="409" t="s">
        <v>188</v>
      </c>
      <c r="G155" s="409"/>
      <c r="H155" s="409"/>
      <c r="I155" s="409"/>
      <c r="J155" s="154" t="s">
        <v>139</v>
      </c>
      <c r="K155" s="155">
        <v>126.645</v>
      </c>
      <c r="L155" s="410">
        <v>0</v>
      </c>
      <c r="M155" s="410"/>
      <c r="N155" s="411">
        <f>ROUND(L155*K155,2)</f>
        <v>0</v>
      </c>
      <c r="O155" s="411"/>
      <c r="P155" s="411"/>
      <c r="Q155" s="411"/>
      <c r="R155" s="126"/>
      <c r="T155" s="156" t="s">
        <v>5</v>
      </c>
      <c r="U155" s="47" t="s">
        <v>41</v>
      </c>
      <c r="V155" s="39"/>
      <c r="W155" s="157">
        <f>V155*K155</f>
        <v>0</v>
      </c>
      <c r="X155" s="157">
        <v>0</v>
      </c>
      <c r="Y155" s="157">
        <f>X155*K155</f>
        <v>0</v>
      </c>
      <c r="Z155" s="157">
        <v>0</v>
      </c>
      <c r="AA155" s="158">
        <f>Z155*K155</f>
        <v>0</v>
      </c>
      <c r="AR155" s="21" t="s">
        <v>140</v>
      </c>
      <c r="AT155" s="21" t="s">
        <v>136</v>
      </c>
      <c r="AU155" s="21" t="s">
        <v>94</v>
      </c>
      <c r="AY155" s="21" t="s">
        <v>135</v>
      </c>
      <c r="BE155" s="103">
        <f>IF(U155="základní",N155,0)</f>
        <v>0</v>
      </c>
      <c r="BF155" s="103">
        <f>IF(U155="snížená",N155,0)</f>
        <v>0</v>
      </c>
      <c r="BG155" s="103">
        <f>IF(U155="zákl. přenesená",N155,0)</f>
        <v>0</v>
      </c>
      <c r="BH155" s="103">
        <f>IF(U155="sníž. přenesená",N155,0)</f>
        <v>0</v>
      </c>
      <c r="BI155" s="103">
        <f>IF(U155="nulová",N155,0)</f>
        <v>0</v>
      </c>
      <c r="BJ155" s="21" t="s">
        <v>81</v>
      </c>
      <c r="BK155" s="103">
        <f>ROUND(L155*K155,2)</f>
        <v>0</v>
      </c>
      <c r="BL155" s="21" t="s">
        <v>140</v>
      </c>
      <c r="BM155" s="21" t="s">
        <v>352</v>
      </c>
    </row>
    <row r="156" spans="2:65" s="10" customFormat="1" ht="22.5" customHeight="1">
      <c r="B156" s="159"/>
      <c r="C156" s="160"/>
      <c r="D156" s="160"/>
      <c r="E156" s="161" t="s">
        <v>5</v>
      </c>
      <c r="F156" s="412" t="s">
        <v>353</v>
      </c>
      <c r="G156" s="413"/>
      <c r="H156" s="413"/>
      <c r="I156" s="413"/>
      <c r="J156" s="160"/>
      <c r="K156" s="162">
        <v>384.31400000000002</v>
      </c>
      <c r="L156" s="160"/>
      <c r="M156" s="160"/>
      <c r="N156" s="160"/>
      <c r="O156" s="160"/>
      <c r="P156" s="160"/>
      <c r="Q156" s="160"/>
      <c r="R156" s="163"/>
      <c r="T156" s="164"/>
      <c r="U156" s="160"/>
      <c r="V156" s="160"/>
      <c r="W156" s="160"/>
      <c r="X156" s="160"/>
      <c r="Y156" s="160"/>
      <c r="Z156" s="160"/>
      <c r="AA156" s="165"/>
      <c r="AT156" s="166" t="s">
        <v>143</v>
      </c>
      <c r="AU156" s="166" t="s">
        <v>94</v>
      </c>
      <c r="AV156" s="10" t="s">
        <v>94</v>
      </c>
      <c r="AW156" s="10" t="s">
        <v>34</v>
      </c>
      <c r="AX156" s="10" t="s">
        <v>76</v>
      </c>
      <c r="AY156" s="166" t="s">
        <v>135</v>
      </c>
    </row>
    <row r="157" spans="2:65" s="12" customFormat="1" ht="22.5" customHeight="1">
      <c r="B157" s="175"/>
      <c r="C157" s="176"/>
      <c r="D157" s="176"/>
      <c r="E157" s="177" t="s">
        <v>5</v>
      </c>
      <c r="F157" s="420" t="s">
        <v>354</v>
      </c>
      <c r="G157" s="421"/>
      <c r="H157" s="421"/>
      <c r="I157" s="421"/>
      <c r="J157" s="176"/>
      <c r="K157" s="178" t="s">
        <v>5</v>
      </c>
      <c r="L157" s="176"/>
      <c r="M157" s="176"/>
      <c r="N157" s="176"/>
      <c r="O157" s="176"/>
      <c r="P157" s="176"/>
      <c r="Q157" s="176"/>
      <c r="R157" s="179"/>
      <c r="T157" s="180"/>
      <c r="U157" s="176"/>
      <c r="V157" s="176"/>
      <c r="W157" s="176"/>
      <c r="X157" s="176"/>
      <c r="Y157" s="176"/>
      <c r="Z157" s="176"/>
      <c r="AA157" s="181"/>
      <c r="AT157" s="182" t="s">
        <v>143</v>
      </c>
      <c r="AU157" s="182" t="s">
        <v>94</v>
      </c>
      <c r="AV157" s="12" t="s">
        <v>81</v>
      </c>
      <c r="AW157" s="12" t="s">
        <v>34</v>
      </c>
      <c r="AX157" s="12" t="s">
        <v>76</v>
      </c>
      <c r="AY157" s="182" t="s">
        <v>135</v>
      </c>
    </row>
    <row r="158" spans="2:65" s="10" customFormat="1" ht="22.5" customHeight="1">
      <c r="B158" s="159"/>
      <c r="C158" s="160"/>
      <c r="D158" s="160"/>
      <c r="E158" s="161" t="s">
        <v>5</v>
      </c>
      <c r="F158" s="422" t="s">
        <v>355</v>
      </c>
      <c r="G158" s="423"/>
      <c r="H158" s="423"/>
      <c r="I158" s="423"/>
      <c r="J158" s="160"/>
      <c r="K158" s="162">
        <v>-236.94</v>
      </c>
      <c r="L158" s="160"/>
      <c r="M158" s="160"/>
      <c r="N158" s="160"/>
      <c r="O158" s="160"/>
      <c r="P158" s="160"/>
      <c r="Q158" s="160"/>
      <c r="R158" s="163"/>
      <c r="T158" s="164"/>
      <c r="U158" s="160"/>
      <c r="V158" s="160"/>
      <c r="W158" s="160"/>
      <c r="X158" s="160"/>
      <c r="Y158" s="160"/>
      <c r="Z158" s="160"/>
      <c r="AA158" s="165"/>
      <c r="AT158" s="166" t="s">
        <v>143</v>
      </c>
      <c r="AU158" s="166" t="s">
        <v>94</v>
      </c>
      <c r="AV158" s="10" t="s">
        <v>94</v>
      </c>
      <c r="AW158" s="10" t="s">
        <v>34</v>
      </c>
      <c r="AX158" s="10" t="s">
        <v>76</v>
      </c>
      <c r="AY158" s="166" t="s">
        <v>135</v>
      </c>
    </row>
    <row r="159" spans="2:65" s="12" customFormat="1" ht="22.5" customHeight="1">
      <c r="B159" s="175"/>
      <c r="C159" s="176"/>
      <c r="D159" s="176"/>
      <c r="E159" s="177" t="s">
        <v>5</v>
      </c>
      <c r="F159" s="420" t="s">
        <v>356</v>
      </c>
      <c r="G159" s="421"/>
      <c r="H159" s="421"/>
      <c r="I159" s="421"/>
      <c r="J159" s="176"/>
      <c r="K159" s="178" t="s">
        <v>5</v>
      </c>
      <c r="L159" s="176"/>
      <c r="M159" s="176"/>
      <c r="N159" s="176"/>
      <c r="O159" s="176"/>
      <c r="P159" s="176"/>
      <c r="Q159" s="176"/>
      <c r="R159" s="179"/>
      <c r="T159" s="180"/>
      <c r="U159" s="176"/>
      <c r="V159" s="176"/>
      <c r="W159" s="176"/>
      <c r="X159" s="176"/>
      <c r="Y159" s="176"/>
      <c r="Z159" s="176"/>
      <c r="AA159" s="181"/>
      <c r="AT159" s="182" t="s">
        <v>143</v>
      </c>
      <c r="AU159" s="182" t="s">
        <v>94</v>
      </c>
      <c r="AV159" s="12" t="s">
        <v>81</v>
      </c>
      <c r="AW159" s="12" t="s">
        <v>34</v>
      </c>
      <c r="AX159" s="12" t="s">
        <v>76</v>
      </c>
      <c r="AY159" s="182" t="s">
        <v>135</v>
      </c>
    </row>
    <row r="160" spans="2:65" s="11" customFormat="1" ht="22.5" customHeight="1">
      <c r="B160" s="167"/>
      <c r="C160" s="168"/>
      <c r="D160" s="168"/>
      <c r="E160" s="169" t="s">
        <v>5</v>
      </c>
      <c r="F160" s="414" t="s">
        <v>144</v>
      </c>
      <c r="G160" s="415"/>
      <c r="H160" s="415"/>
      <c r="I160" s="415"/>
      <c r="J160" s="168"/>
      <c r="K160" s="170">
        <v>147.374</v>
      </c>
      <c r="L160" s="168"/>
      <c r="M160" s="168"/>
      <c r="N160" s="168"/>
      <c r="O160" s="168"/>
      <c r="P160" s="168"/>
      <c r="Q160" s="168"/>
      <c r="R160" s="171"/>
      <c r="T160" s="172"/>
      <c r="U160" s="168"/>
      <c r="V160" s="168"/>
      <c r="W160" s="168"/>
      <c r="X160" s="168"/>
      <c r="Y160" s="168"/>
      <c r="Z160" s="168"/>
      <c r="AA160" s="173"/>
      <c r="AT160" s="174" t="s">
        <v>143</v>
      </c>
      <c r="AU160" s="174" t="s">
        <v>94</v>
      </c>
      <c r="AV160" s="11" t="s">
        <v>145</v>
      </c>
      <c r="AW160" s="11" t="s">
        <v>34</v>
      </c>
      <c r="AX160" s="11" t="s">
        <v>76</v>
      </c>
      <c r="AY160" s="174" t="s">
        <v>135</v>
      </c>
    </row>
    <row r="161" spans="2:65" s="10" customFormat="1" ht="22.5" customHeight="1">
      <c r="B161" s="159"/>
      <c r="C161" s="160"/>
      <c r="D161" s="160"/>
      <c r="E161" s="161" t="s">
        <v>5</v>
      </c>
      <c r="F161" s="422" t="s">
        <v>357</v>
      </c>
      <c r="G161" s="423"/>
      <c r="H161" s="423"/>
      <c r="I161" s="423"/>
      <c r="J161" s="160"/>
      <c r="K161" s="162">
        <v>-20.728999999999999</v>
      </c>
      <c r="L161" s="160"/>
      <c r="M161" s="160"/>
      <c r="N161" s="160"/>
      <c r="O161" s="160"/>
      <c r="P161" s="160"/>
      <c r="Q161" s="160"/>
      <c r="R161" s="163"/>
      <c r="T161" s="164"/>
      <c r="U161" s="160"/>
      <c r="V161" s="160"/>
      <c r="W161" s="160"/>
      <c r="X161" s="160"/>
      <c r="Y161" s="160"/>
      <c r="Z161" s="160"/>
      <c r="AA161" s="165"/>
      <c r="AT161" s="166" t="s">
        <v>143</v>
      </c>
      <c r="AU161" s="166" t="s">
        <v>94</v>
      </c>
      <c r="AV161" s="10" t="s">
        <v>94</v>
      </c>
      <c r="AW161" s="10" t="s">
        <v>34</v>
      </c>
      <c r="AX161" s="10" t="s">
        <v>76</v>
      </c>
      <c r="AY161" s="166" t="s">
        <v>135</v>
      </c>
    </row>
    <row r="162" spans="2:65" s="12" customFormat="1" ht="22.5" customHeight="1">
      <c r="B162" s="175"/>
      <c r="C162" s="176"/>
      <c r="D162" s="176"/>
      <c r="E162" s="177" t="s">
        <v>5</v>
      </c>
      <c r="F162" s="420" t="s">
        <v>358</v>
      </c>
      <c r="G162" s="421"/>
      <c r="H162" s="421"/>
      <c r="I162" s="421"/>
      <c r="J162" s="176"/>
      <c r="K162" s="178" t="s">
        <v>5</v>
      </c>
      <c r="L162" s="176"/>
      <c r="M162" s="176"/>
      <c r="N162" s="176"/>
      <c r="O162" s="176"/>
      <c r="P162" s="176"/>
      <c r="Q162" s="176"/>
      <c r="R162" s="179"/>
      <c r="T162" s="180"/>
      <c r="U162" s="176"/>
      <c r="V162" s="176"/>
      <c r="W162" s="176"/>
      <c r="X162" s="176"/>
      <c r="Y162" s="176"/>
      <c r="Z162" s="176"/>
      <c r="AA162" s="181"/>
      <c r="AT162" s="182" t="s">
        <v>143</v>
      </c>
      <c r="AU162" s="182" t="s">
        <v>94</v>
      </c>
      <c r="AV162" s="12" t="s">
        <v>81</v>
      </c>
      <c r="AW162" s="12" t="s">
        <v>34</v>
      </c>
      <c r="AX162" s="12" t="s">
        <v>76</v>
      </c>
      <c r="AY162" s="182" t="s">
        <v>135</v>
      </c>
    </row>
    <row r="163" spans="2:65" s="11" customFormat="1" ht="22.5" customHeight="1">
      <c r="B163" s="167"/>
      <c r="C163" s="168"/>
      <c r="D163" s="168"/>
      <c r="E163" s="169" t="s">
        <v>5</v>
      </c>
      <c r="F163" s="414" t="s">
        <v>144</v>
      </c>
      <c r="G163" s="415"/>
      <c r="H163" s="415"/>
      <c r="I163" s="415"/>
      <c r="J163" s="168"/>
      <c r="K163" s="170">
        <v>-20.728999999999999</v>
      </c>
      <c r="L163" s="168"/>
      <c r="M163" s="168"/>
      <c r="N163" s="168"/>
      <c r="O163" s="168"/>
      <c r="P163" s="168"/>
      <c r="Q163" s="168"/>
      <c r="R163" s="171"/>
      <c r="T163" s="172"/>
      <c r="U163" s="168"/>
      <c r="V163" s="168"/>
      <c r="W163" s="168"/>
      <c r="X163" s="168"/>
      <c r="Y163" s="168"/>
      <c r="Z163" s="168"/>
      <c r="AA163" s="173"/>
      <c r="AT163" s="174" t="s">
        <v>143</v>
      </c>
      <c r="AU163" s="174" t="s">
        <v>94</v>
      </c>
      <c r="AV163" s="11" t="s">
        <v>145</v>
      </c>
      <c r="AW163" s="11" t="s">
        <v>34</v>
      </c>
      <c r="AX163" s="11" t="s">
        <v>76</v>
      </c>
      <c r="AY163" s="174" t="s">
        <v>135</v>
      </c>
    </row>
    <row r="164" spans="2:65" s="13" customFormat="1" ht="22.5" customHeight="1">
      <c r="B164" s="183"/>
      <c r="C164" s="184"/>
      <c r="D164" s="184"/>
      <c r="E164" s="185" t="s">
        <v>5</v>
      </c>
      <c r="F164" s="424" t="s">
        <v>157</v>
      </c>
      <c r="G164" s="425"/>
      <c r="H164" s="425"/>
      <c r="I164" s="425"/>
      <c r="J164" s="184"/>
      <c r="K164" s="186">
        <v>126.645</v>
      </c>
      <c r="L164" s="184"/>
      <c r="M164" s="184"/>
      <c r="N164" s="184"/>
      <c r="O164" s="184"/>
      <c r="P164" s="184"/>
      <c r="Q164" s="184"/>
      <c r="R164" s="187"/>
      <c r="T164" s="188"/>
      <c r="U164" s="184"/>
      <c r="V164" s="184"/>
      <c r="W164" s="184"/>
      <c r="X164" s="184"/>
      <c r="Y164" s="184"/>
      <c r="Z164" s="184"/>
      <c r="AA164" s="189"/>
      <c r="AT164" s="190" t="s">
        <v>143</v>
      </c>
      <c r="AU164" s="190" t="s">
        <v>94</v>
      </c>
      <c r="AV164" s="13" t="s">
        <v>140</v>
      </c>
      <c r="AW164" s="13" t="s">
        <v>34</v>
      </c>
      <c r="AX164" s="13" t="s">
        <v>81</v>
      </c>
      <c r="AY164" s="190" t="s">
        <v>135</v>
      </c>
    </row>
    <row r="165" spans="2:65" s="1" customFormat="1" ht="31.5" customHeight="1">
      <c r="B165" s="123"/>
      <c r="C165" s="152" t="s">
        <v>198</v>
      </c>
      <c r="D165" s="152" t="s">
        <v>136</v>
      </c>
      <c r="E165" s="153" t="s">
        <v>359</v>
      </c>
      <c r="F165" s="409" t="s">
        <v>360</v>
      </c>
      <c r="G165" s="409"/>
      <c r="H165" s="409"/>
      <c r="I165" s="409"/>
      <c r="J165" s="154" t="s">
        <v>139</v>
      </c>
      <c r="K165" s="155">
        <v>20.728999999999999</v>
      </c>
      <c r="L165" s="410">
        <v>0</v>
      </c>
      <c r="M165" s="410"/>
      <c r="N165" s="411">
        <f>ROUND(L165*K165,2)</f>
        <v>0</v>
      </c>
      <c r="O165" s="411"/>
      <c r="P165" s="411"/>
      <c r="Q165" s="411"/>
      <c r="R165" s="126"/>
      <c r="T165" s="156" t="s">
        <v>5</v>
      </c>
      <c r="U165" s="47" t="s">
        <v>41</v>
      </c>
      <c r="V165" s="39"/>
      <c r="W165" s="157">
        <f>V165*K165</f>
        <v>0</v>
      </c>
      <c r="X165" s="157">
        <v>0</v>
      </c>
      <c r="Y165" s="157">
        <f>X165*K165</f>
        <v>0</v>
      </c>
      <c r="Z165" s="157">
        <v>0</v>
      </c>
      <c r="AA165" s="158">
        <f>Z165*K165</f>
        <v>0</v>
      </c>
      <c r="AR165" s="21" t="s">
        <v>140</v>
      </c>
      <c r="AT165" s="21" t="s">
        <v>136</v>
      </c>
      <c r="AU165" s="21" t="s">
        <v>94</v>
      </c>
      <c r="AY165" s="21" t="s">
        <v>135</v>
      </c>
      <c r="BE165" s="103">
        <f>IF(U165="základní",N165,0)</f>
        <v>0</v>
      </c>
      <c r="BF165" s="103">
        <f>IF(U165="snížená",N165,0)</f>
        <v>0</v>
      </c>
      <c r="BG165" s="103">
        <f>IF(U165="zákl. přenesená",N165,0)</f>
        <v>0</v>
      </c>
      <c r="BH165" s="103">
        <f>IF(U165="sníž. přenesená",N165,0)</f>
        <v>0</v>
      </c>
      <c r="BI165" s="103">
        <f>IF(U165="nulová",N165,0)</f>
        <v>0</v>
      </c>
      <c r="BJ165" s="21" t="s">
        <v>81</v>
      </c>
      <c r="BK165" s="103">
        <f>ROUND(L165*K165,2)</f>
        <v>0</v>
      </c>
      <c r="BL165" s="21" t="s">
        <v>140</v>
      </c>
      <c r="BM165" s="21" t="s">
        <v>361</v>
      </c>
    </row>
    <row r="166" spans="2:65" s="10" customFormat="1" ht="22.5" customHeight="1">
      <c r="B166" s="159"/>
      <c r="C166" s="160"/>
      <c r="D166" s="160"/>
      <c r="E166" s="161" t="s">
        <v>5</v>
      </c>
      <c r="F166" s="412" t="s">
        <v>362</v>
      </c>
      <c r="G166" s="413"/>
      <c r="H166" s="413"/>
      <c r="I166" s="413"/>
      <c r="J166" s="160"/>
      <c r="K166" s="162">
        <v>19.216000000000001</v>
      </c>
      <c r="L166" s="160"/>
      <c r="M166" s="160"/>
      <c r="N166" s="160"/>
      <c r="O166" s="160"/>
      <c r="P166" s="160"/>
      <c r="Q166" s="160"/>
      <c r="R166" s="163"/>
      <c r="T166" s="164"/>
      <c r="U166" s="160"/>
      <c r="V166" s="160"/>
      <c r="W166" s="160"/>
      <c r="X166" s="160"/>
      <c r="Y166" s="160"/>
      <c r="Z166" s="160"/>
      <c r="AA166" s="165"/>
      <c r="AT166" s="166" t="s">
        <v>143</v>
      </c>
      <c r="AU166" s="166" t="s">
        <v>94</v>
      </c>
      <c r="AV166" s="10" t="s">
        <v>94</v>
      </c>
      <c r="AW166" s="10" t="s">
        <v>34</v>
      </c>
      <c r="AX166" s="10" t="s">
        <v>76</v>
      </c>
      <c r="AY166" s="166" t="s">
        <v>135</v>
      </c>
    </row>
    <row r="167" spans="2:65" s="12" customFormat="1" ht="22.5" customHeight="1">
      <c r="B167" s="175"/>
      <c r="C167" s="176"/>
      <c r="D167" s="176"/>
      <c r="E167" s="177" t="s">
        <v>5</v>
      </c>
      <c r="F167" s="420" t="s">
        <v>363</v>
      </c>
      <c r="G167" s="421"/>
      <c r="H167" s="421"/>
      <c r="I167" s="421"/>
      <c r="J167" s="176"/>
      <c r="K167" s="178" t="s">
        <v>5</v>
      </c>
      <c r="L167" s="176"/>
      <c r="M167" s="176"/>
      <c r="N167" s="176"/>
      <c r="O167" s="176"/>
      <c r="P167" s="176"/>
      <c r="Q167" s="176"/>
      <c r="R167" s="179"/>
      <c r="T167" s="180"/>
      <c r="U167" s="176"/>
      <c r="V167" s="176"/>
      <c r="W167" s="176"/>
      <c r="X167" s="176"/>
      <c r="Y167" s="176"/>
      <c r="Z167" s="176"/>
      <c r="AA167" s="181"/>
      <c r="AT167" s="182" t="s">
        <v>143</v>
      </c>
      <c r="AU167" s="182" t="s">
        <v>94</v>
      </c>
      <c r="AV167" s="12" t="s">
        <v>81</v>
      </c>
      <c r="AW167" s="12" t="s">
        <v>34</v>
      </c>
      <c r="AX167" s="12" t="s">
        <v>76</v>
      </c>
      <c r="AY167" s="182" t="s">
        <v>135</v>
      </c>
    </row>
    <row r="168" spans="2:65" s="10" customFormat="1" ht="22.5" customHeight="1">
      <c r="B168" s="159"/>
      <c r="C168" s="160"/>
      <c r="D168" s="160"/>
      <c r="E168" s="161" t="s">
        <v>5</v>
      </c>
      <c r="F168" s="422" t="s">
        <v>364</v>
      </c>
      <c r="G168" s="423"/>
      <c r="H168" s="423"/>
      <c r="I168" s="423"/>
      <c r="J168" s="160"/>
      <c r="K168" s="162">
        <v>1.5129999999999999</v>
      </c>
      <c r="L168" s="160"/>
      <c r="M168" s="160"/>
      <c r="N168" s="160"/>
      <c r="O168" s="160"/>
      <c r="P168" s="160"/>
      <c r="Q168" s="160"/>
      <c r="R168" s="163"/>
      <c r="T168" s="164"/>
      <c r="U168" s="160"/>
      <c r="V168" s="160"/>
      <c r="W168" s="160"/>
      <c r="X168" s="160"/>
      <c r="Y168" s="160"/>
      <c r="Z168" s="160"/>
      <c r="AA168" s="165"/>
      <c r="AT168" s="166" t="s">
        <v>143</v>
      </c>
      <c r="AU168" s="166" t="s">
        <v>94</v>
      </c>
      <c r="AV168" s="10" t="s">
        <v>94</v>
      </c>
      <c r="AW168" s="10" t="s">
        <v>34</v>
      </c>
      <c r="AX168" s="10" t="s">
        <v>76</v>
      </c>
      <c r="AY168" s="166" t="s">
        <v>135</v>
      </c>
    </row>
    <row r="169" spans="2:65" s="12" customFormat="1" ht="22.5" customHeight="1">
      <c r="B169" s="175"/>
      <c r="C169" s="176"/>
      <c r="D169" s="176"/>
      <c r="E169" s="177" t="s">
        <v>5</v>
      </c>
      <c r="F169" s="420" t="s">
        <v>365</v>
      </c>
      <c r="G169" s="421"/>
      <c r="H169" s="421"/>
      <c r="I169" s="421"/>
      <c r="J169" s="176"/>
      <c r="K169" s="178" t="s">
        <v>5</v>
      </c>
      <c r="L169" s="176"/>
      <c r="M169" s="176"/>
      <c r="N169" s="176"/>
      <c r="O169" s="176"/>
      <c r="P169" s="176"/>
      <c r="Q169" s="176"/>
      <c r="R169" s="179"/>
      <c r="T169" s="180"/>
      <c r="U169" s="176"/>
      <c r="V169" s="176"/>
      <c r="W169" s="176"/>
      <c r="X169" s="176"/>
      <c r="Y169" s="176"/>
      <c r="Z169" s="176"/>
      <c r="AA169" s="181"/>
      <c r="AT169" s="182" t="s">
        <v>143</v>
      </c>
      <c r="AU169" s="182" t="s">
        <v>94</v>
      </c>
      <c r="AV169" s="12" t="s">
        <v>81</v>
      </c>
      <c r="AW169" s="12" t="s">
        <v>34</v>
      </c>
      <c r="AX169" s="12" t="s">
        <v>76</v>
      </c>
      <c r="AY169" s="182" t="s">
        <v>135</v>
      </c>
    </row>
    <row r="170" spans="2:65" s="11" customFormat="1" ht="22.5" customHeight="1">
      <c r="B170" s="167"/>
      <c r="C170" s="168"/>
      <c r="D170" s="168"/>
      <c r="E170" s="169" t="s">
        <v>5</v>
      </c>
      <c r="F170" s="414" t="s">
        <v>144</v>
      </c>
      <c r="G170" s="415"/>
      <c r="H170" s="415"/>
      <c r="I170" s="415"/>
      <c r="J170" s="168"/>
      <c r="K170" s="170">
        <v>20.728999999999999</v>
      </c>
      <c r="L170" s="168"/>
      <c r="M170" s="168"/>
      <c r="N170" s="168"/>
      <c r="O170" s="168"/>
      <c r="P170" s="168"/>
      <c r="Q170" s="168"/>
      <c r="R170" s="171"/>
      <c r="T170" s="172"/>
      <c r="U170" s="168"/>
      <c r="V170" s="168"/>
      <c r="W170" s="168"/>
      <c r="X170" s="168"/>
      <c r="Y170" s="168"/>
      <c r="Z170" s="168"/>
      <c r="AA170" s="173"/>
      <c r="AT170" s="174" t="s">
        <v>143</v>
      </c>
      <c r="AU170" s="174" t="s">
        <v>94</v>
      </c>
      <c r="AV170" s="11" t="s">
        <v>145</v>
      </c>
      <c r="AW170" s="11" t="s">
        <v>34</v>
      </c>
      <c r="AX170" s="11" t="s">
        <v>81</v>
      </c>
      <c r="AY170" s="174" t="s">
        <v>135</v>
      </c>
    </row>
    <row r="171" spans="2:65" s="1" customFormat="1" ht="22.5" customHeight="1">
      <c r="B171" s="123"/>
      <c r="C171" s="152" t="s">
        <v>366</v>
      </c>
      <c r="D171" s="152" t="s">
        <v>136</v>
      </c>
      <c r="E171" s="153" t="s">
        <v>195</v>
      </c>
      <c r="F171" s="409" t="s">
        <v>196</v>
      </c>
      <c r="G171" s="409"/>
      <c r="H171" s="409"/>
      <c r="I171" s="409"/>
      <c r="J171" s="154" t="s">
        <v>139</v>
      </c>
      <c r="K171" s="155">
        <v>147.374</v>
      </c>
      <c r="L171" s="410">
        <v>0</v>
      </c>
      <c r="M171" s="410"/>
      <c r="N171" s="411">
        <f>ROUND(L171*K171,2)</f>
        <v>0</v>
      </c>
      <c r="O171" s="411"/>
      <c r="P171" s="411"/>
      <c r="Q171" s="411"/>
      <c r="R171" s="126"/>
      <c r="T171" s="156" t="s">
        <v>5</v>
      </c>
      <c r="U171" s="47" t="s">
        <v>41</v>
      </c>
      <c r="V171" s="39"/>
      <c r="W171" s="157">
        <f>V171*K171</f>
        <v>0</v>
      </c>
      <c r="X171" s="157">
        <v>0</v>
      </c>
      <c r="Y171" s="157">
        <f>X171*K171</f>
        <v>0</v>
      </c>
      <c r="Z171" s="157">
        <v>0</v>
      </c>
      <c r="AA171" s="158">
        <f>Z171*K171</f>
        <v>0</v>
      </c>
      <c r="AR171" s="21" t="s">
        <v>140</v>
      </c>
      <c r="AT171" s="21" t="s">
        <v>136</v>
      </c>
      <c r="AU171" s="21" t="s">
        <v>94</v>
      </c>
      <c r="AY171" s="21" t="s">
        <v>135</v>
      </c>
      <c r="BE171" s="103">
        <f>IF(U171="základní",N171,0)</f>
        <v>0</v>
      </c>
      <c r="BF171" s="103">
        <f>IF(U171="snížená",N171,0)</f>
        <v>0</v>
      </c>
      <c r="BG171" s="103">
        <f>IF(U171="zákl. přenesená",N171,0)</f>
        <v>0</v>
      </c>
      <c r="BH171" s="103">
        <f>IF(U171="sníž. přenesená",N171,0)</f>
        <v>0</v>
      </c>
      <c r="BI171" s="103">
        <f>IF(U171="nulová",N171,0)</f>
        <v>0</v>
      </c>
      <c r="BJ171" s="21" t="s">
        <v>81</v>
      </c>
      <c r="BK171" s="103">
        <f>ROUND(L171*K171,2)</f>
        <v>0</v>
      </c>
      <c r="BL171" s="21" t="s">
        <v>140</v>
      </c>
      <c r="BM171" s="21" t="s">
        <v>367</v>
      </c>
    </row>
    <row r="172" spans="2:65" s="10" customFormat="1" ht="22.5" customHeight="1">
      <c r="B172" s="159"/>
      <c r="C172" s="160"/>
      <c r="D172" s="160"/>
      <c r="E172" s="161" t="s">
        <v>5</v>
      </c>
      <c r="F172" s="412" t="s">
        <v>368</v>
      </c>
      <c r="G172" s="413"/>
      <c r="H172" s="413"/>
      <c r="I172" s="413"/>
      <c r="J172" s="160"/>
      <c r="K172" s="162">
        <v>147.374</v>
      </c>
      <c r="L172" s="160"/>
      <c r="M172" s="160"/>
      <c r="N172" s="160"/>
      <c r="O172" s="160"/>
      <c r="P172" s="160"/>
      <c r="Q172" s="160"/>
      <c r="R172" s="163"/>
      <c r="T172" s="164"/>
      <c r="U172" s="160"/>
      <c r="V172" s="160"/>
      <c r="W172" s="160"/>
      <c r="X172" s="160"/>
      <c r="Y172" s="160"/>
      <c r="Z172" s="160"/>
      <c r="AA172" s="165"/>
      <c r="AT172" s="166" t="s">
        <v>143</v>
      </c>
      <c r="AU172" s="166" t="s">
        <v>94</v>
      </c>
      <c r="AV172" s="10" t="s">
        <v>94</v>
      </c>
      <c r="AW172" s="10" t="s">
        <v>34</v>
      </c>
      <c r="AX172" s="10" t="s">
        <v>76</v>
      </c>
      <c r="AY172" s="166" t="s">
        <v>135</v>
      </c>
    </row>
    <row r="173" spans="2:65" s="12" customFormat="1" ht="22.5" customHeight="1">
      <c r="B173" s="175"/>
      <c r="C173" s="176"/>
      <c r="D173" s="176"/>
      <c r="E173" s="177" t="s">
        <v>5</v>
      </c>
      <c r="F173" s="420" t="s">
        <v>369</v>
      </c>
      <c r="G173" s="421"/>
      <c r="H173" s="421"/>
      <c r="I173" s="421"/>
      <c r="J173" s="176"/>
      <c r="K173" s="178" t="s">
        <v>5</v>
      </c>
      <c r="L173" s="176"/>
      <c r="M173" s="176"/>
      <c r="N173" s="176"/>
      <c r="O173" s="176"/>
      <c r="P173" s="176"/>
      <c r="Q173" s="176"/>
      <c r="R173" s="179"/>
      <c r="T173" s="180"/>
      <c r="U173" s="176"/>
      <c r="V173" s="176"/>
      <c r="W173" s="176"/>
      <c r="X173" s="176"/>
      <c r="Y173" s="176"/>
      <c r="Z173" s="176"/>
      <c r="AA173" s="181"/>
      <c r="AT173" s="182" t="s">
        <v>143</v>
      </c>
      <c r="AU173" s="182" t="s">
        <v>94</v>
      </c>
      <c r="AV173" s="12" t="s">
        <v>81</v>
      </c>
      <c r="AW173" s="12" t="s">
        <v>34</v>
      </c>
      <c r="AX173" s="12" t="s">
        <v>76</v>
      </c>
      <c r="AY173" s="182" t="s">
        <v>135</v>
      </c>
    </row>
    <row r="174" spans="2:65" s="11" customFormat="1" ht="22.5" customHeight="1">
      <c r="B174" s="167"/>
      <c r="C174" s="168"/>
      <c r="D174" s="168"/>
      <c r="E174" s="169" t="s">
        <v>5</v>
      </c>
      <c r="F174" s="414" t="s">
        <v>144</v>
      </c>
      <c r="G174" s="415"/>
      <c r="H174" s="415"/>
      <c r="I174" s="415"/>
      <c r="J174" s="168"/>
      <c r="K174" s="170">
        <v>147.374</v>
      </c>
      <c r="L174" s="168"/>
      <c r="M174" s="168"/>
      <c r="N174" s="168"/>
      <c r="O174" s="168"/>
      <c r="P174" s="168"/>
      <c r="Q174" s="168"/>
      <c r="R174" s="171"/>
      <c r="T174" s="172"/>
      <c r="U174" s="168"/>
      <c r="V174" s="168"/>
      <c r="W174" s="168"/>
      <c r="X174" s="168"/>
      <c r="Y174" s="168"/>
      <c r="Z174" s="168"/>
      <c r="AA174" s="173"/>
      <c r="AT174" s="174" t="s">
        <v>143</v>
      </c>
      <c r="AU174" s="174" t="s">
        <v>94</v>
      </c>
      <c r="AV174" s="11" t="s">
        <v>145</v>
      </c>
      <c r="AW174" s="11" t="s">
        <v>34</v>
      </c>
      <c r="AX174" s="11" t="s">
        <v>81</v>
      </c>
      <c r="AY174" s="174" t="s">
        <v>135</v>
      </c>
    </row>
    <row r="175" spans="2:65" s="1" customFormat="1" ht="22.5" customHeight="1">
      <c r="B175" s="123"/>
      <c r="C175" s="152" t="s">
        <v>203</v>
      </c>
      <c r="D175" s="152" t="s">
        <v>136</v>
      </c>
      <c r="E175" s="153" t="s">
        <v>199</v>
      </c>
      <c r="F175" s="409" t="s">
        <v>200</v>
      </c>
      <c r="G175" s="409"/>
      <c r="H175" s="409"/>
      <c r="I175" s="409"/>
      <c r="J175" s="154" t="s">
        <v>139</v>
      </c>
      <c r="K175" s="155">
        <v>147.374</v>
      </c>
      <c r="L175" s="410">
        <v>0</v>
      </c>
      <c r="M175" s="410"/>
      <c r="N175" s="411">
        <f>ROUND(L175*K175,2)</f>
        <v>0</v>
      </c>
      <c r="O175" s="411"/>
      <c r="P175" s="411"/>
      <c r="Q175" s="411"/>
      <c r="R175" s="126"/>
      <c r="T175" s="156" t="s">
        <v>5</v>
      </c>
      <c r="U175" s="47" t="s">
        <v>41</v>
      </c>
      <c r="V175" s="39"/>
      <c r="W175" s="157">
        <f>V175*K175</f>
        <v>0</v>
      </c>
      <c r="X175" s="157">
        <v>0</v>
      </c>
      <c r="Y175" s="157">
        <f>X175*K175</f>
        <v>0</v>
      </c>
      <c r="Z175" s="157">
        <v>0</v>
      </c>
      <c r="AA175" s="158">
        <f>Z175*K175</f>
        <v>0</v>
      </c>
      <c r="AR175" s="21" t="s">
        <v>140</v>
      </c>
      <c r="AT175" s="21" t="s">
        <v>136</v>
      </c>
      <c r="AU175" s="21" t="s">
        <v>94</v>
      </c>
      <c r="AY175" s="21" t="s">
        <v>135</v>
      </c>
      <c r="BE175" s="103">
        <f>IF(U175="základní",N175,0)</f>
        <v>0</v>
      </c>
      <c r="BF175" s="103">
        <f>IF(U175="snížená",N175,0)</f>
        <v>0</v>
      </c>
      <c r="BG175" s="103">
        <f>IF(U175="zákl. přenesená",N175,0)</f>
        <v>0</v>
      </c>
      <c r="BH175" s="103">
        <f>IF(U175="sníž. přenesená",N175,0)</f>
        <v>0</v>
      </c>
      <c r="BI175" s="103">
        <f>IF(U175="nulová",N175,0)</f>
        <v>0</v>
      </c>
      <c r="BJ175" s="21" t="s">
        <v>81</v>
      </c>
      <c r="BK175" s="103">
        <f>ROUND(L175*K175,2)</f>
        <v>0</v>
      </c>
      <c r="BL175" s="21" t="s">
        <v>140</v>
      </c>
      <c r="BM175" s="21" t="s">
        <v>370</v>
      </c>
    </row>
    <row r="176" spans="2:65" s="10" customFormat="1" ht="22.5" customHeight="1">
      <c r="B176" s="159"/>
      <c r="C176" s="160"/>
      <c r="D176" s="160"/>
      <c r="E176" s="161" t="s">
        <v>5</v>
      </c>
      <c r="F176" s="412" t="s">
        <v>368</v>
      </c>
      <c r="G176" s="413"/>
      <c r="H176" s="413"/>
      <c r="I176" s="413"/>
      <c r="J176" s="160"/>
      <c r="K176" s="162">
        <v>147.374</v>
      </c>
      <c r="L176" s="160"/>
      <c r="M176" s="160"/>
      <c r="N176" s="160"/>
      <c r="O176" s="160"/>
      <c r="P176" s="160"/>
      <c r="Q176" s="160"/>
      <c r="R176" s="163"/>
      <c r="T176" s="164"/>
      <c r="U176" s="160"/>
      <c r="V176" s="160"/>
      <c r="W176" s="160"/>
      <c r="X176" s="160"/>
      <c r="Y176" s="160"/>
      <c r="Z176" s="160"/>
      <c r="AA176" s="165"/>
      <c r="AT176" s="166" t="s">
        <v>143</v>
      </c>
      <c r="AU176" s="166" t="s">
        <v>94</v>
      </c>
      <c r="AV176" s="10" t="s">
        <v>94</v>
      </c>
      <c r="AW176" s="10" t="s">
        <v>34</v>
      </c>
      <c r="AX176" s="10" t="s">
        <v>76</v>
      </c>
      <c r="AY176" s="166" t="s">
        <v>135</v>
      </c>
    </row>
    <row r="177" spans="2:65" s="11" customFormat="1" ht="22.5" customHeight="1">
      <c r="B177" s="167"/>
      <c r="C177" s="168"/>
      <c r="D177" s="168"/>
      <c r="E177" s="169" t="s">
        <v>5</v>
      </c>
      <c r="F177" s="414" t="s">
        <v>144</v>
      </c>
      <c r="G177" s="415"/>
      <c r="H177" s="415"/>
      <c r="I177" s="415"/>
      <c r="J177" s="168"/>
      <c r="K177" s="170">
        <v>147.374</v>
      </c>
      <c r="L177" s="168"/>
      <c r="M177" s="168"/>
      <c r="N177" s="168"/>
      <c r="O177" s="168"/>
      <c r="P177" s="168"/>
      <c r="Q177" s="168"/>
      <c r="R177" s="171"/>
      <c r="T177" s="172"/>
      <c r="U177" s="168"/>
      <c r="V177" s="168"/>
      <c r="W177" s="168"/>
      <c r="X177" s="168"/>
      <c r="Y177" s="168"/>
      <c r="Z177" s="168"/>
      <c r="AA177" s="173"/>
      <c r="AT177" s="174" t="s">
        <v>143</v>
      </c>
      <c r="AU177" s="174" t="s">
        <v>94</v>
      </c>
      <c r="AV177" s="11" t="s">
        <v>145</v>
      </c>
      <c r="AW177" s="11" t="s">
        <v>34</v>
      </c>
      <c r="AX177" s="11" t="s">
        <v>81</v>
      </c>
      <c r="AY177" s="174" t="s">
        <v>135</v>
      </c>
    </row>
    <row r="178" spans="2:65" s="1" customFormat="1" ht="31.5" customHeight="1">
      <c r="B178" s="123"/>
      <c r="C178" s="152" t="s">
        <v>227</v>
      </c>
      <c r="D178" s="152" t="s">
        <v>136</v>
      </c>
      <c r="E178" s="153" t="s">
        <v>371</v>
      </c>
      <c r="F178" s="409" t="s">
        <v>205</v>
      </c>
      <c r="G178" s="409"/>
      <c r="H178" s="409"/>
      <c r="I178" s="409"/>
      <c r="J178" s="154" t="s">
        <v>139</v>
      </c>
      <c r="K178" s="155">
        <v>235.798</v>
      </c>
      <c r="L178" s="410">
        <v>0</v>
      </c>
      <c r="M178" s="410"/>
      <c r="N178" s="411">
        <f>ROUND(L178*K178,2)</f>
        <v>0</v>
      </c>
      <c r="O178" s="411"/>
      <c r="P178" s="411"/>
      <c r="Q178" s="411"/>
      <c r="R178" s="126"/>
      <c r="T178" s="156" t="s">
        <v>5</v>
      </c>
      <c r="U178" s="47" t="s">
        <v>41</v>
      </c>
      <c r="V178" s="39"/>
      <c r="W178" s="157">
        <f>V178*K178</f>
        <v>0</v>
      </c>
      <c r="X178" s="157">
        <v>0</v>
      </c>
      <c r="Y178" s="157">
        <f>X178*K178</f>
        <v>0</v>
      </c>
      <c r="Z178" s="157">
        <v>0</v>
      </c>
      <c r="AA178" s="158">
        <f>Z178*K178</f>
        <v>0</v>
      </c>
      <c r="AR178" s="21" t="s">
        <v>140</v>
      </c>
      <c r="AT178" s="21" t="s">
        <v>136</v>
      </c>
      <c r="AU178" s="21" t="s">
        <v>94</v>
      </c>
      <c r="AY178" s="21" t="s">
        <v>135</v>
      </c>
      <c r="BE178" s="103">
        <f>IF(U178="základní",N178,0)</f>
        <v>0</v>
      </c>
      <c r="BF178" s="103">
        <f>IF(U178="snížená",N178,0)</f>
        <v>0</v>
      </c>
      <c r="BG178" s="103">
        <f>IF(U178="zákl. přenesená",N178,0)</f>
        <v>0</v>
      </c>
      <c r="BH178" s="103">
        <f>IF(U178="sníž. přenesená",N178,0)</f>
        <v>0</v>
      </c>
      <c r="BI178" s="103">
        <f>IF(U178="nulová",N178,0)</f>
        <v>0</v>
      </c>
      <c r="BJ178" s="21" t="s">
        <v>81</v>
      </c>
      <c r="BK178" s="103">
        <f>ROUND(L178*K178,2)</f>
        <v>0</v>
      </c>
      <c r="BL178" s="21" t="s">
        <v>140</v>
      </c>
      <c r="BM178" s="21" t="s">
        <v>372</v>
      </c>
    </row>
    <row r="179" spans="2:65" s="10" customFormat="1" ht="22.5" customHeight="1">
      <c r="B179" s="159"/>
      <c r="C179" s="160"/>
      <c r="D179" s="160"/>
      <c r="E179" s="161" t="s">
        <v>5</v>
      </c>
      <c r="F179" s="412" t="s">
        <v>373</v>
      </c>
      <c r="G179" s="413"/>
      <c r="H179" s="413"/>
      <c r="I179" s="413"/>
      <c r="J179" s="160"/>
      <c r="K179" s="162">
        <v>235.798</v>
      </c>
      <c r="L179" s="160"/>
      <c r="M179" s="160"/>
      <c r="N179" s="160"/>
      <c r="O179" s="160"/>
      <c r="P179" s="160"/>
      <c r="Q179" s="160"/>
      <c r="R179" s="163"/>
      <c r="T179" s="164"/>
      <c r="U179" s="160"/>
      <c r="V179" s="160"/>
      <c r="W179" s="160"/>
      <c r="X179" s="160"/>
      <c r="Y179" s="160"/>
      <c r="Z179" s="160"/>
      <c r="AA179" s="165"/>
      <c r="AT179" s="166" t="s">
        <v>143</v>
      </c>
      <c r="AU179" s="166" t="s">
        <v>94</v>
      </c>
      <c r="AV179" s="10" t="s">
        <v>94</v>
      </c>
      <c r="AW179" s="10" t="s">
        <v>34</v>
      </c>
      <c r="AX179" s="10" t="s">
        <v>76</v>
      </c>
      <c r="AY179" s="166" t="s">
        <v>135</v>
      </c>
    </row>
    <row r="180" spans="2:65" s="11" customFormat="1" ht="22.5" customHeight="1">
      <c r="B180" s="167"/>
      <c r="C180" s="168"/>
      <c r="D180" s="168"/>
      <c r="E180" s="169" t="s">
        <v>5</v>
      </c>
      <c r="F180" s="414" t="s">
        <v>144</v>
      </c>
      <c r="G180" s="415"/>
      <c r="H180" s="415"/>
      <c r="I180" s="415"/>
      <c r="J180" s="168"/>
      <c r="K180" s="170">
        <v>235.798</v>
      </c>
      <c r="L180" s="168"/>
      <c r="M180" s="168"/>
      <c r="N180" s="168"/>
      <c r="O180" s="168"/>
      <c r="P180" s="168"/>
      <c r="Q180" s="168"/>
      <c r="R180" s="171"/>
      <c r="T180" s="172"/>
      <c r="U180" s="168"/>
      <c r="V180" s="168"/>
      <c r="W180" s="168"/>
      <c r="X180" s="168"/>
      <c r="Y180" s="168"/>
      <c r="Z180" s="168"/>
      <c r="AA180" s="173"/>
      <c r="AT180" s="174" t="s">
        <v>143</v>
      </c>
      <c r="AU180" s="174" t="s">
        <v>94</v>
      </c>
      <c r="AV180" s="11" t="s">
        <v>145</v>
      </c>
      <c r="AW180" s="11" t="s">
        <v>34</v>
      </c>
      <c r="AX180" s="11" t="s">
        <v>81</v>
      </c>
      <c r="AY180" s="174" t="s">
        <v>135</v>
      </c>
    </row>
    <row r="181" spans="2:65" s="1" customFormat="1" ht="31.5" customHeight="1">
      <c r="B181" s="123"/>
      <c r="C181" s="152" t="s">
        <v>213</v>
      </c>
      <c r="D181" s="152" t="s">
        <v>136</v>
      </c>
      <c r="E181" s="153" t="s">
        <v>374</v>
      </c>
      <c r="F181" s="409" t="s">
        <v>375</v>
      </c>
      <c r="G181" s="409"/>
      <c r="H181" s="409"/>
      <c r="I181" s="409"/>
      <c r="J181" s="154" t="s">
        <v>139</v>
      </c>
      <c r="K181" s="155">
        <v>236.94</v>
      </c>
      <c r="L181" s="410">
        <v>0</v>
      </c>
      <c r="M181" s="410"/>
      <c r="N181" s="411">
        <f>ROUND(L181*K181,2)</f>
        <v>0</v>
      </c>
      <c r="O181" s="411"/>
      <c r="P181" s="411"/>
      <c r="Q181" s="411"/>
      <c r="R181" s="126"/>
      <c r="T181" s="156" t="s">
        <v>5</v>
      </c>
      <c r="U181" s="47" t="s">
        <v>41</v>
      </c>
      <c r="V181" s="39"/>
      <c r="W181" s="157">
        <f>V181*K181</f>
        <v>0</v>
      </c>
      <c r="X181" s="157">
        <v>0</v>
      </c>
      <c r="Y181" s="157">
        <f>X181*K181</f>
        <v>0</v>
      </c>
      <c r="Z181" s="157">
        <v>0</v>
      </c>
      <c r="AA181" s="158">
        <f>Z181*K181</f>
        <v>0</v>
      </c>
      <c r="AR181" s="21" t="s">
        <v>140</v>
      </c>
      <c r="AT181" s="21" t="s">
        <v>136</v>
      </c>
      <c r="AU181" s="21" t="s">
        <v>94</v>
      </c>
      <c r="AY181" s="21" t="s">
        <v>135</v>
      </c>
      <c r="BE181" s="103">
        <f>IF(U181="základní",N181,0)</f>
        <v>0</v>
      </c>
      <c r="BF181" s="103">
        <f>IF(U181="snížená",N181,0)</f>
        <v>0</v>
      </c>
      <c r="BG181" s="103">
        <f>IF(U181="zákl. přenesená",N181,0)</f>
        <v>0</v>
      </c>
      <c r="BH181" s="103">
        <f>IF(U181="sníž. přenesená",N181,0)</f>
        <v>0</v>
      </c>
      <c r="BI181" s="103">
        <f>IF(U181="nulová",N181,0)</f>
        <v>0</v>
      </c>
      <c r="BJ181" s="21" t="s">
        <v>81</v>
      </c>
      <c r="BK181" s="103">
        <f>ROUND(L181*K181,2)</f>
        <v>0</v>
      </c>
      <c r="BL181" s="21" t="s">
        <v>140</v>
      </c>
      <c r="BM181" s="21" t="s">
        <v>376</v>
      </c>
    </row>
    <row r="182" spans="2:65" s="10" customFormat="1" ht="22.5" customHeight="1">
      <c r="B182" s="159"/>
      <c r="C182" s="160"/>
      <c r="D182" s="160"/>
      <c r="E182" s="161" t="s">
        <v>5</v>
      </c>
      <c r="F182" s="412" t="s">
        <v>377</v>
      </c>
      <c r="G182" s="413"/>
      <c r="H182" s="413"/>
      <c r="I182" s="413"/>
      <c r="J182" s="160"/>
      <c r="K182" s="162">
        <v>385.84399999999999</v>
      </c>
      <c r="L182" s="160"/>
      <c r="M182" s="160"/>
      <c r="N182" s="160"/>
      <c r="O182" s="160"/>
      <c r="P182" s="160"/>
      <c r="Q182" s="160"/>
      <c r="R182" s="163"/>
      <c r="T182" s="164"/>
      <c r="U182" s="160"/>
      <c r="V182" s="160"/>
      <c r="W182" s="160"/>
      <c r="X182" s="160"/>
      <c r="Y182" s="160"/>
      <c r="Z182" s="160"/>
      <c r="AA182" s="165"/>
      <c r="AT182" s="166" t="s">
        <v>143</v>
      </c>
      <c r="AU182" s="166" t="s">
        <v>94</v>
      </c>
      <c r="AV182" s="10" t="s">
        <v>94</v>
      </c>
      <c r="AW182" s="10" t="s">
        <v>34</v>
      </c>
      <c r="AX182" s="10" t="s">
        <v>76</v>
      </c>
      <c r="AY182" s="166" t="s">
        <v>135</v>
      </c>
    </row>
    <row r="183" spans="2:65" s="12" customFormat="1" ht="22.5" customHeight="1">
      <c r="B183" s="175"/>
      <c r="C183" s="176"/>
      <c r="D183" s="176"/>
      <c r="E183" s="177" t="s">
        <v>5</v>
      </c>
      <c r="F183" s="420" t="s">
        <v>354</v>
      </c>
      <c r="G183" s="421"/>
      <c r="H183" s="421"/>
      <c r="I183" s="421"/>
      <c r="J183" s="176"/>
      <c r="K183" s="178" t="s">
        <v>5</v>
      </c>
      <c r="L183" s="176"/>
      <c r="M183" s="176"/>
      <c r="N183" s="176"/>
      <c r="O183" s="176"/>
      <c r="P183" s="176"/>
      <c r="Q183" s="176"/>
      <c r="R183" s="179"/>
      <c r="T183" s="180"/>
      <c r="U183" s="176"/>
      <c r="V183" s="176"/>
      <c r="W183" s="176"/>
      <c r="X183" s="176"/>
      <c r="Y183" s="176"/>
      <c r="Z183" s="176"/>
      <c r="AA183" s="181"/>
      <c r="AT183" s="182" t="s">
        <v>143</v>
      </c>
      <c r="AU183" s="182" t="s">
        <v>94</v>
      </c>
      <c r="AV183" s="12" t="s">
        <v>81</v>
      </c>
      <c r="AW183" s="12" t="s">
        <v>34</v>
      </c>
      <c r="AX183" s="12" t="s">
        <v>76</v>
      </c>
      <c r="AY183" s="182" t="s">
        <v>135</v>
      </c>
    </row>
    <row r="184" spans="2:65" s="10" customFormat="1" ht="22.5" customHeight="1">
      <c r="B184" s="159"/>
      <c r="C184" s="160"/>
      <c r="D184" s="160"/>
      <c r="E184" s="161" t="s">
        <v>5</v>
      </c>
      <c r="F184" s="422" t="s">
        <v>378</v>
      </c>
      <c r="G184" s="423"/>
      <c r="H184" s="423"/>
      <c r="I184" s="423"/>
      <c r="J184" s="160"/>
      <c r="K184" s="162">
        <v>-116.229</v>
      </c>
      <c r="L184" s="160"/>
      <c r="M184" s="160"/>
      <c r="N184" s="160"/>
      <c r="O184" s="160"/>
      <c r="P184" s="160"/>
      <c r="Q184" s="160"/>
      <c r="R184" s="163"/>
      <c r="T184" s="164"/>
      <c r="U184" s="160"/>
      <c r="V184" s="160"/>
      <c r="W184" s="160"/>
      <c r="X184" s="160"/>
      <c r="Y184" s="160"/>
      <c r="Z184" s="160"/>
      <c r="AA184" s="165"/>
      <c r="AT184" s="166" t="s">
        <v>143</v>
      </c>
      <c r="AU184" s="166" t="s">
        <v>94</v>
      </c>
      <c r="AV184" s="10" t="s">
        <v>94</v>
      </c>
      <c r="AW184" s="10" t="s">
        <v>34</v>
      </c>
      <c r="AX184" s="10" t="s">
        <v>76</v>
      </c>
      <c r="AY184" s="166" t="s">
        <v>135</v>
      </c>
    </row>
    <row r="185" spans="2:65" s="12" customFormat="1" ht="22.5" customHeight="1">
      <c r="B185" s="175"/>
      <c r="C185" s="176"/>
      <c r="D185" s="176"/>
      <c r="E185" s="177" t="s">
        <v>5</v>
      </c>
      <c r="F185" s="420" t="s">
        <v>379</v>
      </c>
      <c r="G185" s="421"/>
      <c r="H185" s="421"/>
      <c r="I185" s="421"/>
      <c r="J185" s="176"/>
      <c r="K185" s="178" t="s">
        <v>5</v>
      </c>
      <c r="L185" s="176"/>
      <c r="M185" s="176"/>
      <c r="N185" s="176"/>
      <c r="O185" s="176"/>
      <c r="P185" s="176"/>
      <c r="Q185" s="176"/>
      <c r="R185" s="179"/>
      <c r="T185" s="180"/>
      <c r="U185" s="176"/>
      <c r="V185" s="176"/>
      <c r="W185" s="176"/>
      <c r="X185" s="176"/>
      <c r="Y185" s="176"/>
      <c r="Z185" s="176"/>
      <c r="AA185" s="181"/>
      <c r="AT185" s="182" t="s">
        <v>143</v>
      </c>
      <c r="AU185" s="182" t="s">
        <v>94</v>
      </c>
      <c r="AV185" s="12" t="s">
        <v>81</v>
      </c>
      <c r="AW185" s="12" t="s">
        <v>34</v>
      </c>
      <c r="AX185" s="12" t="s">
        <v>76</v>
      </c>
      <c r="AY185" s="182" t="s">
        <v>135</v>
      </c>
    </row>
    <row r="186" spans="2:65" s="10" customFormat="1" ht="22.5" customHeight="1">
      <c r="B186" s="159"/>
      <c r="C186" s="160"/>
      <c r="D186" s="160"/>
      <c r="E186" s="161" t="s">
        <v>5</v>
      </c>
      <c r="F186" s="422" t="s">
        <v>380</v>
      </c>
      <c r="G186" s="423"/>
      <c r="H186" s="423"/>
      <c r="I186" s="423"/>
      <c r="J186" s="160"/>
      <c r="K186" s="162">
        <v>-25.029</v>
      </c>
      <c r="L186" s="160"/>
      <c r="M186" s="160"/>
      <c r="N186" s="160"/>
      <c r="O186" s="160"/>
      <c r="P186" s="160"/>
      <c r="Q186" s="160"/>
      <c r="R186" s="163"/>
      <c r="T186" s="164"/>
      <c r="U186" s="160"/>
      <c r="V186" s="160"/>
      <c r="W186" s="160"/>
      <c r="X186" s="160"/>
      <c r="Y186" s="160"/>
      <c r="Z186" s="160"/>
      <c r="AA186" s="165"/>
      <c r="AT186" s="166" t="s">
        <v>143</v>
      </c>
      <c r="AU186" s="166" t="s">
        <v>94</v>
      </c>
      <c r="AV186" s="10" t="s">
        <v>94</v>
      </c>
      <c r="AW186" s="10" t="s">
        <v>34</v>
      </c>
      <c r="AX186" s="10" t="s">
        <v>76</v>
      </c>
      <c r="AY186" s="166" t="s">
        <v>135</v>
      </c>
    </row>
    <row r="187" spans="2:65" s="12" customFormat="1" ht="22.5" customHeight="1">
      <c r="B187" s="175"/>
      <c r="C187" s="176"/>
      <c r="D187" s="176"/>
      <c r="E187" s="177" t="s">
        <v>5</v>
      </c>
      <c r="F187" s="420" t="s">
        <v>381</v>
      </c>
      <c r="G187" s="421"/>
      <c r="H187" s="421"/>
      <c r="I187" s="421"/>
      <c r="J187" s="176"/>
      <c r="K187" s="178" t="s">
        <v>5</v>
      </c>
      <c r="L187" s="176"/>
      <c r="M187" s="176"/>
      <c r="N187" s="176"/>
      <c r="O187" s="176"/>
      <c r="P187" s="176"/>
      <c r="Q187" s="176"/>
      <c r="R187" s="179"/>
      <c r="T187" s="180"/>
      <c r="U187" s="176"/>
      <c r="V187" s="176"/>
      <c r="W187" s="176"/>
      <c r="X187" s="176"/>
      <c r="Y187" s="176"/>
      <c r="Z187" s="176"/>
      <c r="AA187" s="181"/>
      <c r="AT187" s="182" t="s">
        <v>143</v>
      </c>
      <c r="AU187" s="182" t="s">
        <v>94</v>
      </c>
      <c r="AV187" s="12" t="s">
        <v>81</v>
      </c>
      <c r="AW187" s="12" t="s">
        <v>34</v>
      </c>
      <c r="AX187" s="12" t="s">
        <v>76</v>
      </c>
      <c r="AY187" s="182" t="s">
        <v>135</v>
      </c>
    </row>
    <row r="188" spans="2:65" s="10" customFormat="1" ht="22.5" customHeight="1">
      <c r="B188" s="159"/>
      <c r="C188" s="160"/>
      <c r="D188" s="160"/>
      <c r="E188" s="161" t="s">
        <v>5</v>
      </c>
      <c r="F188" s="422" t="s">
        <v>382</v>
      </c>
      <c r="G188" s="423"/>
      <c r="H188" s="423"/>
      <c r="I188" s="423"/>
      <c r="J188" s="160"/>
      <c r="K188" s="162">
        <v>-7.6459999999999999</v>
      </c>
      <c r="L188" s="160"/>
      <c r="M188" s="160"/>
      <c r="N188" s="160"/>
      <c r="O188" s="160"/>
      <c r="P188" s="160"/>
      <c r="Q188" s="160"/>
      <c r="R188" s="163"/>
      <c r="T188" s="164"/>
      <c r="U188" s="160"/>
      <c r="V188" s="160"/>
      <c r="W188" s="160"/>
      <c r="X188" s="160"/>
      <c r="Y188" s="160"/>
      <c r="Z188" s="160"/>
      <c r="AA188" s="165"/>
      <c r="AT188" s="166" t="s">
        <v>143</v>
      </c>
      <c r="AU188" s="166" t="s">
        <v>94</v>
      </c>
      <c r="AV188" s="10" t="s">
        <v>94</v>
      </c>
      <c r="AW188" s="10" t="s">
        <v>34</v>
      </c>
      <c r="AX188" s="10" t="s">
        <v>76</v>
      </c>
      <c r="AY188" s="166" t="s">
        <v>135</v>
      </c>
    </row>
    <row r="189" spans="2:65" s="12" customFormat="1" ht="22.5" customHeight="1">
      <c r="B189" s="175"/>
      <c r="C189" s="176"/>
      <c r="D189" s="176"/>
      <c r="E189" s="177" t="s">
        <v>5</v>
      </c>
      <c r="F189" s="420" t="s">
        <v>383</v>
      </c>
      <c r="G189" s="421"/>
      <c r="H189" s="421"/>
      <c r="I189" s="421"/>
      <c r="J189" s="176"/>
      <c r="K189" s="178" t="s">
        <v>5</v>
      </c>
      <c r="L189" s="176"/>
      <c r="M189" s="176"/>
      <c r="N189" s="176"/>
      <c r="O189" s="176"/>
      <c r="P189" s="176"/>
      <c r="Q189" s="176"/>
      <c r="R189" s="179"/>
      <c r="T189" s="180"/>
      <c r="U189" s="176"/>
      <c r="V189" s="176"/>
      <c r="W189" s="176"/>
      <c r="X189" s="176"/>
      <c r="Y189" s="176"/>
      <c r="Z189" s="176"/>
      <c r="AA189" s="181"/>
      <c r="AT189" s="182" t="s">
        <v>143</v>
      </c>
      <c r="AU189" s="182" t="s">
        <v>94</v>
      </c>
      <c r="AV189" s="12" t="s">
        <v>81</v>
      </c>
      <c r="AW189" s="12" t="s">
        <v>34</v>
      </c>
      <c r="AX189" s="12" t="s">
        <v>76</v>
      </c>
      <c r="AY189" s="182" t="s">
        <v>135</v>
      </c>
    </row>
    <row r="190" spans="2:65" s="11" customFormat="1" ht="22.5" customHeight="1">
      <c r="B190" s="167"/>
      <c r="C190" s="168"/>
      <c r="D190" s="168"/>
      <c r="E190" s="169" t="s">
        <v>5</v>
      </c>
      <c r="F190" s="414" t="s">
        <v>144</v>
      </c>
      <c r="G190" s="415"/>
      <c r="H190" s="415"/>
      <c r="I190" s="415"/>
      <c r="J190" s="168"/>
      <c r="K190" s="170">
        <v>236.94</v>
      </c>
      <c r="L190" s="168"/>
      <c r="M190" s="168"/>
      <c r="N190" s="168"/>
      <c r="O190" s="168"/>
      <c r="P190" s="168"/>
      <c r="Q190" s="168"/>
      <c r="R190" s="171"/>
      <c r="T190" s="172"/>
      <c r="U190" s="168"/>
      <c r="V190" s="168"/>
      <c r="W190" s="168"/>
      <c r="X190" s="168"/>
      <c r="Y190" s="168"/>
      <c r="Z190" s="168"/>
      <c r="AA190" s="173"/>
      <c r="AT190" s="174" t="s">
        <v>143</v>
      </c>
      <c r="AU190" s="174" t="s">
        <v>94</v>
      </c>
      <c r="AV190" s="11" t="s">
        <v>145</v>
      </c>
      <c r="AW190" s="11" t="s">
        <v>34</v>
      </c>
      <c r="AX190" s="11" t="s">
        <v>81</v>
      </c>
      <c r="AY190" s="174" t="s">
        <v>135</v>
      </c>
    </row>
    <row r="191" spans="2:65" s="1" customFormat="1" ht="31.5" customHeight="1">
      <c r="B191" s="123"/>
      <c r="C191" s="152" t="s">
        <v>172</v>
      </c>
      <c r="D191" s="152" t="s">
        <v>136</v>
      </c>
      <c r="E191" s="153" t="s">
        <v>384</v>
      </c>
      <c r="F191" s="409" t="s">
        <v>385</v>
      </c>
      <c r="G191" s="409"/>
      <c r="H191" s="409"/>
      <c r="I191" s="409"/>
      <c r="J191" s="154" t="s">
        <v>139</v>
      </c>
      <c r="K191" s="155">
        <v>86.879000000000005</v>
      </c>
      <c r="L191" s="410">
        <v>0</v>
      </c>
      <c r="M191" s="410"/>
      <c r="N191" s="411">
        <f>ROUND(L191*K191,2)</f>
        <v>0</v>
      </c>
      <c r="O191" s="411"/>
      <c r="P191" s="411"/>
      <c r="Q191" s="411"/>
      <c r="R191" s="126"/>
      <c r="T191" s="156" t="s">
        <v>5</v>
      </c>
      <c r="U191" s="47" t="s">
        <v>41</v>
      </c>
      <c r="V191" s="39"/>
      <c r="W191" s="157">
        <f>V191*K191</f>
        <v>0</v>
      </c>
      <c r="X191" s="157">
        <v>0</v>
      </c>
      <c r="Y191" s="157">
        <f>X191*K191</f>
        <v>0</v>
      </c>
      <c r="Z191" s="157">
        <v>0</v>
      </c>
      <c r="AA191" s="158">
        <f>Z191*K191</f>
        <v>0</v>
      </c>
      <c r="AR191" s="21" t="s">
        <v>140</v>
      </c>
      <c r="AT191" s="21" t="s">
        <v>136</v>
      </c>
      <c r="AU191" s="21" t="s">
        <v>94</v>
      </c>
      <c r="AY191" s="21" t="s">
        <v>135</v>
      </c>
      <c r="BE191" s="103">
        <f>IF(U191="základní",N191,0)</f>
        <v>0</v>
      </c>
      <c r="BF191" s="103">
        <f>IF(U191="snížená",N191,0)</f>
        <v>0</v>
      </c>
      <c r="BG191" s="103">
        <f>IF(U191="zákl. přenesená",N191,0)</f>
        <v>0</v>
      </c>
      <c r="BH191" s="103">
        <f>IF(U191="sníž. přenesená",N191,0)</f>
        <v>0</v>
      </c>
      <c r="BI191" s="103">
        <f>IF(U191="nulová",N191,0)</f>
        <v>0</v>
      </c>
      <c r="BJ191" s="21" t="s">
        <v>81</v>
      </c>
      <c r="BK191" s="103">
        <f>ROUND(L191*K191,2)</f>
        <v>0</v>
      </c>
      <c r="BL191" s="21" t="s">
        <v>140</v>
      </c>
      <c r="BM191" s="21" t="s">
        <v>386</v>
      </c>
    </row>
    <row r="192" spans="2:65" s="10" customFormat="1" ht="22.5" customHeight="1">
      <c r="B192" s="159"/>
      <c r="C192" s="160"/>
      <c r="D192" s="160"/>
      <c r="E192" s="161" t="s">
        <v>5</v>
      </c>
      <c r="F192" s="412" t="s">
        <v>387</v>
      </c>
      <c r="G192" s="413"/>
      <c r="H192" s="413"/>
      <c r="I192" s="413"/>
      <c r="J192" s="160"/>
      <c r="K192" s="162">
        <v>72.27</v>
      </c>
      <c r="L192" s="160"/>
      <c r="M192" s="160"/>
      <c r="N192" s="160"/>
      <c r="O192" s="160"/>
      <c r="P192" s="160"/>
      <c r="Q192" s="160"/>
      <c r="R192" s="163"/>
      <c r="T192" s="164"/>
      <c r="U192" s="160"/>
      <c r="V192" s="160"/>
      <c r="W192" s="160"/>
      <c r="X192" s="160"/>
      <c r="Y192" s="160"/>
      <c r="Z192" s="160"/>
      <c r="AA192" s="165"/>
      <c r="AT192" s="166" t="s">
        <v>143</v>
      </c>
      <c r="AU192" s="166" t="s">
        <v>94</v>
      </c>
      <c r="AV192" s="10" t="s">
        <v>94</v>
      </c>
      <c r="AW192" s="10" t="s">
        <v>34</v>
      </c>
      <c r="AX192" s="10" t="s">
        <v>76</v>
      </c>
      <c r="AY192" s="166" t="s">
        <v>135</v>
      </c>
    </row>
    <row r="193" spans="2:65" s="12" customFormat="1" ht="22.5" customHeight="1">
      <c r="B193" s="175"/>
      <c r="C193" s="176"/>
      <c r="D193" s="176"/>
      <c r="E193" s="177" t="s">
        <v>5</v>
      </c>
      <c r="F193" s="420" t="s">
        <v>388</v>
      </c>
      <c r="G193" s="421"/>
      <c r="H193" s="421"/>
      <c r="I193" s="421"/>
      <c r="J193" s="176"/>
      <c r="K193" s="178" t="s">
        <v>5</v>
      </c>
      <c r="L193" s="176"/>
      <c r="M193" s="176"/>
      <c r="N193" s="176"/>
      <c r="O193" s="176"/>
      <c r="P193" s="176"/>
      <c r="Q193" s="176"/>
      <c r="R193" s="179"/>
      <c r="T193" s="180"/>
      <c r="U193" s="176"/>
      <c r="V193" s="176"/>
      <c r="W193" s="176"/>
      <c r="X193" s="176"/>
      <c r="Y193" s="176"/>
      <c r="Z193" s="176"/>
      <c r="AA193" s="181"/>
      <c r="AT193" s="182" t="s">
        <v>143</v>
      </c>
      <c r="AU193" s="182" t="s">
        <v>94</v>
      </c>
      <c r="AV193" s="12" t="s">
        <v>81</v>
      </c>
      <c r="AW193" s="12" t="s">
        <v>34</v>
      </c>
      <c r="AX193" s="12" t="s">
        <v>76</v>
      </c>
      <c r="AY193" s="182" t="s">
        <v>135</v>
      </c>
    </row>
    <row r="194" spans="2:65" s="10" customFormat="1" ht="22.5" customHeight="1">
      <c r="B194" s="159"/>
      <c r="C194" s="160"/>
      <c r="D194" s="160"/>
      <c r="E194" s="161" t="s">
        <v>5</v>
      </c>
      <c r="F194" s="422" t="s">
        <v>389</v>
      </c>
      <c r="G194" s="423"/>
      <c r="H194" s="423"/>
      <c r="I194" s="423"/>
      <c r="J194" s="160"/>
      <c r="K194" s="162">
        <v>-6.4470000000000001</v>
      </c>
      <c r="L194" s="160"/>
      <c r="M194" s="160"/>
      <c r="N194" s="160"/>
      <c r="O194" s="160"/>
      <c r="P194" s="160"/>
      <c r="Q194" s="160"/>
      <c r="R194" s="163"/>
      <c r="T194" s="164"/>
      <c r="U194" s="160"/>
      <c r="V194" s="160"/>
      <c r="W194" s="160"/>
      <c r="X194" s="160"/>
      <c r="Y194" s="160"/>
      <c r="Z194" s="160"/>
      <c r="AA194" s="165"/>
      <c r="AT194" s="166" t="s">
        <v>143</v>
      </c>
      <c r="AU194" s="166" t="s">
        <v>94</v>
      </c>
      <c r="AV194" s="10" t="s">
        <v>94</v>
      </c>
      <c r="AW194" s="10" t="s">
        <v>34</v>
      </c>
      <c r="AX194" s="10" t="s">
        <v>76</v>
      </c>
      <c r="AY194" s="166" t="s">
        <v>135</v>
      </c>
    </row>
    <row r="195" spans="2:65" s="12" customFormat="1" ht="22.5" customHeight="1">
      <c r="B195" s="175"/>
      <c r="C195" s="176"/>
      <c r="D195" s="176"/>
      <c r="E195" s="177" t="s">
        <v>5</v>
      </c>
      <c r="F195" s="420" t="s">
        <v>390</v>
      </c>
      <c r="G195" s="421"/>
      <c r="H195" s="421"/>
      <c r="I195" s="421"/>
      <c r="J195" s="176"/>
      <c r="K195" s="178" t="s">
        <v>5</v>
      </c>
      <c r="L195" s="176"/>
      <c r="M195" s="176"/>
      <c r="N195" s="176"/>
      <c r="O195" s="176"/>
      <c r="P195" s="176"/>
      <c r="Q195" s="176"/>
      <c r="R195" s="179"/>
      <c r="T195" s="180"/>
      <c r="U195" s="176"/>
      <c r="V195" s="176"/>
      <c r="W195" s="176"/>
      <c r="X195" s="176"/>
      <c r="Y195" s="176"/>
      <c r="Z195" s="176"/>
      <c r="AA195" s="181"/>
      <c r="AT195" s="182" t="s">
        <v>143</v>
      </c>
      <c r="AU195" s="182" t="s">
        <v>94</v>
      </c>
      <c r="AV195" s="12" t="s">
        <v>81</v>
      </c>
      <c r="AW195" s="12" t="s">
        <v>34</v>
      </c>
      <c r="AX195" s="12" t="s">
        <v>76</v>
      </c>
      <c r="AY195" s="182" t="s">
        <v>135</v>
      </c>
    </row>
    <row r="196" spans="2:65" s="10" customFormat="1" ht="22.5" customHeight="1">
      <c r="B196" s="159"/>
      <c r="C196" s="160"/>
      <c r="D196" s="160"/>
      <c r="E196" s="161" t="s">
        <v>5</v>
      </c>
      <c r="F196" s="422" t="s">
        <v>391</v>
      </c>
      <c r="G196" s="423"/>
      <c r="H196" s="423"/>
      <c r="I196" s="423"/>
      <c r="J196" s="160"/>
      <c r="K196" s="162">
        <v>-2.1589999999999998</v>
      </c>
      <c r="L196" s="160"/>
      <c r="M196" s="160"/>
      <c r="N196" s="160"/>
      <c r="O196" s="160"/>
      <c r="P196" s="160"/>
      <c r="Q196" s="160"/>
      <c r="R196" s="163"/>
      <c r="T196" s="164"/>
      <c r="U196" s="160"/>
      <c r="V196" s="160"/>
      <c r="W196" s="160"/>
      <c r="X196" s="160"/>
      <c r="Y196" s="160"/>
      <c r="Z196" s="160"/>
      <c r="AA196" s="165"/>
      <c r="AT196" s="166" t="s">
        <v>143</v>
      </c>
      <c r="AU196" s="166" t="s">
        <v>94</v>
      </c>
      <c r="AV196" s="10" t="s">
        <v>94</v>
      </c>
      <c r="AW196" s="10" t="s">
        <v>34</v>
      </c>
      <c r="AX196" s="10" t="s">
        <v>76</v>
      </c>
      <c r="AY196" s="166" t="s">
        <v>135</v>
      </c>
    </row>
    <row r="197" spans="2:65" s="12" customFormat="1" ht="22.5" customHeight="1">
      <c r="B197" s="175"/>
      <c r="C197" s="176"/>
      <c r="D197" s="176"/>
      <c r="E197" s="177" t="s">
        <v>5</v>
      </c>
      <c r="F197" s="420" t="s">
        <v>383</v>
      </c>
      <c r="G197" s="421"/>
      <c r="H197" s="421"/>
      <c r="I197" s="421"/>
      <c r="J197" s="176"/>
      <c r="K197" s="178" t="s">
        <v>5</v>
      </c>
      <c r="L197" s="176"/>
      <c r="M197" s="176"/>
      <c r="N197" s="176"/>
      <c r="O197" s="176"/>
      <c r="P197" s="176"/>
      <c r="Q197" s="176"/>
      <c r="R197" s="179"/>
      <c r="T197" s="180"/>
      <c r="U197" s="176"/>
      <c r="V197" s="176"/>
      <c r="W197" s="176"/>
      <c r="X197" s="176"/>
      <c r="Y197" s="176"/>
      <c r="Z197" s="176"/>
      <c r="AA197" s="181"/>
      <c r="AT197" s="182" t="s">
        <v>143</v>
      </c>
      <c r="AU197" s="182" t="s">
        <v>94</v>
      </c>
      <c r="AV197" s="12" t="s">
        <v>81</v>
      </c>
      <c r="AW197" s="12" t="s">
        <v>34</v>
      </c>
      <c r="AX197" s="12" t="s">
        <v>76</v>
      </c>
      <c r="AY197" s="182" t="s">
        <v>135</v>
      </c>
    </row>
    <row r="198" spans="2:65" s="11" customFormat="1" ht="22.5" customHeight="1">
      <c r="B198" s="167"/>
      <c r="C198" s="168"/>
      <c r="D198" s="168"/>
      <c r="E198" s="169" t="s">
        <v>5</v>
      </c>
      <c r="F198" s="414" t="s">
        <v>144</v>
      </c>
      <c r="G198" s="415"/>
      <c r="H198" s="415"/>
      <c r="I198" s="415"/>
      <c r="J198" s="168"/>
      <c r="K198" s="170">
        <v>63.664000000000001</v>
      </c>
      <c r="L198" s="168"/>
      <c r="M198" s="168"/>
      <c r="N198" s="168"/>
      <c r="O198" s="168"/>
      <c r="P198" s="168"/>
      <c r="Q198" s="168"/>
      <c r="R198" s="171"/>
      <c r="T198" s="172"/>
      <c r="U198" s="168"/>
      <c r="V198" s="168"/>
      <c r="W198" s="168"/>
      <c r="X198" s="168"/>
      <c r="Y198" s="168"/>
      <c r="Z198" s="168"/>
      <c r="AA198" s="173"/>
      <c r="AT198" s="174" t="s">
        <v>143</v>
      </c>
      <c r="AU198" s="174" t="s">
        <v>94</v>
      </c>
      <c r="AV198" s="11" t="s">
        <v>145</v>
      </c>
      <c r="AW198" s="11" t="s">
        <v>34</v>
      </c>
      <c r="AX198" s="11" t="s">
        <v>76</v>
      </c>
      <c r="AY198" s="174" t="s">
        <v>135</v>
      </c>
    </row>
    <row r="199" spans="2:65" s="10" customFormat="1" ht="22.5" customHeight="1">
      <c r="B199" s="159"/>
      <c r="C199" s="160"/>
      <c r="D199" s="160"/>
      <c r="E199" s="161" t="s">
        <v>5</v>
      </c>
      <c r="F199" s="422" t="s">
        <v>392</v>
      </c>
      <c r="G199" s="423"/>
      <c r="H199" s="423"/>
      <c r="I199" s="423"/>
      <c r="J199" s="160"/>
      <c r="K199" s="162">
        <v>24.3</v>
      </c>
      <c r="L199" s="160"/>
      <c r="M199" s="160"/>
      <c r="N199" s="160"/>
      <c r="O199" s="160"/>
      <c r="P199" s="160"/>
      <c r="Q199" s="160"/>
      <c r="R199" s="163"/>
      <c r="T199" s="164"/>
      <c r="U199" s="160"/>
      <c r="V199" s="160"/>
      <c r="W199" s="160"/>
      <c r="X199" s="160"/>
      <c r="Y199" s="160"/>
      <c r="Z199" s="160"/>
      <c r="AA199" s="165"/>
      <c r="AT199" s="166" t="s">
        <v>143</v>
      </c>
      <c r="AU199" s="166" t="s">
        <v>94</v>
      </c>
      <c r="AV199" s="10" t="s">
        <v>94</v>
      </c>
      <c r="AW199" s="10" t="s">
        <v>34</v>
      </c>
      <c r="AX199" s="10" t="s">
        <v>76</v>
      </c>
      <c r="AY199" s="166" t="s">
        <v>135</v>
      </c>
    </row>
    <row r="200" spans="2:65" s="12" customFormat="1" ht="22.5" customHeight="1">
      <c r="B200" s="175"/>
      <c r="C200" s="176"/>
      <c r="D200" s="176"/>
      <c r="E200" s="177" t="s">
        <v>5</v>
      </c>
      <c r="F200" s="420" t="s">
        <v>393</v>
      </c>
      <c r="G200" s="421"/>
      <c r="H200" s="421"/>
      <c r="I200" s="421"/>
      <c r="J200" s="176"/>
      <c r="K200" s="178" t="s">
        <v>5</v>
      </c>
      <c r="L200" s="176"/>
      <c r="M200" s="176"/>
      <c r="N200" s="176"/>
      <c r="O200" s="176"/>
      <c r="P200" s="176"/>
      <c r="Q200" s="176"/>
      <c r="R200" s="179"/>
      <c r="T200" s="180"/>
      <c r="U200" s="176"/>
      <c r="V200" s="176"/>
      <c r="W200" s="176"/>
      <c r="X200" s="176"/>
      <c r="Y200" s="176"/>
      <c r="Z200" s="176"/>
      <c r="AA200" s="181"/>
      <c r="AT200" s="182" t="s">
        <v>143</v>
      </c>
      <c r="AU200" s="182" t="s">
        <v>94</v>
      </c>
      <c r="AV200" s="12" t="s">
        <v>81</v>
      </c>
      <c r="AW200" s="12" t="s">
        <v>34</v>
      </c>
      <c r="AX200" s="12" t="s">
        <v>76</v>
      </c>
      <c r="AY200" s="182" t="s">
        <v>135</v>
      </c>
    </row>
    <row r="201" spans="2:65" s="10" customFormat="1" ht="22.5" customHeight="1">
      <c r="B201" s="159"/>
      <c r="C201" s="160"/>
      <c r="D201" s="160"/>
      <c r="E201" s="161" t="s">
        <v>5</v>
      </c>
      <c r="F201" s="422" t="s">
        <v>394</v>
      </c>
      <c r="G201" s="423"/>
      <c r="H201" s="423"/>
      <c r="I201" s="423"/>
      <c r="J201" s="160"/>
      <c r="K201" s="162">
        <v>-1.085</v>
      </c>
      <c r="L201" s="160"/>
      <c r="M201" s="160"/>
      <c r="N201" s="160"/>
      <c r="O201" s="160"/>
      <c r="P201" s="160"/>
      <c r="Q201" s="160"/>
      <c r="R201" s="163"/>
      <c r="T201" s="164"/>
      <c r="U201" s="160"/>
      <c r="V201" s="160"/>
      <c r="W201" s="160"/>
      <c r="X201" s="160"/>
      <c r="Y201" s="160"/>
      <c r="Z201" s="160"/>
      <c r="AA201" s="165"/>
      <c r="AT201" s="166" t="s">
        <v>143</v>
      </c>
      <c r="AU201" s="166" t="s">
        <v>94</v>
      </c>
      <c r="AV201" s="10" t="s">
        <v>94</v>
      </c>
      <c r="AW201" s="10" t="s">
        <v>34</v>
      </c>
      <c r="AX201" s="10" t="s">
        <v>76</v>
      </c>
      <c r="AY201" s="166" t="s">
        <v>135</v>
      </c>
    </row>
    <row r="202" spans="2:65" s="12" customFormat="1" ht="22.5" customHeight="1">
      <c r="B202" s="175"/>
      <c r="C202" s="176"/>
      <c r="D202" s="176"/>
      <c r="E202" s="177" t="s">
        <v>5</v>
      </c>
      <c r="F202" s="420" t="s">
        <v>390</v>
      </c>
      <c r="G202" s="421"/>
      <c r="H202" s="421"/>
      <c r="I202" s="421"/>
      <c r="J202" s="176"/>
      <c r="K202" s="178" t="s">
        <v>5</v>
      </c>
      <c r="L202" s="176"/>
      <c r="M202" s="176"/>
      <c r="N202" s="176"/>
      <c r="O202" s="176"/>
      <c r="P202" s="176"/>
      <c r="Q202" s="176"/>
      <c r="R202" s="179"/>
      <c r="T202" s="180"/>
      <c r="U202" s="176"/>
      <c r="V202" s="176"/>
      <c r="W202" s="176"/>
      <c r="X202" s="176"/>
      <c r="Y202" s="176"/>
      <c r="Z202" s="176"/>
      <c r="AA202" s="181"/>
      <c r="AT202" s="182" t="s">
        <v>143</v>
      </c>
      <c r="AU202" s="182" t="s">
        <v>94</v>
      </c>
      <c r="AV202" s="12" t="s">
        <v>81</v>
      </c>
      <c r="AW202" s="12" t="s">
        <v>34</v>
      </c>
      <c r="AX202" s="12" t="s">
        <v>76</v>
      </c>
      <c r="AY202" s="182" t="s">
        <v>135</v>
      </c>
    </row>
    <row r="203" spans="2:65" s="11" customFormat="1" ht="22.5" customHeight="1">
      <c r="B203" s="167"/>
      <c r="C203" s="168"/>
      <c r="D203" s="168"/>
      <c r="E203" s="169" t="s">
        <v>5</v>
      </c>
      <c r="F203" s="414" t="s">
        <v>144</v>
      </c>
      <c r="G203" s="415"/>
      <c r="H203" s="415"/>
      <c r="I203" s="415"/>
      <c r="J203" s="168"/>
      <c r="K203" s="170">
        <v>23.215</v>
      </c>
      <c r="L203" s="168"/>
      <c r="M203" s="168"/>
      <c r="N203" s="168"/>
      <c r="O203" s="168"/>
      <c r="P203" s="168"/>
      <c r="Q203" s="168"/>
      <c r="R203" s="171"/>
      <c r="T203" s="172"/>
      <c r="U203" s="168"/>
      <c r="V203" s="168"/>
      <c r="W203" s="168"/>
      <c r="X203" s="168"/>
      <c r="Y203" s="168"/>
      <c r="Z203" s="168"/>
      <c r="AA203" s="173"/>
      <c r="AT203" s="174" t="s">
        <v>143</v>
      </c>
      <c r="AU203" s="174" t="s">
        <v>94</v>
      </c>
      <c r="AV203" s="11" t="s">
        <v>145</v>
      </c>
      <c r="AW203" s="11" t="s">
        <v>34</v>
      </c>
      <c r="AX203" s="11" t="s">
        <v>76</v>
      </c>
      <c r="AY203" s="174" t="s">
        <v>135</v>
      </c>
    </row>
    <row r="204" spans="2:65" s="13" customFormat="1" ht="22.5" customHeight="1">
      <c r="B204" s="183"/>
      <c r="C204" s="184"/>
      <c r="D204" s="184"/>
      <c r="E204" s="185" t="s">
        <v>5</v>
      </c>
      <c r="F204" s="424" t="s">
        <v>157</v>
      </c>
      <c r="G204" s="425"/>
      <c r="H204" s="425"/>
      <c r="I204" s="425"/>
      <c r="J204" s="184"/>
      <c r="K204" s="186">
        <v>86.879000000000005</v>
      </c>
      <c r="L204" s="184"/>
      <c r="M204" s="184"/>
      <c r="N204" s="184"/>
      <c r="O204" s="184"/>
      <c r="P204" s="184"/>
      <c r="Q204" s="184"/>
      <c r="R204" s="187"/>
      <c r="T204" s="188"/>
      <c r="U204" s="184"/>
      <c r="V204" s="184"/>
      <c r="W204" s="184"/>
      <c r="X204" s="184"/>
      <c r="Y204" s="184"/>
      <c r="Z204" s="184"/>
      <c r="AA204" s="189"/>
      <c r="AT204" s="190" t="s">
        <v>143</v>
      </c>
      <c r="AU204" s="190" t="s">
        <v>94</v>
      </c>
      <c r="AV204" s="13" t="s">
        <v>140</v>
      </c>
      <c r="AW204" s="13" t="s">
        <v>34</v>
      </c>
      <c r="AX204" s="13" t="s">
        <v>81</v>
      </c>
      <c r="AY204" s="190" t="s">
        <v>135</v>
      </c>
    </row>
    <row r="205" spans="2:65" s="1" customFormat="1" ht="31.5" customHeight="1">
      <c r="B205" s="123"/>
      <c r="C205" s="191" t="s">
        <v>177</v>
      </c>
      <c r="D205" s="191" t="s">
        <v>222</v>
      </c>
      <c r="E205" s="192" t="s">
        <v>395</v>
      </c>
      <c r="F205" s="426" t="s">
        <v>396</v>
      </c>
      <c r="G205" s="426"/>
      <c r="H205" s="426"/>
      <c r="I205" s="426"/>
      <c r="J205" s="193" t="s">
        <v>294</v>
      </c>
      <c r="K205" s="194">
        <v>173.75800000000001</v>
      </c>
      <c r="L205" s="427">
        <v>0</v>
      </c>
      <c r="M205" s="427"/>
      <c r="N205" s="428">
        <f>ROUND(L205*K205,2)</f>
        <v>0</v>
      </c>
      <c r="O205" s="411"/>
      <c r="P205" s="411"/>
      <c r="Q205" s="411"/>
      <c r="R205" s="126"/>
      <c r="T205" s="156" t="s">
        <v>5</v>
      </c>
      <c r="U205" s="47" t="s">
        <v>41</v>
      </c>
      <c r="V205" s="39"/>
      <c r="W205" s="157">
        <f>V205*K205</f>
        <v>0</v>
      </c>
      <c r="X205" s="157">
        <v>1</v>
      </c>
      <c r="Y205" s="157">
        <f>X205*K205</f>
        <v>173.75800000000001</v>
      </c>
      <c r="Z205" s="157">
        <v>0</v>
      </c>
      <c r="AA205" s="158">
        <f>Z205*K205</f>
        <v>0</v>
      </c>
      <c r="AR205" s="21" t="s">
        <v>198</v>
      </c>
      <c r="AT205" s="21" t="s">
        <v>222</v>
      </c>
      <c r="AU205" s="21" t="s">
        <v>94</v>
      </c>
      <c r="AY205" s="21" t="s">
        <v>135</v>
      </c>
      <c r="BE205" s="103">
        <f>IF(U205="základní",N205,0)</f>
        <v>0</v>
      </c>
      <c r="BF205" s="103">
        <f>IF(U205="snížená",N205,0)</f>
        <v>0</v>
      </c>
      <c r="BG205" s="103">
        <f>IF(U205="zákl. přenesená",N205,0)</f>
        <v>0</v>
      </c>
      <c r="BH205" s="103">
        <f>IF(U205="sníž. přenesená",N205,0)</f>
        <v>0</v>
      </c>
      <c r="BI205" s="103">
        <f>IF(U205="nulová",N205,0)</f>
        <v>0</v>
      </c>
      <c r="BJ205" s="21" t="s">
        <v>81</v>
      </c>
      <c r="BK205" s="103">
        <f>ROUND(L205*K205,2)</f>
        <v>0</v>
      </c>
      <c r="BL205" s="21" t="s">
        <v>140</v>
      </c>
      <c r="BM205" s="21" t="s">
        <v>397</v>
      </c>
    </row>
    <row r="206" spans="2:65" s="1" customFormat="1" ht="22.5" customHeight="1">
      <c r="B206" s="123"/>
      <c r="C206" s="152" t="s">
        <v>207</v>
      </c>
      <c r="D206" s="152" t="s">
        <v>136</v>
      </c>
      <c r="E206" s="153" t="s">
        <v>398</v>
      </c>
      <c r="F206" s="409" t="s">
        <v>399</v>
      </c>
      <c r="G206" s="409"/>
      <c r="H206" s="409"/>
      <c r="I206" s="409"/>
      <c r="J206" s="154" t="s">
        <v>210</v>
      </c>
      <c r="K206" s="155">
        <v>166.86</v>
      </c>
      <c r="L206" s="410">
        <v>0</v>
      </c>
      <c r="M206" s="410"/>
      <c r="N206" s="411">
        <f>ROUND(L206*K206,2)</f>
        <v>0</v>
      </c>
      <c r="O206" s="411"/>
      <c r="P206" s="411"/>
      <c r="Q206" s="411"/>
      <c r="R206" s="126"/>
      <c r="T206" s="156" t="s">
        <v>5</v>
      </c>
      <c r="U206" s="47" t="s">
        <v>41</v>
      </c>
      <c r="V206" s="39"/>
      <c r="W206" s="157">
        <f>V206*K206</f>
        <v>0</v>
      </c>
      <c r="X206" s="157">
        <v>0</v>
      </c>
      <c r="Y206" s="157">
        <f>X206*K206</f>
        <v>0</v>
      </c>
      <c r="Z206" s="157">
        <v>0</v>
      </c>
      <c r="AA206" s="158">
        <f>Z206*K206</f>
        <v>0</v>
      </c>
      <c r="AR206" s="21" t="s">
        <v>140</v>
      </c>
      <c r="AT206" s="21" t="s">
        <v>136</v>
      </c>
      <c r="AU206" s="21" t="s">
        <v>94</v>
      </c>
      <c r="AY206" s="21" t="s">
        <v>135</v>
      </c>
      <c r="BE206" s="103">
        <f>IF(U206="základní",N206,0)</f>
        <v>0</v>
      </c>
      <c r="BF206" s="103">
        <f>IF(U206="snížená",N206,0)</f>
        <v>0</v>
      </c>
      <c r="BG206" s="103">
        <f>IF(U206="zákl. přenesená",N206,0)</f>
        <v>0</v>
      </c>
      <c r="BH206" s="103">
        <f>IF(U206="sníž. přenesená",N206,0)</f>
        <v>0</v>
      </c>
      <c r="BI206" s="103">
        <f>IF(U206="nulová",N206,0)</f>
        <v>0</v>
      </c>
      <c r="BJ206" s="21" t="s">
        <v>81</v>
      </c>
      <c r="BK206" s="103">
        <f>ROUND(L206*K206,2)</f>
        <v>0</v>
      </c>
      <c r="BL206" s="21" t="s">
        <v>140</v>
      </c>
      <c r="BM206" s="21" t="s">
        <v>400</v>
      </c>
    </row>
    <row r="207" spans="2:65" s="10" customFormat="1" ht="22.5" customHeight="1">
      <c r="B207" s="159"/>
      <c r="C207" s="160"/>
      <c r="D207" s="160"/>
      <c r="E207" s="161" t="s">
        <v>5</v>
      </c>
      <c r="F207" s="412" t="s">
        <v>401</v>
      </c>
      <c r="G207" s="413"/>
      <c r="H207" s="413"/>
      <c r="I207" s="413"/>
      <c r="J207" s="160"/>
      <c r="K207" s="162">
        <v>118.26</v>
      </c>
      <c r="L207" s="160"/>
      <c r="M207" s="160"/>
      <c r="N207" s="160"/>
      <c r="O207" s="160"/>
      <c r="P207" s="160"/>
      <c r="Q207" s="160"/>
      <c r="R207" s="163"/>
      <c r="T207" s="164"/>
      <c r="U207" s="160"/>
      <c r="V207" s="160"/>
      <c r="W207" s="160"/>
      <c r="X207" s="160"/>
      <c r="Y207" s="160"/>
      <c r="Z207" s="160"/>
      <c r="AA207" s="165"/>
      <c r="AT207" s="166" t="s">
        <v>143</v>
      </c>
      <c r="AU207" s="166" t="s">
        <v>94</v>
      </c>
      <c r="AV207" s="10" t="s">
        <v>94</v>
      </c>
      <c r="AW207" s="10" t="s">
        <v>34</v>
      </c>
      <c r="AX207" s="10" t="s">
        <v>76</v>
      </c>
      <c r="AY207" s="166" t="s">
        <v>135</v>
      </c>
    </row>
    <row r="208" spans="2:65" s="11" customFormat="1" ht="22.5" customHeight="1">
      <c r="B208" s="167"/>
      <c r="C208" s="168"/>
      <c r="D208" s="168"/>
      <c r="E208" s="169" t="s">
        <v>5</v>
      </c>
      <c r="F208" s="414" t="s">
        <v>144</v>
      </c>
      <c r="G208" s="415"/>
      <c r="H208" s="415"/>
      <c r="I208" s="415"/>
      <c r="J208" s="168"/>
      <c r="K208" s="170">
        <v>118.26</v>
      </c>
      <c r="L208" s="168"/>
      <c r="M208" s="168"/>
      <c r="N208" s="168"/>
      <c r="O208" s="168"/>
      <c r="P208" s="168"/>
      <c r="Q208" s="168"/>
      <c r="R208" s="171"/>
      <c r="T208" s="172"/>
      <c r="U208" s="168"/>
      <c r="V208" s="168"/>
      <c r="W208" s="168"/>
      <c r="X208" s="168"/>
      <c r="Y208" s="168"/>
      <c r="Z208" s="168"/>
      <c r="AA208" s="173"/>
      <c r="AT208" s="174" t="s">
        <v>143</v>
      </c>
      <c r="AU208" s="174" t="s">
        <v>94</v>
      </c>
      <c r="AV208" s="11" t="s">
        <v>145</v>
      </c>
      <c r="AW208" s="11" t="s">
        <v>34</v>
      </c>
      <c r="AX208" s="11" t="s">
        <v>76</v>
      </c>
      <c r="AY208" s="174" t="s">
        <v>135</v>
      </c>
    </row>
    <row r="209" spans="2:65" s="10" customFormat="1" ht="22.5" customHeight="1">
      <c r="B209" s="159"/>
      <c r="C209" s="160"/>
      <c r="D209" s="160"/>
      <c r="E209" s="161" t="s">
        <v>5</v>
      </c>
      <c r="F209" s="422" t="s">
        <v>402</v>
      </c>
      <c r="G209" s="423"/>
      <c r="H209" s="423"/>
      <c r="I209" s="423"/>
      <c r="J209" s="160"/>
      <c r="K209" s="162">
        <v>48.6</v>
      </c>
      <c r="L209" s="160"/>
      <c r="M209" s="160"/>
      <c r="N209" s="160"/>
      <c r="O209" s="160"/>
      <c r="P209" s="160"/>
      <c r="Q209" s="160"/>
      <c r="R209" s="163"/>
      <c r="T209" s="164"/>
      <c r="U209" s="160"/>
      <c r="V209" s="160"/>
      <c r="W209" s="160"/>
      <c r="X209" s="160"/>
      <c r="Y209" s="160"/>
      <c r="Z209" s="160"/>
      <c r="AA209" s="165"/>
      <c r="AT209" s="166" t="s">
        <v>143</v>
      </c>
      <c r="AU209" s="166" t="s">
        <v>94</v>
      </c>
      <c r="AV209" s="10" t="s">
        <v>94</v>
      </c>
      <c r="AW209" s="10" t="s">
        <v>34</v>
      </c>
      <c r="AX209" s="10" t="s">
        <v>76</v>
      </c>
      <c r="AY209" s="166" t="s">
        <v>135</v>
      </c>
    </row>
    <row r="210" spans="2:65" s="11" customFormat="1" ht="22.5" customHeight="1">
      <c r="B210" s="167"/>
      <c r="C210" s="168"/>
      <c r="D210" s="168"/>
      <c r="E210" s="169" t="s">
        <v>5</v>
      </c>
      <c r="F210" s="414" t="s">
        <v>144</v>
      </c>
      <c r="G210" s="415"/>
      <c r="H210" s="415"/>
      <c r="I210" s="415"/>
      <c r="J210" s="168"/>
      <c r="K210" s="170">
        <v>48.6</v>
      </c>
      <c r="L210" s="168"/>
      <c r="M210" s="168"/>
      <c r="N210" s="168"/>
      <c r="O210" s="168"/>
      <c r="P210" s="168"/>
      <c r="Q210" s="168"/>
      <c r="R210" s="171"/>
      <c r="T210" s="172"/>
      <c r="U210" s="168"/>
      <c r="V210" s="168"/>
      <c r="W210" s="168"/>
      <c r="X210" s="168"/>
      <c r="Y210" s="168"/>
      <c r="Z210" s="168"/>
      <c r="AA210" s="173"/>
      <c r="AT210" s="174" t="s">
        <v>143</v>
      </c>
      <c r="AU210" s="174" t="s">
        <v>94</v>
      </c>
      <c r="AV210" s="11" t="s">
        <v>145</v>
      </c>
      <c r="AW210" s="11" t="s">
        <v>34</v>
      </c>
      <c r="AX210" s="11" t="s">
        <v>76</v>
      </c>
      <c r="AY210" s="174" t="s">
        <v>135</v>
      </c>
    </row>
    <row r="211" spans="2:65" s="13" customFormat="1" ht="22.5" customHeight="1">
      <c r="B211" s="183"/>
      <c r="C211" s="184"/>
      <c r="D211" s="184"/>
      <c r="E211" s="185" t="s">
        <v>5</v>
      </c>
      <c r="F211" s="424" t="s">
        <v>157</v>
      </c>
      <c r="G211" s="425"/>
      <c r="H211" s="425"/>
      <c r="I211" s="425"/>
      <c r="J211" s="184"/>
      <c r="K211" s="186">
        <v>166.86</v>
      </c>
      <c r="L211" s="184"/>
      <c r="M211" s="184"/>
      <c r="N211" s="184"/>
      <c r="O211" s="184"/>
      <c r="P211" s="184"/>
      <c r="Q211" s="184"/>
      <c r="R211" s="187"/>
      <c r="T211" s="188"/>
      <c r="U211" s="184"/>
      <c r="V211" s="184"/>
      <c r="W211" s="184"/>
      <c r="X211" s="184"/>
      <c r="Y211" s="184"/>
      <c r="Z211" s="184"/>
      <c r="AA211" s="189"/>
      <c r="AT211" s="190" t="s">
        <v>143</v>
      </c>
      <c r="AU211" s="190" t="s">
        <v>94</v>
      </c>
      <c r="AV211" s="13" t="s">
        <v>140</v>
      </c>
      <c r="AW211" s="13" t="s">
        <v>34</v>
      </c>
      <c r="AX211" s="13" t="s">
        <v>81</v>
      </c>
      <c r="AY211" s="190" t="s">
        <v>135</v>
      </c>
    </row>
    <row r="212" spans="2:65" s="9" customFormat="1" ht="29.85" customHeight="1">
      <c r="B212" s="141"/>
      <c r="C212" s="142"/>
      <c r="D212" s="151" t="s">
        <v>316</v>
      </c>
      <c r="E212" s="151"/>
      <c r="F212" s="151"/>
      <c r="G212" s="151"/>
      <c r="H212" s="151"/>
      <c r="I212" s="151"/>
      <c r="J212" s="151"/>
      <c r="K212" s="151"/>
      <c r="L212" s="151"/>
      <c r="M212" s="151"/>
      <c r="N212" s="418">
        <f>BK212</f>
        <v>0</v>
      </c>
      <c r="O212" s="419"/>
      <c r="P212" s="419"/>
      <c r="Q212" s="419"/>
      <c r="R212" s="144"/>
      <c r="T212" s="145"/>
      <c r="U212" s="142"/>
      <c r="V212" s="142"/>
      <c r="W212" s="146">
        <f>SUM(W213:W224)</f>
        <v>0</v>
      </c>
      <c r="X212" s="142"/>
      <c r="Y212" s="146">
        <f>SUM(Y213:Y224)</f>
        <v>0</v>
      </c>
      <c r="Z212" s="142"/>
      <c r="AA212" s="147">
        <f>SUM(AA213:AA224)</f>
        <v>0</v>
      </c>
      <c r="AR212" s="148" t="s">
        <v>81</v>
      </c>
      <c r="AT212" s="149" t="s">
        <v>75</v>
      </c>
      <c r="AU212" s="149" t="s">
        <v>81</v>
      </c>
      <c r="AY212" s="148" t="s">
        <v>135</v>
      </c>
      <c r="BK212" s="150">
        <f>SUM(BK213:BK224)</f>
        <v>0</v>
      </c>
    </row>
    <row r="213" spans="2:65" s="1" customFormat="1" ht="22.5" customHeight="1">
      <c r="B213" s="123"/>
      <c r="C213" s="152" t="s">
        <v>11</v>
      </c>
      <c r="D213" s="152" t="s">
        <v>136</v>
      </c>
      <c r="E213" s="153" t="s">
        <v>403</v>
      </c>
      <c r="F213" s="409" t="s">
        <v>404</v>
      </c>
      <c r="G213" s="409"/>
      <c r="H213" s="409"/>
      <c r="I213" s="409"/>
      <c r="J213" s="154" t="s">
        <v>139</v>
      </c>
      <c r="K213" s="155">
        <v>25.029</v>
      </c>
      <c r="L213" s="410">
        <v>0</v>
      </c>
      <c r="M213" s="410"/>
      <c r="N213" s="411">
        <f>ROUND(L213*K213,2)</f>
        <v>0</v>
      </c>
      <c r="O213" s="411"/>
      <c r="P213" s="411"/>
      <c r="Q213" s="411"/>
      <c r="R213" s="126"/>
      <c r="T213" s="156" t="s">
        <v>5</v>
      </c>
      <c r="U213" s="47" t="s">
        <v>41</v>
      </c>
      <c r="V213" s="39"/>
      <c r="W213" s="157">
        <f>V213*K213</f>
        <v>0</v>
      </c>
      <c r="X213" s="157">
        <v>0</v>
      </c>
      <c r="Y213" s="157">
        <f>X213*K213</f>
        <v>0</v>
      </c>
      <c r="Z213" s="157">
        <v>0</v>
      </c>
      <c r="AA213" s="158">
        <f>Z213*K213</f>
        <v>0</v>
      </c>
      <c r="AR213" s="21" t="s">
        <v>140</v>
      </c>
      <c r="AT213" s="21" t="s">
        <v>136</v>
      </c>
      <c r="AU213" s="21" t="s">
        <v>94</v>
      </c>
      <c r="AY213" s="21" t="s">
        <v>135</v>
      </c>
      <c r="BE213" s="103">
        <f>IF(U213="základní",N213,0)</f>
        <v>0</v>
      </c>
      <c r="BF213" s="103">
        <f>IF(U213="snížená",N213,0)</f>
        <v>0</v>
      </c>
      <c r="BG213" s="103">
        <f>IF(U213="zákl. přenesená",N213,0)</f>
        <v>0</v>
      </c>
      <c r="BH213" s="103">
        <f>IF(U213="sníž. přenesená",N213,0)</f>
        <v>0</v>
      </c>
      <c r="BI213" s="103">
        <f>IF(U213="nulová",N213,0)</f>
        <v>0</v>
      </c>
      <c r="BJ213" s="21" t="s">
        <v>81</v>
      </c>
      <c r="BK213" s="103">
        <f>ROUND(L213*K213,2)</f>
        <v>0</v>
      </c>
      <c r="BL213" s="21" t="s">
        <v>140</v>
      </c>
      <c r="BM213" s="21" t="s">
        <v>405</v>
      </c>
    </row>
    <row r="214" spans="2:65" s="10" customFormat="1" ht="22.5" customHeight="1">
      <c r="B214" s="159"/>
      <c r="C214" s="160"/>
      <c r="D214" s="160"/>
      <c r="E214" s="161" t="s">
        <v>5</v>
      </c>
      <c r="F214" s="412" t="s">
        <v>406</v>
      </c>
      <c r="G214" s="413"/>
      <c r="H214" s="413"/>
      <c r="I214" s="413"/>
      <c r="J214" s="160"/>
      <c r="K214" s="162">
        <v>17.739000000000001</v>
      </c>
      <c r="L214" s="160"/>
      <c r="M214" s="160"/>
      <c r="N214" s="160"/>
      <c r="O214" s="160"/>
      <c r="P214" s="160"/>
      <c r="Q214" s="160"/>
      <c r="R214" s="163"/>
      <c r="T214" s="164"/>
      <c r="U214" s="160"/>
      <c r="V214" s="160"/>
      <c r="W214" s="160"/>
      <c r="X214" s="160"/>
      <c r="Y214" s="160"/>
      <c r="Z214" s="160"/>
      <c r="AA214" s="165"/>
      <c r="AT214" s="166" t="s">
        <v>143</v>
      </c>
      <c r="AU214" s="166" t="s">
        <v>94</v>
      </c>
      <c r="AV214" s="10" t="s">
        <v>94</v>
      </c>
      <c r="AW214" s="10" t="s">
        <v>34</v>
      </c>
      <c r="AX214" s="10" t="s">
        <v>76</v>
      </c>
      <c r="AY214" s="166" t="s">
        <v>135</v>
      </c>
    </row>
    <row r="215" spans="2:65" s="12" customFormat="1" ht="22.5" customHeight="1">
      <c r="B215" s="175"/>
      <c r="C215" s="176"/>
      <c r="D215" s="176"/>
      <c r="E215" s="177" t="s">
        <v>5</v>
      </c>
      <c r="F215" s="420" t="s">
        <v>388</v>
      </c>
      <c r="G215" s="421"/>
      <c r="H215" s="421"/>
      <c r="I215" s="421"/>
      <c r="J215" s="176"/>
      <c r="K215" s="178" t="s">
        <v>5</v>
      </c>
      <c r="L215" s="176"/>
      <c r="M215" s="176"/>
      <c r="N215" s="176"/>
      <c r="O215" s="176"/>
      <c r="P215" s="176"/>
      <c r="Q215" s="176"/>
      <c r="R215" s="179"/>
      <c r="T215" s="180"/>
      <c r="U215" s="176"/>
      <c r="V215" s="176"/>
      <c r="W215" s="176"/>
      <c r="X215" s="176"/>
      <c r="Y215" s="176"/>
      <c r="Z215" s="176"/>
      <c r="AA215" s="181"/>
      <c r="AT215" s="182" t="s">
        <v>143</v>
      </c>
      <c r="AU215" s="182" t="s">
        <v>94</v>
      </c>
      <c r="AV215" s="12" t="s">
        <v>81</v>
      </c>
      <c r="AW215" s="12" t="s">
        <v>34</v>
      </c>
      <c r="AX215" s="12" t="s">
        <v>76</v>
      </c>
      <c r="AY215" s="182" t="s">
        <v>135</v>
      </c>
    </row>
    <row r="216" spans="2:65" s="11" customFormat="1" ht="22.5" customHeight="1">
      <c r="B216" s="167"/>
      <c r="C216" s="168"/>
      <c r="D216" s="168"/>
      <c r="E216" s="169" t="s">
        <v>5</v>
      </c>
      <c r="F216" s="414" t="s">
        <v>144</v>
      </c>
      <c r="G216" s="415"/>
      <c r="H216" s="415"/>
      <c r="I216" s="415"/>
      <c r="J216" s="168"/>
      <c r="K216" s="170">
        <v>17.739000000000001</v>
      </c>
      <c r="L216" s="168"/>
      <c r="M216" s="168"/>
      <c r="N216" s="168"/>
      <c r="O216" s="168"/>
      <c r="P216" s="168"/>
      <c r="Q216" s="168"/>
      <c r="R216" s="171"/>
      <c r="T216" s="172"/>
      <c r="U216" s="168"/>
      <c r="V216" s="168"/>
      <c r="W216" s="168"/>
      <c r="X216" s="168"/>
      <c r="Y216" s="168"/>
      <c r="Z216" s="168"/>
      <c r="AA216" s="173"/>
      <c r="AT216" s="174" t="s">
        <v>143</v>
      </c>
      <c r="AU216" s="174" t="s">
        <v>94</v>
      </c>
      <c r="AV216" s="11" t="s">
        <v>145</v>
      </c>
      <c r="AW216" s="11" t="s">
        <v>34</v>
      </c>
      <c r="AX216" s="11" t="s">
        <v>76</v>
      </c>
      <c r="AY216" s="174" t="s">
        <v>135</v>
      </c>
    </row>
    <row r="217" spans="2:65" s="10" customFormat="1" ht="22.5" customHeight="1">
      <c r="B217" s="159"/>
      <c r="C217" s="160"/>
      <c r="D217" s="160"/>
      <c r="E217" s="161" t="s">
        <v>5</v>
      </c>
      <c r="F217" s="422" t="s">
        <v>407</v>
      </c>
      <c r="G217" s="423"/>
      <c r="H217" s="423"/>
      <c r="I217" s="423"/>
      <c r="J217" s="160"/>
      <c r="K217" s="162">
        <v>7.29</v>
      </c>
      <c r="L217" s="160"/>
      <c r="M217" s="160"/>
      <c r="N217" s="160"/>
      <c r="O217" s="160"/>
      <c r="P217" s="160"/>
      <c r="Q217" s="160"/>
      <c r="R217" s="163"/>
      <c r="T217" s="164"/>
      <c r="U217" s="160"/>
      <c r="V217" s="160"/>
      <c r="W217" s="160"/>
      <c r="X217" s="160"/>
      <c r="Y217" s="160"/>
      <c r="Z217" s="160"/>
      <c r="AA217" s="165"/>
      <c r="AT217" s="166" t="s">
        <v>143</v>
      </c>
      <c r="AU217" s="166" t="s">
        <v>94</v>
      </c>
      <c r="AV217" s="10" t="s">
        <v>94</v>
      </c>
      <c r="AW217" s="10" t="s">
        <v>34</v>
      </c>
      <c r="AX217" s="10" t="s">
        <v>76</v>
      </c>
      <c r="AY217" s="166" t="s">
        <v>135</v>
      </c>
    </row>
    <row r="218" spans="2:65" s="12" customFormat="1" ht="22.5" customHeight="1">
      <c r="B218" s="175"/>
      <c r="C218" s="176"/>
      <c r="D218" s="176"/>
      <c r="E218" s="177" t="s">
        <v>5</v>
      </c>
      <c r="F218" s="420" t="s">
        <v>329</v>
      </c>
      <c r="G218" s="421"/>
      <c r="H218" s="421"/>
      <c r="I218" s="421"/>
      <c r="J218" s="176"/>
      <c r="K218" s="178" t="s">
        <v>5</v>
      </c>
      <c r="L218" s="176"/>
      <c r="M218" s="176"/>
      <c r="N218" s="176"/>
      <c r="O218" s="176"/>
      <c r="P218" s="176"/>
      <c r="Q218" s="176"/>
      <c r="R218" s="179"/>
      <c r="T218" s="180"/>
      <c r="U218" s="176"/>
      <c r="V218" s="176"/>
      <c r="W218" s="176"/>
      <c r="X218" s="176"/>
      <c r="Y218" s="176"/>
      <c r="Z218" s="176"/>
      <c r="AA218" s="181"/>
      <c r="AT218" s="182" t="s">
        <v>143</v>
      </c>
      <c r="AU218" s="182" t="s">
        <v>94</v>
      </c>
      <c r="AV218" s="12" t="s">
        <v>81</v>
      </c>
      <c r="AW218" s="12" t="s">
        <v>34</v>
      </c>
      <c r="AX218" s="12" t="s">
        <v>76</v>
      </c>
      <c r="AY218" s="182" t="s">
        <v>135</v>
      </c>
    </row>
    <row r="219" spans="2:65" s="11" customFormat="1" ht="22.5" customHeight="1">
      <c r="B219" s="167"/>
      <c r="C219" s="168"/>
      <c r="D219" s="168"/>
      <c r="E219" s="169" t="s">
        <v>5</v>
      </c>
      <c r="F219" s="414" t="s">
        <v>144</v>
      </c>
      <c r="G219" s="415"/>
      <c r="H219" s="415"/>
      <c r="I219" s="415"/>
      <c r="J219" s="168"/>
      <c r="K219" s="170">
        <v>7.29</v>
      </c>
      <c r="L219" s="168"/>
      <c r="M219" s="168"/>
      <c r="N219" s="168"/>
      <c r="O219" s="168"/>
      <c r="P219" s="168"/>
      <c r="Q219" s="168"/>
      <c r="R219" s="171"/>
      <c r="T219" s="172"/>
      <c r="U219" s="168"/>
      <c r="V219" s="168"/>
      <c r="W219" s="168"/>
      <c r="X219" s="168"/>
      <c r="Y219" s="168"/>
      <c r="Z219" s="168"/>
      <c r="AA219" s="173"/>
      <c r="AT219" s="174" t="s">
        <v>143</v>
      </c>
      <c r="AU219" s="174" t="s">
        <v>94</v>
      </c>
      <c r="AV219" s="11" t="s">
        <v>145</v>
      </c>
      <c r="AW219" s="11" t="s">
        <v>34</v>
      </c>
      <c r="AX219" s="11" t="s">
        <v>76</v>
      </c>
      <c r="AY219" s="174" t="s">
        <v>135</v>
      </c>
    </row>
    <row r="220" spans="2:65" s="13" customFormat="1" ht="22.5" customHeight="1">
      <c r="B220" s="183"/>
      <c r="C220" s="184"/>
      <c r="D220" s="184"/>
      <c r="E220" s="185" t="s">
        <v>5</v>
      </c>
      <c r="F220" s="424" t="s">
        <v>157</v>
      </c>
      <c r="G220" s="425"/>
      <c r="H220" s="425"/>
      <c r="I220" s="425"/>
      <c r="J220" s="184"/>
      <c r="K220" s="186">
        <v>25.029</v>
      </c>
      <c r="L220" s="184"/>
      <c r="M220" s="184"/>
      <c r="N220" s="184"/>
      <c r="O220" s="184"/>
      <c r="P220" s="184"/>
      <c r="Q220" s="184"/>
      <c r="R220" s="187"/>
      <c r="T220" s="188"/>
      <c r="U220" s="184"/>
      <c r="V220" s="184"/>
      <c r="W220" s="184"/>
      <c r="X220" s="184"/>
      <c r="Y220" s="184"/>
      <c r="Z220" s="184"/>
      <c r="AA220" s="189"/>
      <c r="AT220" s="190" t="s">
        <v>143</v>
      </c>
      <c r="AU220" s="190" t="s">
        <v>94</v>
      </c>
      <c r="AV220" s="13" t="s">
        <v>140</v>
      </c>
      <c r="AW220" s="13" t="s">
        <v>34</v>
      </c>
      <c r="AX220" s="13" t="s">
        <v>81</v>
      </c>
      <c r="AY220" s="190" t="s">
        <v>135</v>
      </c>
    </row>
    <row r="221" spans="2:65" s="1" customFormat="1" ht="31.5" customHeight="1">
      <c r="B221" s="123"/>
      <c r="C221" s="152" t="s">
        <v>221</v>
      </c>
      <c r="D221" s="152" t="s">
        <v>136</v>
      </c>
      <c r="E221" s="153" t="s">
        <v>408</v>
      </c>
      <c r="F221" s="409" t="s">
        <v>409</v>
      </c>
      <c r="G221" s="409"/>
      <c r="H221" s="409"/>
      <c r="I221" s="409"/>
      <c r="J221" s="154" t="s">
        <v>139</v>
      </c>
      <c r="K221" s="155">
        <v>1.08</v>
      </c>
      <c r="L221" s="410">
        <v>0</v>
      </c>
      <c r="M221" s="410"/>
      <c r="N221" s="411">
        <f>ROUND(L221*K221,2)</f>
        <v>0</v>
      </c>
      <c r="O221" s="411"/>
      <c r="P221" s="411"/>
      <c r="Q221" s="411"/>
      <c r="R221" s="126"/>
      <c r="T221" s="156" t="s">
        <v>5</v>
      </c>
      <c r="U221" s="47" t="s">
        <v>41</v>
      </c>
      <c r="V221" s="39"/>
      <c r="W221" s="157">
        <f>V221*K221</f>
        <v>0</v>
      </c>
      <c r="X221" s="157">
        <v>0</v>
      </c>
      <c r="Y221" s="157">
        <f>X221*K221</f>
        <v>0</v>
      </c>
      <c r="Z221" s="157">
        <v>0</v>
      </c>
      <c r="AA221" s="158">
        <f>Z221*K221</f>
        <v>0</v>
      </c>
      <c r="AR221" s="21" t="s">
        <v>140</v>
      </c>
      <c r="AT221" s="21" t="s">
        <v>136</v>
      </c>
      <c r="AU221" s="21" t="s">
        <v>94</v>
      </c>
      <c r="AY221" s="21" t="s">
        <v>135</v>
      </c>
      <c r="BE221" s="103">
        <f>IF(U221="základní",N221,0)</f>
        <v>0</v>
      </c>
      <c r="BF221" s="103">
        <f>IF(U221="snížená",N221,0)</f>
        <v>0</v>
      </c>
      <c r="BG221" s="103">
        <f>IF(U221="zákl. přenesená",N221,0)</f>
        <v>0</v>
      </c>
      <c r="BH221" s="103">
        <f>IF(U221="sníž. přenesená",N221,0)</f>
        <v>0</v>
      </c>
      <c r="BI221" s="103">
        <f>IF(U221="nulová",N221,0)</f>
        <v>0</v>
      </c>
      <c r="BJ221" s="21" t="s">
        <v>81</v>
      </c>
      <c r="BK221" s="103">
        <f>ROUND(L221*K221,2)</f>
        <v>0</v>
      </c>
      <c r="BL221" s="21" t="s">
        <v>140</v>
      </c>
      <c r="BM221" s="21" t="s">
        <v>410</v>
      </c>
    </row>
    <row r="222" spans="2:65" s="10" customFormat="1" ht="22.5" customHeight="1">
      <c r="B222" s="159"/>
      <c r="C222" s="160"/>
      <c r="D222" s="160"/>
      <c r="E222" s="161" t="s">
        <v>5</v>
      </c>
      <c r="F222" s="412" t="s">
        <v>411</v>
      </c>
      <c r="G222" s="413"/>
      <c r="H222" s="413"/>
      <c r="I222" s="413"/>
      <c r="J222" s="160"/>
      <c r="K222" s="162">
        <v>1.08</v>
      </c>
      <c r="L222" s="160"/>
      <c r="M222" s="160"/>
      <c r="N222" s="160"/>
      <c r="O222" s="160"/>
      <c r="P222" s="160"/>
      <c r="Q222" s="160"/>
      <c r="R222" s="163"/>
      <c r="T222" s="164"/>
      <c r="U222" s="160"/>
      <c r="V222" s="160"/>
      <c r="W222" s="160"/>
      <c r="X222" s="160"/>
      <c r="Y222" s="160"/>
      <c r="Z222" s="160"/>
      <c r="AA222" s="165"/>
      <c r="AT222" s="166" t="s">
        <v>143</v>
      </c>
      <c r="AU222" s="166" t="s">
        <v>94</v>
      </c>
      <c r="AV222" s="10" t="s">
        <v>94</v>
      </c>
      <c r="AW222" s="10" t="s">
        <v>34</v>
      </c>
      <c r="AX222" s="10" t="s">
        <v>76</v>
      </c>
      <c r="AY222" s="166" t="s">
        <v>135</v>
      </c>
    </row>
    <row r="223" spans="2:65" s="12" customFormat="1" ht="22.5" customHeight="1">
      <c r="B223" s="175"/>
      <c r="C223" s="176"/>
      <c r="D223" s="176"/>
      <c r="E223" s="177" t="s">
        <v>5</v>
      </c>
      <c r="F223" s="420" t="s">
        <v>383</v>
      </c>
      <c r="G223" s="421"/>
      <c r="H223" s="421"/>
      <c r="I223" s="421"/>
      <c r="J223" s="176"/>
      <c r="K223" s="178" t="s">
        <v>5</v>
      </c>
      <c r="L223" s="176"/>
      <c r="M223" s="176"/>
      <c r="N223" s="176"/>
      <c r="O223" s="176"/>
      <c r="P223" s="176"/>
      <c r="Q223" s="176"/>
      <c r="R223" s="179"/>
      <c r="T223" s="180"/>
      <c r="U223" s="176"/>
      <c r="V223" s="176"/>
      <c r="W223" s="176"/>
      <c r="X223" s="176"/>
      <c r="Y223" s="176"/>
      <c r="Z223" s="176"/>
      <c r="AA223" s="181"/>
      <c r="AT223" s="182" t="s">
        <v>143</v>
      </c>
      <c r="AU223" s="182" t="s">
        <v>94</v>
      </c>
      <c r="AV223" s="12" t="s">
        <v>81</v>
      </c>
      <c r="AW223" s="12" t="s">
        <v>34</v>
      </c>
      <c r="AX223" s="12" t="s">
        <v>76</v>
      </c>
      <c r="AY223" s="182" t="s">
        <v>135</v>
      </c>
    </row>
    <row r="224" spans="2:65" s="11" customFormat="1" ht="22.5" customHeight="1">
      <c r="B224" s="167"/>
      <c r="C224" s="168"/>
      <c r="D224" s="168"/>
      <c r="E224" s="169" t="s">
        <v>5</v>
      </c>
      <c r="F224" s="414" t="s">
        <v>144</v>
      </c>
      <c r="G224" s="415"/>
      <c r="H224" s="415"/>
      <c r="I224" s="415"/>
      <c r="J224" s="168"/>
      <c r="K224" s="170">
        <v>1.08</v>
      </c>
      <c r="L224" s="168"/>
      <c r="M224" s="168"/>
      <c r="N224" s="168"/>
      <c r="O224" s="168"/>
      <c r="P224" s="168"/>
      <c r="Q224" s="168"/>
      <c r="R224" s="171"/>
      <c r="T224" s="172"/>
      <c r="U224" s="168"/>
      <c r="V224" s="168"/>
      <c r="W224" s="168"/>
      <c r="X224" s="168"/>
      <c r="Y224" s="168"/>
      <c r="Z224" s="168"/>
      <c r="AA224" s="173"/>
      <c r="AT224" s="174" t="s">
        <v>143</v>
      </c>
      <c r="AU224" s="174" t="s">
        <v>94</v>
      </c>
      <c r="AV224" s="11" t="s">
        <v>145</v>
      </c>
      <c r="AW224" s="11" t="s">
        <v>34</v>
      </c>
      <c r="AX224" s="11" t="s">
        <v>81</v>
      </c>
      <c r="AY224" s="174" t="s">
        <v>135</v>
      </c>
    </row>
    <row r="225" spans="2:65" s="9" customFormat="1" ht="29.85" customHeight="1">
      <c r="B225" s="141"/>
      <c r="C225" s="142"/>
      <c r="D225" s="151" t="s">
        <v>317</v>
      </c>
      <c r="E225" s="151"/>
      <c r="F225" s="151"/>
      <c r="G225" s="151"/>
      <c r="H225" s="151"/>
      <c r="I225" s="151"/>
      <c r="J225" s="151"/>
      <c r="K225" s="151"/>
      <c r="L225" s="151"/>
      <c r="M225" s="151"/>
      <c r="N225" s="418">
        <f>BK225</f>
        <v>0</v>
      </c>
      <c r="O225" s="419"/>
      <c r="P225" s="419"/>
      <c r="Q225" s="419"/>
      <c r="R225" s="144"/>
      <c r="T225" s="145"/>
      <c r="U225" s="142"/>
      <c r="V225" s="142"/>
      <c r="W225" s="146">
        <f>SUM(W226:W307)</f>
        <v>0</v>
      </c>
      <c r="X225" s="142"/>
      <c r="Y225" s="146">
        <f>SUM(Y226:Y307)</f>
        <v>20.5055005</v>
      </c>
      <c r="Z225" s="142"/>
      <c r="AA225" s="147">
        <f>SUM(AA226:AA307)</f>
        <v>0</v>
      </c>
      <c r="AR225" s="148" t="s">
        <v>81</v>
      </c>
      <c r="AT225" s="149" t="s">
        <v>75</v>
      </c>
      <c r="AU225" s="149" t="s">
        <v>81</v>
      </c>
      <c r="AY225" s="148" t="s">
        <v>135</v>
      </c>
      <c r="BK225" s="150">
        <f>SUM(BK226:BK307)</f>
        <v>0</v>
      </c>
    </row>
    <row r="226" spans="2:65" s="1" customFormat="1" ht="31.5" customHeight="1">
      <c r="B226" s="123"/>
      <c r="C226" s="152" t="s">
        <v>239</v>
      </c>
      <c r="D226" s="152" t="s">
        <v>136</v>
      </c>
      <c r="E226" s="153" t="s">
        <v>412</v>
      </c>
      <c r="F226" s="409" t="s">
        <v>413</v>
      </c>
      <c r="G226" s="409"/>
      <c r="H226" s="409"/>
      <c r="I226" s="409"/>
      <c r="J226" s="154" t="s">
        <v>236</v>
      </c>
      <c r="K226" s="155">
        <v>54</v>
      </c>
      <c r="L226" s="410">
        <v>0</v>
      </c>
      <c r="M226" s="410"/>
      <c r="N226" s="411">
        <f>ROUND(L226*K226,2)</f>
        <v>0</v>
      </c>
      <c r="O226" s="411"/>
      <c r="P226" s="411"/>
      <c r="Q226" s="411"/>
      <c r="R226" s="126"/>
      <c r="T226" s="156" t="s">
        <v>5</v>
      </c>
      <c r="U226" s="47" t="s">
        <v>41</v>
      </c>
      <c r="V226" s="39"/>
      <c r="W226" s="157">
        <f>V226*K226</f>
        <v>0</v>
      </c>
      <c r="X226" s="157">
        <v>2.6800000000000001E-3</v>
      </c>
      <c r="Y226" s="157">
        <f>X226*K226</f>
        <v>0.14472000000000002</v>
      </c>
      <c r="Z226" s="157">
        <v>0</v>
      </c>
      <c r="AA226" s="158">
        <f>Z226*K226</f>
        <v>0</v>
      </c>
      <c r="AR226" s="21" t="s">
        <v>140</v>
      </c>
      <c r="AT226" s="21" t="s">
        <v>136</v>
      </c>
      <c r="AU226" s="21" t="s">
        <v>94</v>
      </c>
      <c r="AY226" s="21" t="s">
        <v>135</v>
      </c>
      <c r="BE226" s="103">
        <f>IF(U226="základní",N226,0)</f>
        <v>0</v>
      </c>
      <c r="BF226" s="103">
        <f>IF(U226="snížená",N226,0)</f>
        <v>0</v>
      </c>
      <c r="BG226" s="103">
        <f>IF(U226="zákl. přenesená",N226,0)</f>
        <v>0</v>
      </c>
      <c r="BH226" s="103">
        <f>IF(U226="sníž. přenesená",N226,0)</f>
        <v>0</v>
      </c>
      <c r="BI226" s="103">
        <f>IF(U226="nulová",N226,0)</f>
        <v>0</v>
      </c>
      <c r="BJ226" s="21" t="s">
        <v>81</v>
      </c>
      <c r="BK226" s="103">
        <f>ROUND(L226*K226,2)</f>
        <v>0</v>
      </c>
      <c r="BL226" s="21" t="s">
        <v>140</v>
      </c>
      <c r="BM226" s="21" t="s">
        <v>414</v>
      </c>
    </row>
    <row r="227" spans="2:65" s="10" customFormat="1" ht="22.5" customHeight="1">
      <c r="B227" s="159"/>
      <c r="C227" s="160"/>
      <c r="D227" s="160"/>
      <c r="E227" s="161" t="s">
        <v>5</v>
      </c>
      <c r="F227" s="412" t="s">
        <v>142</v>
      </c>
      <c r="G227" s="413"/>
      <c r="H227" s="413"/>
      <c r="I227" s="413"/>
      <c r="J227" s="160"/>
      <c r="K227" s="162">
        <v>54</v>
      </c>
      <c r="L227" s="160"/>
      <c r="M227" s="160"/>
      <c r="N227" s="160"/>
      <c r="O227" s="160"/>
      <c r="P227" s="160"/>
      <c r="Q227" s="160"/>
      <c r="R227" s="163"/>
      <c r="T227" s="164"/>
      <c r="U227" s="160"/>
      <c r="V227" s="160"/>
      <c r="W227" s="160"/>
      <c r="X227" s="160"/>
      <c r="Y227" s="160"/>
      <c r="Z227" s="160"/>
      <c r="AA227" s="165"/>
      <c r="AT227" s="166" t="s">
        <v>143</v>
      </c>
      <c r="AU227" s="166" t="s">
        <v>94</v>
      </c>
      <c r="AV227" s="10" t="s">
        <v>94</v>
      </c>
      <c r="AW227" s="10" t="s">
        <v>34</v>
      </c>
      <c r="AX227" s="10" t="s">
        <v>76</v>
      </c>
      <c r="AY227" s="166" t="s">
        <v>135</v>
      </c>
    </row>
    <row r="228" spans="2:65" s="11" customFormat="1" ht="22.5" customHeight="1">
      <c r="B228" s="167"/>
      <c r="C228" s="168"/>
      <c r="D228" s="168"/>
      <c r="E228" s="169" t="s">
        <v>5</v>
      </c>
      <c r="F228" s="414" t="s">
        <v>144</v>
      </c>
      <c r="G228" s="415"/>
      <c r="H228" s="415"/>
      <c r="I228" s="415"/>
      <c r="J228" s="168"/>
      <c r="K228" s="170">
        <v>54</v>
      </c>
      <c r="L228" s="168"/>
      <c r="M228" s="168"/>
      <c r="N228" s="168"/>
      <c r="O228" s="168"/>
      <c r="P228" s="168"/>
      <c r="Q228" s="168"/>
      <c r="R228" s="171"/>
      <c r="T228" s="172"/>
      <c r="U228" s="168"/>
      <c r="V228" s="168"/>
      <c r="W228" s="168"/>
      <c r="X228" s="168"/>
      <c r="Y228" s="168"/>
      <c r="Z228" s="168"/>
      <c r="AA228" s="173"/>
      <c r="AT228" s="174" t="s">
        <v>143</v>
      </c>
      <c r="AU228" s="174" t="s">
        <v>94</v>
      </c>
      <c r="AV228" s="11" t="s">
        <v>145</v>
      </c>
      <c r="AW228" s="11" t="s">
        <v>34</v>
      </c>
      <c r="AX228" s="11" t="s">
        <v>81</v>
      </c>
      <c r="AY228" s="174" t="s">
        <v>135</v>
      </c>
    </row>
    <row r="229" spans="2:65" s="1" customFormat="1" ht="31.5" customHeight="1">
      <c r="B229" s="123"/>
      <c r="C229" s="152" t="s">
        <v>243</v>
      </c>
      <c r="D229" s="152" t="s">
        <v>136</v>
      </c>
      <c r="E229" s="153" t="s">
        <v>415</v>
      </c>
      <c r="F229" s="409" t="s">
        <v>416</v>
      </c>
      <c r="G229" s="409"/>
      <c r="H229" s="409"/>
      <c r="I229" s="409"/>
      <c r="J229" s="154" t="s">
        <v>236</v>
      </c>
      <c r="K229" s="155">
        <v>131.4</v>
      </c>
      <c r="L229" s="410">
        <v>0</v>
      </c>
      <c r="M229" s="410"/>
      <c r="N229" s="411">
        <f>ROUND(L229*K229,2)</f>
        <v>0</v>
      </c>
      <c r="O229" s="411"/>
      <c r="P229" s="411"/>
      <c r="Q229" s="411"/>
      <c r="R229" s="126"/>
      <c r="T229" s="156" t="s">
        <v>5</v>
      </c>
      <c r="U229" s="47" t="s">
        <v>41</v>
      </c>
      <c r="V229" s="39"/>
      <c r="W229" s="157">
        <f>V229*K229</f>
        <v>0</v>
      </c>
      <c r="X229" s="157">
        <v>7.26E-3</v>
      </c>
      <c r="Y229" s="157">
        <f>X229*K229</f>
        <v>0.95396400000000003</v>
      </c>
      <c r="Z229" s="157">
        <v>0</v>
      </c>
      <c r="AA229" s="158">
        <f>Z229*K229</f>
        <v>0</v>
      </c>
      <c r="AR229" s="21" t="s">
        <v>140</v>
      </c>
      <c r="AT229" s="21" t="s">
        <v>136</v>
      </c>
      <c r="AU229" s="21" t="s">
        <v>94</v>
      </c>
      <c r="AY229" s="21" t="s">
        <v>135</v>
      </c>
      <c r="BE229" s="103">
        <f>IF(U229="základní",N229,0)</f>
        <v>0</v>
      </c>
      <c r="BF229" s="103">
        <f>IF(U229="snížená",N229,0)</f>
        <v>0</v>
      </c>
      <c r="BG229" s="103">
        <f>IF(U229="zákl. přenesená",N229,0)</f>
        <v>0</v>
      </c>
      <c r="BH229" s="103">
        <f>IF(U229="sníž. přenesená",N229,0)</f>
        <v>0</v>
      </c>
      <c r="BI229" s="103">
        <f>IF(U229="nulová",N229,0)</f>
        <v>0</v>
      </c>
      <c r="BJ229" s="21" t="s">
        <v>81</v>
      </c>
      <c r="BK229" s="103">
        <f>ROUND(L229*K229,2)</f>
        <v>0</v>
      </c>
      <c r="BL229" s="21" t="s">
        <v>140</v>
      </c>
      <c r="BM229" s="21" t="s">
        <v>417</v>
      </c>
    </row>
    <row r="230" spans="2:65" s="10" customFormat="1" ht="22.5" customHeight="1">
      <c r="B230" s="159"/>
      <c r="C230" s="160"/>
      <c r="D230" s="160"/>
      <c r="E230" s="161" t="s">
        <v>5</v>
      </c>
      <c r="F230" s="412" t="s">
        <v>418</v>
      </c>
      <c r="G230" s="413"/>
      <c r="H230" s="413"/>
      <c r="I230" s="413"/>
      <c r="J230" s="160"/>
      <c r="K230" s="162">
        <v>131.4</v>
      </c>
      <c r="L230" s="160"/>
      <c r="M230" s="160"/>
      <c r="N230" s="160"/>
      <c r="O230" s="160"/>
      <c r="P230" s="160"/>
      <c r="Q230" s="160"/>
      <c r="R230" s="163"/>
      <c r="T230" s="164"/>
      <c r="U230" s="160"/>
      <c r="V230" s="160"/>
      <c r="W230" s="160"/>
      <c r="X230" s="160"/>
      <c r="Y230" s="160"/>
      <c r="Z230" s="160"/>
      <c r="AA230" s="165"/>
      <c r="AT230" s="166" t="s">
        <v>143</v>
      </c>
      <c r="AU230" s="166" t="s">
        <v>94</v>
      </c>
      <c r="AV230" s="10" t="s">
        <v>94</v>
      </c>
      <c r="AW230" s="10" t="s">
        <v>34</v>
      </c>
      <c r="AX230" s="10" t="s">
        <v>76</v>
      </c>
      <c r="AY230" s="166" t="s">
        <v>135</v>
      </c>
    </row>
    <row r="231" spans="2:65" s="11" customFormat="1" ht="22.5" customHeight="1">
      <c r="B231" s="167"/>
      <c r="C231" s="168"/>
      <c r="D231" s="168"/>
      <c r="E231" s="169" t="s">
        <v>5</v>
      </c>
      <c r="F231" s="414" t="s">
        <v>144</v>
      </c>
      <c r="G231" s="415"/>
      <c r="H231" s="415"/>
      <c r="I231" s="415"/>
      <c r="J231" s="168"/>
      <c r="K231" s="170">
        <v>131.4</v>
      </c>
      <c r="L231" s="168"/>
      <c r="M231" s="168"/>
      <c r="N231" s="168"/>
      <c r="O231" s="168"/>
      <c r="P231" s="168"/>
      <c r="Q231" s="168"/>
      <c r="R231" s="171"/>
      <c r="T231" s="172"/>
      <c r="U231" s="168"/>
      <c r="V231" s="168"/>
      <c r="W231" s="168"/>
      <c r="X231" s="168"/>
      <c r="Y231" s="168"/>
      <c r="Z231" s="168"/>
      <c r="AA231" s="173"/>
      <c r="AT231" s="174" t="s">
        <v>143</v>
      </c>
      <c r="AU231" s="174" t="s">
        <v>94</v>
      </c>
      <c r="AV231" s="11" t="s">
        <v>145</v>
      </c>
      <c r="AW231" s="11" t="s">
        <v>34</v>
      </c>
      <c r="AX231" s="11" t="s">
        <v>81</v>
      </c>
      <c r="AY231" s="174" t="s">
        <v>135</v>
      </c>
    </row>
    <row r="232" spans="2:65" s="1" customFormat="1" ht="44.25" customHeight="1">
      <c r="B232" s="123"/>
      <c r="C232" s="152" t="s">
        <v>247</v>
      </c>
      <c r="D232" s="152" t="s">
        <v>136</v>
      </c>
      <c r="E232" s="153" t="s">
        <v>419</v>
      </c>
      <c r="F232" s="409" t="s">
        <v>420</v>
      </c>
      <c r="G232" s="409"/>
      <c r="H232" s="409"/>
      <c r="I232" s="409"/>
      <c r="J232" s="154" t="s">
        <v>265</v>
      </c>
      <c r="K232" s="155">
        <v>10</v>
      </c>
      <c r="L232" s="410">
        <v>0</v>
      </c>
      <c r="M232" s="410"/>
      <c r="N232" s="411">
        <f>ROUND(L232*K232,2)</f>
        <v>0</v>
      </c>
      <c r="O232" s="411"/>
      <c r="P232" s="411"/>
      <c r="Q232" s="411"/>
      <c r="R232" s="126"/>
      <c r="T232" s="156" t="s">
        <v>5</v>
      </c>
      <c r="U232" s="47" t="s">
        <v>41</v>
      </c>
      <c r="V232" s="39"/>
      <c r="W232" s="157">
        <f>V232*K232</f>
        <v>0</v>
      </c>
      <c r="X232" s="157">
        <v>0</v>
      </c>
      <c r="Y232" s="157">
        <f>X232*K232</f>
        <v>0</v>
      </c>
      <c r="Z232" s="157">
        <v>0</v>
      </c>
      <c r="AA232" s="158">
        <f>Z232*K232</f>
        <v>0</v>
      </c>
      <c r="AR232" s="21" t="s">
        <v>140</v>
      </c>
      <c r="AT232" s="21" t="s">
        <v>136</v>
      </c>
      <c r="AU232" s="21" t="s">
        <v>94</v>
      </c>
      <c r="AY232" s="21" t="s">
        <v>135</v>
      </c>
      <c r="BE232" s="103">
        <f>IF(U232="základní",N232,0)</f>
        <v>0</v>
      </c>
      <c r="BF232" s="103">
        <f>IF(U232="snížená",N232,0)</f>
        <v>0</v>
      </c>
      <c r="BG232" s="103">
        <f>IF(U232="zákl. přenesená",N232,0)</f>
        <v>0</v>
      </c>
      <c r="BH232" s="103">
        <f>IF(U232="sníž. přenesená",N232,0)</f>
        <v>0</v>
      </c>
      <c r="BI232" s="103">
        <f>IF(U232="nulová",N232,0)</f>
        <v>0</v>
      </c>
      <c r="BJ232" s="21" t="s">
        <v>81</v>
      </c>
      <c r="BK232" s="103">
        <f>ROUND(L232*K232,2)</f>
        <v>0</v>
      </c>
      <c r="BL232" s="21" t="s">
        <v>140</v>
      </c>
      <c r="BM232" s="21" t="s">
        <v>421</v>
      </c>
    </row>
    <row r="233" spans="2:65" s="10" customFormat="1" ht="22.5" customHeight="1">
      <c r="B233" s="159"/>
      <c r="C233" s="160"/>
      <c r="D233" s="160"/>
      <c r="E233" s="161" t="s">
        <v>5</v>
      </c>
      <c r="F233" s="412" t="s">
        <v>227</v>
      </c>
      <c r="G233" s="413"/>
      <c r="H233" s="413"/>
      <c r="I233" s="413"/>
      <c r="J233" s="160"/>
      <c r="K233" s="162">
        <v>10</v>
      </c>
      <c r="L233" s="160"/>
      <c r="M233" s="160"/>
      <c r="N233" s="160"/>
      <c r="O233" s="160"/>
      <c r="P233" s="160"/>
      <c r="Q233" s="160"/>
      <c r="R233" s="163"/>
      <c r="T233" s="164"/>
      <c r="U233" s="160"/>
      <c r="V233" s="160"/>
      <c r="W233" s="160"/>
      <c r="X233" s="160"/>
      <c r="Y233" s="160"/>
      <c r="Z233" s="160"/>
      <c r="AA233" s="165"/>
      <c r="AT233" s="166" t="s">
        <v>143</v>
      </c>
      <c r="AU233" s="166" t="s">
        <v>94</v>
      </c>
      <c r="AV233" s="10" t="s">
        <v>94</v>
      </c>
      <c r="AW233" s="10" t="s">
        <v>34</v>
      </c>
      <c r="AX233" s="10" t="s">
        <v>76</v>
      </c>
      <c r="AY233" s="166" t="s">
        <v>135</v>
      </c>
    </row>
    <row r="234" spans="2:65" s="11" customFormat="1" ht="22.5" customHeight="1">
      <c r="B234" s="167"/>
      <c r="C234" s="168"/>
      <c r="D234" s="168"/>
      <c r="E234" s="169" t="s">
        <v>5</v>
      </c>
      <c r="F234" s="414" t="s">
        <v>144</v>
      </c>
      <c r="G234" s="415"/>
      <c r="H234" s="415"/>
      <c r="I234" s="415"/>
      <c r="J234" s="168"/>
      <c r="K234" s="170">
        <v>10</v>
      </c>
      <c r="L234" s="168"/>
      <c r="M234" s="168"/>
      <c r="N234" s="168"/>
      <c r="O234" s="168"/>
      <c r="P234" s="168"/>
      <c r="Q234" s="168"/>
      <c r="R234" s="171"/>
      <c r="T234" s="172"/>
      <c r="U234" s="168"/>
      <c r="V234" s="168"/>
      <c r="W234" s="168"/>
      <c r="X234" s="168"/>
      <c r="Y234" s="168"/>
      <c r="Z234" s="168"/>
      <c r="AA234" s="173"/>
      <c r="AT234" s="174" t="s">
        <v>143</v>
      </c>
      <c r="AU234" s="174" t="s">
        <v>94</v>
      </c>
      <c r="AV234" s="11" t="s">
        <v>145</v>
      </c>
      <c r="AW234" s="11" t="s">
        <v>34</v>
      </c>
      <c r="AX234" s="11" t="s">
        <v>81</v>
      </c>
      <c r="AY234" s="174" t="s">
        <v>135</v>
      </c>
    </row>
    <row r="235" spans="2:65" s="1" customFormat="1" ht="22.5" customHeight="1">
      <c r="B235" s="123"/>
      <c r="C235" s="191" t="s">
        <v>10</v>
      </c>
      <c r="D235" s="191" t="s">
        <v>222</v>
      </c>
      <c r="E235" s="192" t="s">
        <v>422</v>
      </c>
      <c r="F235" s="426" t="s">
        <v>423</v>
      </c>
      <c r="G235" s="426"/>
      <c r="H235" s="426"/>
      <c r="I235" s="426"/>
      <c r="J235" s="193" t="s">
        <v>265</v>
      </c>
      <c r="K235" s="194">
        <v>10.15</v>
      </c>
      <c r="L235" s="427">
        <v>0</v>
      </c>
      <c r="M235" s="427"/>
      <c r="N235" s="428">
        <f>ROUND(L235*K235,2)</f>
        <v>0</v>
      </c>
      <c r="O235" s="411"/>
      <c r="P235" s="411"/>
      <c r="Q235" s="411"/>
      <c r="R235" s="126"/>
      <c r="T235" s="156" t="s">
        <v>5</v>
      </c>
      <c r="U235" s="47" t="s">
        <v>41</v>
      </c>
      <c r="V235" s="39"/>
      <c r="W235" s="157">
        <f>V235*K235</f>
        <v>0</v>
      </c>
      <c r="X235" s="157">
        <v>2.9E-4</v>
      </c>
      <c r="Y235" s="157">
        <f>X235*K235</f>
        <v>2.9434999999999999E-3</v>
      </c>
      <c r="Z235" s="157">
        <v>0</v>
      </c>
      <c r="AA235" s="158">
        <f>Z235*K235</f>
        <v>0</v>
      </c>
      <c r="AR235" s="21" t="s">
        <v>198</v>
      </c>
      <c r="AT235" s="21" t="s">
        <v>222</v>
      </c>
      <c r="AU235" s="21" t="s">
        <v>94</v>
      </c>
      <c r="AY235" s="21" t="s">
        <v>135</v>
      </c>
      <c r="BE235" s="103">
        <f>IF(U235="základní",N235,0)</f>
        <v>0</v>
      </c>
      <c r="BF235" s="103">
        <f>IF(U235="snížená",N235,0)</f>
        <v>0</v>
      </c>
      <c r="BG235" s="103">
        <f>IF(U235="zákl. přenesená",N235,0)</f>
        <v>0</v>
      </c>
      <c r="BH235" s="103">
        <f>IF(U235="sníž. přenesená",N235,0)</f>
        <v>0</v>
      </c>
      <c r="BI235" s="103">
        <f>IF(U235="nulová",N235,0)</f>
        <v>0</v>
      </c>
      <c r="BJ235" s="21" t="s">
        <v>81</v>
      </c>
      <c r="BK235" s="103">
        <f>ROUND(L235*K235,2)</f>
        <v>0</v>
      </c>
      <c r="BL235" s="21" t="s">
        <v>140</v>
      </c>
      <c r="BM235" s="21" t="s">
        <v>424</v>
      </c>
    </row>
    <row r="236" spans="2:65" s="10" customFormat="1" ht="22.5" customHeight="1">
      <c r="B236" s="159"/>
      <c r="C236" s="160"/>
      <c r="D236" s="160"/>
      <c r="E236" s="161" t="s">
        <v>5</v>
      </c>
      <c r="F236" s="412" t="s">
        <v>425</v>
      </c>
      <c r="G236" s="413"/>
      <c r="H236" s="413"/>
      <c r="I236" s="413"/>
      <c r="J236" s="160"/>
      <c r="K236" s="162">
        <v>10.15</v>
      </c>
      <c r="L236" s="160"/>
      <c r="M236" s="160"/>
      <c r="N236" s="160"/>
      <c r="O236" s="160"/>
      <c r="P236" s="160"/>
      <c r="Q236" s="160"/>
      <c r="R236" s="163"/>
      <c r="T236" s="164"/>
      <c r="U236" s="160"/>
      <c r="V236" s="160"/>
      <c r="W236" s="160"/>
      <c r="X236" s="160"/>
      <c r="Y236" s="160"/>
      <c r="Z236" s="160"/>
      <c r="AA236" s="165"/>
      <c r="AT236" s="166" t="s">
        <v>143</v>
      </c>
      <c r="AU236" s="166" t="s">
        <v>94</v>
      </c>
      <c r="AV236" s="10" t="s">
        <v>94</v>
      </c>
      <c r="AW236" s="10" t="s">
        <v>34</v>
      </c>
      <c r="AX236" s="10" t="s">
        <v>76</v>
      </c>
      <c r="AY236" s="166" t="s">
        <v>135</v>
      </c>
    </row>
    <row r="237" spans="2:65" s="11" customFormat="1" ht="22.5" customHeight="1">
      <c r="B237" s="167"/>
      <c r="C237" s="168"/>
      <c r="D237" s="168"/>
      <c r="E237" s="169" t="s">
        <v>5</v>
      </c>
      <c r="F237" s="414" t="s">
        <v>144</v>
      </c>
      <c r="G237" s="415"/>
      <c r="H237" s="415"/>
      <c r="I237" s="415"/>
      <c r="J237" s="168"/>
      <c r="K237" s="170">
        <v>10.15</v>
      </c>
      <c r="L237" s="168"/>
      <c r="M237" s="168"/>
      <c r="N237" s="168"/>
      <c r="O237" s="168"/>
      <c r="P237" s="168"/>
      <c r="Q237" s="168"/>
      <c r="R237" s="171"/>
      <c r="T237" s="172"/>
      <c r="U237" s="168"/>
      <c r="V237" s="168"/>
      <c r="W237" s="168"/>
      <c r="X237" s="168"/>
      <c r="Y237" s="168"/>
      <c r="Z237" s="168"/>
      <c r="AA237" s="173"/>
      <c r="AT237" s="174" t="s">
        <v>143</v>
      </c>
      <c r="AU237" s="174" t="s">
        <v>94</v>
      </c>
      <c r="AV237" s="11" t="s">
        <v>145</v>
      </c>
      <c r="AW237" s="11" t="s">
        <v>34</v>
      </c>
      <c r="AX237" s="11" t="s">
        <v>81</v>
      </c>
      <c r="AY237" s="174" t="s">
        <v>135</v>
      </c>
    </row>
    <row r="238" spans="2:65" s="1" customFormat="1" ht="31.5" customHeight="1">
      <c r="B238" s="123"/>
      <c r="C238" s="152" t="s">
        <v>257</v>
      </c>
      <c r="D238" s="152" t="s">
        <v>136</v>
      </c>
      <c r="E238" s="153" t="s">
        <v>426</v>
      </c>
      <c r="F238" s="409" t="s">
        <v>427</v>
      </c>
      <c r="G238" s="409"/>
      <c r="H238" s="409"/>
      <c r="I238" s="409"/>
      <c r="J238" s="154" t="s">
        <v>265</v>
      </c>
      <c r="K238" s="155">
        <v>20</v>
      </c>
      <c r="L238" s="410">
        <v>0</v>
      </c>
      <c r="M238" s="410"/>
      <c r="N238" s="411">
        <f>ROUND(L238*K238,2)</f>
        <v>0</v>
      </c>
      <c r="O238" s="411"/>
      <c r="P238" s="411"/>
      <c r="Q238" s="411"/>
      <c r="R238" s="126"/>
      <c r="T238" s="156" t="s">
        <v>5</v>
      </c>
      <c r="U238" s="47" t="s">
        <v>41</v>
      </c>
      <c r="V238" s="39"/>
      <c r="W238" s="157">
        <f>V238*K238</f>
        <v>0</v>
      </c>
      <c r="X238" s="157">
        <v>2.0000000000000002E-5</v>
      </c>
      <c r="Y238" s="157">
        <f>X238*K238</f>
        <v>4.0000000000000002E-4</v>
      </c>
      <c r="Z238" s="157">
        <v>0</v>
      </c>
      <c r="AA238" s="158">
        <f>Z238*K238</f>
        <v>0</v>
      </c>
      <c r="AR238" s="21" t="s">
        <v>140</v>
      </c>
      <c r="AT238" s="21" t="s">
        <v>136</v>
      </c>
      <c r="AU238" s="21" t="s">
        <v>94</v>
      </c>
      <c r="AY238" s="21" t="s">
        <v>135</v>
      </c>
      <c r="BE238" s="103">
        <f>IF(U238="základní",N238,0)</f>
        <v>0</v>
      </c>
      <c r="BF238" s="103">
        <f>IF(U238="snížená",N238,0)</f>
        <v>0</v>
      </c>
      <c r="BG238" s="103">
        <f>IF(U238="zákl. přenesená",N238,0)</f>
        <v>0</v>
      </c>
      <c r="BH238" s="103">
        <f>IF(U238="sníž. přenesená",N238,0)</f>
        <v>0</v>
      </c>
      <c r="BI238" s="103">
        <f>IF(U238="nulová",N238,0)</f>
        <v>0</v>
      </c>
      <c r="BJ238" s="21" t="s">
        <v>81</v>
      </c>
      <c r="BK238" s="103">
        <f>ROUND(L238*K238,2)</f>
        <v>0</v>
      </c>
      <c r="BL238" s="21" t="s">
        <v>140</v>
      </c>
      <c r="BM238" s="21" t="s">
        <v>428</v>
      </c>
    </row>
    <row r="239" spans="2:65" s="10" customFormat="1" ht="22.5" customHeight="1">
      <c r="B239" s="159"/>
      <c r="C239" s="160"/>
      <c r="D239" s="160"/>
      <c r="E239" s="161" t="s">
        <v>5</v>
      </c>
      <c r="F239" s="412" t="s">
        <v>429</v>
      </c>
      <c r="G239" s="413"/>
      <c r="H239" s="413"/>
      <c r="I239" s="413"/>
      <c r="J239" s="160"/>
      <c r="K239" s="162">
        <v>20</v>
      </c>
      <c r="L239" s="160"/>
      <c r="M239" s="160"/>
      <c r="N239" s="160"/>
      <c r="O239" s="160"/>
      <c r="P239" s="160"/>
      <c r="Q239" s="160"/>
      <c r="R239" s="163"/>
      <c r="T239" s="164"/>
      <c r="U239" s="160"/>
      <c r="V239" s="160"/>
      <c r="W239" s="160"/>
      <c r="X239" s="160"/>
      <c r="Y239" s="160"/>
      <c r="Z239" s="160"/>
      <c r="AA239" s="165"/>
      <c r="AT239" s="166" t="s">
        <v>143</v>
      </c>
      <c r="AU239" s="166" t="s">
        <v>94</v>
      </c>
      <c r="AV239" s="10" t="s">
        <v>94</v>
      </c>
      <c r="AW239" s="10" t="s">
        <v>34</v>
      </c>
      <c r="AX239" s="10" t="s">
        <v>76</v>
      </c>
      <c r="AY239" s="166" t="s">
        <v>135</v>
      </c>
    </row>
    <row r="240" spans="2:65" s="11" customFormat="1" ht="22.5" customHeight="1">
      <c r="B240" s="167"/>
      <c r="C240" s="168"/>
      <c r="D240" s="168"/>
      <c r="E240" s="169" t="s">
        <v>5</v>
      </c>
      <c r="F240" s="414" t="s">
        <v>144</v>
      </c>
      <c r="G240" s="415"/>
      <c r="H240" s="415"/>
      <c r="I240" s="415"/>
      <c r="J240" s="168"/>
      <c r="K240" s="170">
        <v>20</v>
      </c>
      <c r="L240" s="168"/>
      <c r="M240" s="168"/>
      <c r="N240" s="168"/>
      <c r="O240" s="168"/>
      <c r="P240" s="168"/>
      <c r="Q240" s="168"/>
      <c r="R240" s="171"/>
      <c r="T240" s="172"/>
      <c r="U240" s="168"/>
      <c r="V240" s="168"/>
      <c r="W240" s="168"/>
      <c r="X240" s="168"/>
      <c r="Y240" s="168"/>
      <c r="Z240" s="168"/>
      <c r="AA240" s="173"/>
      <c r="AT240" s="174" t="s">
        <v>143</v>
      </c>
      <c r="AU240" s="174" t="s">
        <v>94</v>
      </c>
      <c r="AV240" s="11" t="s">
        <v>145</v>
      </c>
      <c r="AW240" s="11" t="s">
        <v>34</v>
      </c>
      <c r="AX240" s="11" t="s">
        <v>81</v>
      </c>
      <c r="AY240" s="174" t="s">
        <v>135</v>
      </c>
    </row>
    <row r="241" spans="2:65" s="1" customFormat="1" ht="31.5" customHeight="1">
      <c r="B241" s="123"/>
      <c r="C241" s="191" t="s">
        <v>276</v>
      </c>
      <c r="D241" s="191" t="s">
        <v>222</v>
      </c>
      <c r="E241" s="192" t="s">
        <v>430</v>
      </c>
      <c r="F241" s="426" t="s">
        <v>431</v>
      </c>
      <c r="G241" s="426"/>
      <c r="H241" s="426"/>
      <c r="I241" s="426"/>
      <c r="J241" s="193" t="s">
        <v>265</v>
      </c>
      <c r="K241" s="194">
        <v>10.1</v>
      </c>
      <c r="L241" s="427">
        <v>0</v>
      </c>
      <c r="M241" s="427"/>
      <c r="N241" s="428">
        <f>ROUND(L241*K241,2)</f>
        <v>0</v>
      </c>
      <c r="O241" s="411"/>
      <c r="P241" s="411"/>
      <c r="Q241" s="411"/>
      <c r="R241" s="126"/>
      <c r="T241" s="156" t="s">
        <v>5</v>
      </c>
      <c r="U241" s="47" t="s">
        <v>41</v>
      </c>
      <c r="V241" s="39"/>
      <c r="W241" s="157">
        <f>V241*K241</f>
        <v>0</v>
      </c>
      <c r="X241" s="157">
        <v>7.1799999999999998E-3</v>
      </c>
      <c r="Y241" s="157">
        <f>X241*K241</f>
        <v>7.2517999999999999E-2</v>
      </c>
      <c r="Z241" s="157">
        <v>0</v>
      </c>
      <c r="AA241" s="158">
        <f>Z241*K241</f>
        <v>0</v>
      </c>
      <c r="AR241" s="21" t="s">
        <v>198</v>
      </c>
      <c r="AT241" s="21" t="s">
        <v>222</v>
      </c>
      <c r="AU241" s="21" t="s">
        <v>94</v>
      </c>
      <c r="AY241" s="21" t="s">
        <v>135</v>
      </c>
      <c r="BE241" s="103">
        <f>IF(U241="základní",N241,0)</f>
        <v>0</v>
      </c>
      <c r="BF241" s="103">
        <f>IF(U241="snížená",N241,0)</f>
        <v>0</v>
      </c>
      <c r="BG241" s="103">
        <f>IF(U241="zákl. přenesená",N241,0)</f>
        <v>0</v>
      </c>
      <c r="BH241" s="103">
        <f>IF(U241="sníž. přenesená",N241,0)</f>
        <v>0</v>
      </c>
      <c r="BI241" s="103">
        <f>IF(U241="nulová",N241,0)</f>
        <v>0</v>
      </c>
      <c r="BJ241" s="21" t="s">
        <v>81</v>
      </c>
      <c r="BK241" s="103">
        <f>ROUND(L241*K241,2)</f>
        <v>0</v>
      </c>
      <c r="BL241" s="21" t="s">
        <v>140</v>
      </c>
      <c r="BM241" s="21" t="s">
        <v>432</v>
      </c>
    </row>
    <row r="242" spans="2:65" s="10" customFormat="1" ht="22.5" customHeight="1">
      <c r="B242" s="159"/>
      <c r="C242" s="160"/>
      <c r="D242" s="160"/>
      <c r="E242" s="161" t="s">
        <v>5</v>
      </c>
      <c r="F242" s="412" t="s">
        <v>433</v>
      </c>
      <c r="G242" s="413"/>
      <c r="H242" s="413"/>
      <c r="I242" s="413"/>
      <c r="J242" s="160"/>
      <c r="K242" s="162">
        <v>10.1</v>
      </c>
      <c r="L242" s="160"/>
      <c r="M242" s="160"/>
      <c r="N242" s="160"/>
      <c r="O242" s="160"/>
      <c r="P242" s="160"/>
      <c r="Q242" s="160"/>
      <c r="R242" s="163"/>
      <c r="T242" s="164"/>
      <c r="U242" s="160"/>
      <c r="V242" s="160"/>
      <c r="W242" s="160"/>
      <c r="X242" s="160"/>
      <c r="Y242" s="160"/>
      <c r="Z242" s="160"/>
      <c r="AA242" s="165"/>
      <c r="AT242" s="166" t="s">
        <v>143</v>
      </c>
      <c r="AU242" s="166" t="s">
        <v>94</v>
      </c>
      <c r="AV242" s="10" t="s">
        <v>94</v>
      </c>
      <c r="AW242" s="10" t="s">
        <v>34</v>
      </c>
      <c r="AX242" s="10" t="s">
        <v>76</v>
      </c>
      <c r="AY242" s="166" t="s">
        <v>135</v>
      </c>
    </row>
    <row r="243" spans="2:65" s="11" customFormat="1" ht="22.5" customHeight="1">
      <c r="B243" s="167"/>
      <c r="C243" s="168"/>
      <c r="D243" s="168"/>
      <c r="E243" s="169" t="s">
        <v>5</v>
      </c>
      <c r="F243" s="414" t="s">
        <v>144</v>
      </c>
      <c r="G243" s="415"/>
      <c r="H243" s="415"/>
      <c r="I243" s="415"/>
      <c r="J243" s="168"/>
      <c r="K243" s="170">
        <v>10.1</v>
      </c>
      <c r="L243" s="168"/>
      <c r="M243" s="168"/>
      <c r="N243" s="168"/>
      <c r="O243" s="168"/>
      <c r="P243" s="168"/>
      <c r="Q243" s="168"/>
      <c r="R243" s="171"/>
      <c r="T243" s="172"/>
      <c r="U243" s="168"/>
      <c r="V243" s="168"/>
      <c r="W243" s="168"/>
      <c r="X243" s="168"/>
      <c r="Y243" s="168"/>
      <c r="Z243" s="168"/>
      <c r="AA243" s="173"/>
      <c r="AT243" s="174" t="s">
        <v>143</v>
      </c>
      <c r="AU243" s="174" t="s">
        <v>94</v>
      </c>
      <c r="AV243" s="11" t="s">
        <v>145</v>
      </c>
      <c r="AW243" s="11" t="s">
        <v>34</v>
      </c>
      <c r="AX243" s="11" t="s">
        <v>81</v>
      </c>
      <c r="AY243" s="174" t="s">
        <v>135</v>
      </c>
    </row>
    <row r="244" spans="2:65" s="1" customFormat="1" ht="22.5" customHeight="1">
      <c r="B244" s="123"/>
      <c r="C244" s="191" t="s">
        <v>281</v>
      </c>
      <c r="D244" s="191" t="s">
        <v>222</v>
      </c>
      <c r="E244" s="192" t="s">
        <v>434</v>
      </c>
      <c r="F244" s="426" t="s">
        <v>435</v>
      </c>
      <c r="G244" s="426"/>
      <c r="H244" s="426"/>
      <c r="I244" s="426"/>
      <c r="J244" s="193" t="s">
        <v>265</v>
      </c>
      <c r="K244" s="194">
        <v>10.1</v>
      </c>
      <c r="L244" s="427">
        <v>0</v>
      </c>
      <c r="M244" s="427"/>
      <c r="N244" s="428">
        <f>ROUND(L244*K244,2)</f>
        <v>0</v>
      </c>
      <c r="O244" s="411"/>
      <c r="P244" s="411"/>
      <c r="Q244" s="411"/>
      <c r="R244" s="126"/>
      <c r="T244" s="156" t="s">
        <v>5</v>
      </c>
      <c r="U244" s="47" t="s">
        <v>41</v>
      </c>
      <c r="V244" s="39"/>
      <c r="W244" s="157">
        <f>V244*K244</f>
        <v>0</v>
      </c>
      <c r="X244" s="157">
        <v>6.4999999999999997E-4</v>
      </c>
      <c r="Y244" s="157">
        <f>X244*K244</f>
        <v>6.5649999999999997E-3</v>
      </c>
      <c r="Z244" s="157">
        <v>0</v>
      </c>
      <c r="AA244" s="158">
        <f>Z244*K244</f>
        <v>0</v>
      </c>
      <c r="AR244" s="21" t="s">
        <v>198</v>
      </c>
      <c r="AT244" s="21" t="s">
        <v>222</v>
      </c>
      <c r="AU244" s="21" t="s">
        <v>94</v>
      </c>
      <c r="AY244" s="21" t="s">
        <v>135</v>
      </c>
      <c r="BE244" s="103">
        <f>IF(U244="základní",N244,0)</f>
        <v>0</v>
      </c>
      <c r="BF244" s="103">
        <f>IF(U244="snížená",N244,0)</f>
        <v>0</v>
      </c>
      <c r="BG244" s="103">
        <f>IF(U244="zákl. přenesená",N244,0)</f>
        <v>0</v>
      </c>
      <c r="BH244" s="103">
        <f>IF(U244="sníž. přenesená",N244,0)</f>
        <v>0</v>
      </c>
      <c r="BI244" s="103">
        <f>IF(U244="nulová",N244,0)</f>
        <v>0</v>
      </c>
      <c r="BJ244" s="21" t="s">
        <v>81</v>
      </c>
      <c r="BK244" s="103">
        <f>ROUND(L244*K244,2)</f>
        <v>0</v>
      </c>
      <c r="BL244" s="21" t="s">
        <v>140</v>
      </c>
      <c r="BM244" s="21" t="s">
        <v>436</v>
      </c>
    </row>
    <row r="245" spans="2:65" s="10" customFormat="1" ht="22.5" customHeight="1">
      <c r="B245" s="159"/>
      <c r="C245" s="160"/>
      <c r="D245" s="160"/>
      <c r="E245" s="161" t="s">
        <v>5</v>
      </c>
      <c r="F245" s="412" t="s">
        <v>433</v>
      </c>
      <c r="G245" s="413"/>
      <c r="H245" s="413"/>
      <c r="I245" s="413"/>
      <c r="J245" s="160"/>
      <c r="K245" s="162">
        <v>10.1</v>
      </c>
      <c r="L245" s="160"/>
      <c r="M245" s="160"/>
      <c r="N245" s="160"/>
      <c r="O245" s="160"/>
      <c r="P245" s="160"/>
      <c r="Q245" s="160"/>
      <c r="R245" s="163"/>
      <c r="T245" s="164"/>
      <c r="U245" s="160"/>
      <c r="V245" s="160"/>
      <c r="W245" s="160"/>
      <c r="X245" s="160"/>
      <c r="Y245" s="160"/>
      <c r="Z245" s="160"/>
      <c r="AA245" s="165"/>
      <c r="AT245" s="166" t="s">
        <v>143</v>
      </c>
      <c r="AU245" s="166" t="s">
        <v>94</v>
      </c>
      <c r="AV245" s="10" t="s">
        <v>94</v>
      </c>
      <c r="AW245" s="10" t="s">
        <v>34</v>
      </c>
      <c r="AX245" s="10" t="s">
        <v>76</v>
      </c>
      <c r="AY245" s="166" t="s">
        <v>135</v>
      </c>
    </row>
    <row r="246" spans="2:65" s="11" customFormat="1" ht="22.5" customHeight="1">
      <c r="B246" s="167"/>
      <c r="C246" s="168"/>
      <c r="D246" s="168"/>
      <c r="E246" s="169" t="s">
        <v>5</v>
      </c>
      <c r="F246" s="414" t="s">
        <v>144</v>
      </c>
      <c r="G246" s="415"/>
      <c r="H246" s="415"/>
      <c r="I246" s="415"/>
      <c r="J246" s="168"/>
      <c r="K246" s="170">
        <v>10.1</v>
      </c>
      <c r="L246" s="168"/>
      <c r="M246" s="168"/>
      <c r="N246" s="168"/>
      <c r="O246" s="168"/>
      <c r="P246" s="168"/>
      <c r="Q246" s="168"/>
      <c r="R246" s="171"/>
      <c r="T246" s="172"/>
      <c r="U246" s="168"/>
      <c r="V246" s="168"/>
      <c r="W246" s="168"/>
      <c r="X246" s="168"/>
      <c r="Y246" s="168"/>
      <c r="Z246" s="168"/>
      <c r="AA246" s="173"/>
      <c r="AT246" s="174" t="s">
        <v>143</v>
      </c>
      <c r="AU246" s="174" t="s">
        <v>94</v>
      </c>
      <c r="AV246" s="11" t="s">
        <v>145</v>
      </c>
      <c r="AW246" s="11" t="s">
        <v>34</v>
      </c>
      <c r="AX246" s="11" t="s">
        <v>81</v>
      </c>
      <c r="AY246" s="174" t="s">
        <v>135</v>
      </c>
    </row>
    <row r="247" spans="2:65" s="1" customFormat="1" ht="22.5" customHeight="1">
      <c r="B247" s="123"/>
      <c r="C247" s="152" t="s">
        <v>267</v>
      </c>
      <c r="D247" s="152" t="s">
        <v>136</v>
      </c>
      <c r="E247" s="153" t="s">
        <v>437</v>
      </c>
      <c r="F247" s="409" t="s">
        <v>438</v>
      </c>
      <c r="G247" s="409"/>
      <c r="H247" s="409"/>
      <c r="I247" s="409"/>
      <c r="J247" s="154" t="s">
        <v>236</v>
      </c>
      <c r="K247" s="155">
        <v>54</v>
      </c>
      <c r="L247" s="410">
        <v>0</v>
      </c>
      <c r="M247" s="410"/>
      <c r="N247" s="411">
        <f>ROUND(L247*K247,2)</f>
        <v>0</v>
      </c>
      <c r="O247" s="411"/>
      <c r="P247" s="411"/>
      <c r="Q247" s="411"/>
      <c r="R247" s="126"/>
      <c r="T247" s="156" t="s">
        <v>5</v>
      </c>
      <c r="U247" s="47" t="s">
        <v>41</v>
      </c>
      <c r="V247" s="39"/>
      <c r="W247" s="157">
        <f>V247*K247</f>
        <v>0</v>
      </c>
      <c r="X247" s="157">
        <v>0</v>
      </c>
      <c r="Y247" s="157">
        <f>X247*K247</f>
        <v>0</v>
      </c>
      <c r="Z247" s="157">
        <v>0</v>
      </c>
      <c r="AA247" s="158">
        <f>Z247*K247</f>
        <v>0</v>
      </c>
      <c r="AR247" s="21" t="s">
        <v>140</v>
      </c>
      <c r="AT247" s="21" t="s">
        <v>136</v>
      </c>
      <c r="AU247" s="21" t="s">
        <v>94</v>
      </c>
      <c r="AY247" s="21" t="s">
        <v>135</v>
      </c>
      <c r="BE247" s="103">
        <f>IF(U247="základní",N247,0)</f>
        <v>0</v>
      </c>
      <c r="BF247" s="103">
        <f>IF(U247="snížená",N247,0)</f>
        <v>0</v>
      </c>
      <c r="BG247" s="103">
        <f>IF(U247="zákl. přenesená",N247,0)</f>
        <v>0</v>
      </c>
      <c r="BH247" s="103">
        <f>IF(U247="sníž. přenesená",N247,0)</f>
        <v>0</v>
      </c>
      <c r="BI247" s="103">
        <f>IF(U247="nulová",N247,0)</f>
        <v>0</v>
      </c>
      <c r="BJ247" s="21" t="s">
        <v>81</v>
      </c>
      <c r="BK247" s="103">
        <f>ROUND(L247*K247,2)</f>
        <v>0</v>
      </c>
      <c r="BL247" s="21" t="s">
        <v>140</v>
      </c>
      <c r="BM247" s="21" t="s">
        <v>439</v>
      </c>
    </row>
    <row r="248" spans="2:65" s="10" customFormat="1" ht="22.5" customHeight="1">
      <c r="B248" s="159"/>
      <c r="C248" s="160"/>
      <c r="D248" s="160"/>
      <c r="E248" s="161" t="s">
        <v>5</v>
      </c>
      <c r="F248" s="412" t="s">
        <v>142</v>
      </c>
      <c r="G248" s="413"/>
      <c r="H248" s="413"/>
      <c r="I248" s="413"/>
      <c r="J248" s="160"/>
      <c r="K248" s="162">
        <v>54</v>
      </c>
      <c r="L248" s="160"/>
      <c r="M248" s="160"/>
      <c r="N248" s="160"/>
      <c r="O248" s="160"/>
      <c r="P248" s="160"/>
      <c r="Q248" s="160"/>
      <c r="R248" s="163"/>
      <c r="T248" s="164"/>
      <c r="U248" s="160"/>
      <c r="V248" s="160"/>
      <c r="W248" s="160"/>
      <c r="X248" s="160"/>
      <c r="Y248" s="160"/>
      <c r="Z248" s="160"/>
      <c r="AA248" s="165"/>
      <c r="AT248" s="166" t="s">
        <v>143</v>
      </c>
      <c r="AU248" s="166" t="s">
        <v>94</v>
      </c>
      <c r="AV248" s="10" t="s">
        <v>94</v>
      </c>
      <c r="AW248" s="10" t="s">
        <v>34</v>
      </c>
      <c r="AX248" s="10" t="s">
        <v>76</v>
      </c>
      <c r="AY248" s="166" t="s">
        <v>135</v>
      </c>
    </row>
    <row r="249" spans="2:65" s="12" customFormat="1" ht="22.5" customHeight="1">
      <c r="B249" s="175"/>
      <c r="C249" s="176"/>
      <c r="D249" s="176"/>
      <c r="E249" s="177" t="s">
        <v>5</v>
      </c>
      <c r="F249" s="420" t="s">
        <v>329</v>
      </c>
      <c r="G249" s="421"/>
      <c r="H249" s="421"/>
      <c r="I249" s="421"/>
      <c r="J249" s="176"/>
      <c r="K249" s="178" t="s">
        <v>5</v>
      </c>
      <c r="L249" s="176"/>
      <c r="M249" s="176"/>
      <c r="N249" s="176"/>
      <c r="O249" s="176"/>
      <c r="P249" s="176"/>
      <c r="Q249" s="176"/>
      <c r="R249" s="179"/>
      <c r="T249" s="180"/>
      <c r="U249" s="176"/>
      <c r="V249" s="176"/>
      <c r="W249" s="176"/>
      <c r="X249" s="176"/>
      <c r="Y249" s="176"/>
      <c r="Z249" s="176"/>
      <c r="AA249" s="181"/>
      <c r="AT249" s="182" t="s">
        <v>143</v>
      </c>
      <c r="AU249" s="182" t="s">
        <v>94</v>
      </c>
      <c r="AV249" s="12" t="s">
        <v>81</v>
      </c>
      <c r="AW249" s="12" t="s">
        <v>34</v>
      </c>
      <c r="AX249" s="12" t="s">
        <v>76</v>
      </c>
      <c r="AY249" s="182" t="s">
        <v>135</v>
      </c>
    </row>
    <row r="250" spans="2:65" s="11" customFormat="1" ht="22.5" customHeight="1">
      <c r="B250" s="167"/>
      <c r="C250" s="168"/>
      <c r="D250" s="168"/>
      <c r="E250" s="169" t="s">
        <v>5</v>
      </c>
      <c r="F250" s="414" t="s">
        <v>144</v>
      </c>
      <c r="G250" s="415"/>
      <c r="H250" s="415"/>
      <c r="I250" s="415"/>
      <c r="J250" s="168"/>
      <c r="K250" s="170">
        <v>54</v>
      </c>
      <c r="L250" s="168"/>
      <c r="M250" s="168"/>
      <c r="N250" s="168"/>
      <c r="O250" s="168"/>
      <c r="P250" s="168"/>
      <c r="Q250" s="168"/>
      <c r="R250" s="171"/>
      <c r="T250" s="172"/>
      <c r="U250" s="168"/>
      <c r="V250" s="168"/>
      <c r="W250" s="168"/>
      <c r="X250" s="168"/>
      <c r="Y250" s="168"/>
      <c r="Z250" s="168"/>
      <c r="AA250" s="173"/>
      <c r="AT250" s="174" t="s">
        <v>143</v>
      </c>
      <c r="AU250" s="174" t="s">
        <v>94</v>
      </c>
      <c r="AV250" s="11" t="s">
        <v>145</v>
      </c>
      <c r="AW250" s="11" t="s">
        <v>34</v>
      </c>
      <c r="AX250" s="11" t="s">
        <v>81</v>
      </c>
      <c r="AY250" s="174" t="s">
        <v>135</v>
      </c>
    </row>
    <row r="251" spans="2:65" s="1" customFormat="1" ht="31.5" customHeight="1">
      <c r="B251" s="123"/>
      <c r="C251" s="152" t="s">
        <v>272</v>
      </c>
      <c r="D251" s="152" t="s">
        <v>136</v>
      </c>
      <c r="E251" s="153" t="s">
        <v>440</v>
      </c>
      <c r="F251" s="409" t="s">
        <v>441</v>
      </c>
      <c r="G251" s="409"/>
      <c r="H251" s="409"/>
      <c r="I251" s="409"/>
      <c r="J251" s="154" t="s">
        <v>289</v>
      </c>
      <c r="K251" s="155">
        <v>2</v>
      </c>
      <c r="L251" s="410">
        <v>0</v>
      </c>
      <c r="M251" s="410"/>
      <c r="N251" s="411">
        <f>ROUND(L251*K251,2)</f>
        <v>0</v>
      </c>
      <c r="O251" s="411"/>
      <c r="P251" s="411"/>
      <c r="Q251" s="411"/>
      <c r="R251" s="126"/>
      <c r="T251" s="156" t="s">
        <v>5</v>
      </c>
      <c r="U251" s="47" t="s">
        <v>41</v>
      </c>
      <c r="V251" s="39"/>
      <c r="W251" s="157">
        <f>V251*K251</f>
        <v>0</v>
      </c>
      <c r="X251" s="157">
        <v>0.46009</v>
      </c>
      <c r="Y251" s="157">
        <f>X251*K251</f>
        <v>0.92018</v>
      </c>
      <c r="Z251" s="157">
        <v>0</v>
      </c>
      <c r="AA251" s="158">
        <f>Z251*K251</f>
        <v>0</v>
      </c>
      <c r="AR251" s="21" t="s">
        <v>140</v>
      </c>
      <c r="AT251" s="21" t="s">
        <v>136</v>
      </c>
      <c r="AU251" s="21" t="s">
        <v>94</v>
      </c>
      <c r="AY251" s="21" t="s">
        <v>135</v>
      </c>
      <c r="BE251" s="103">
        <f>IF(U251="základní",N251,0)</f>
        <v>0</v>
      </c>
      <c r="BF251" s="103">
        <f>IF(U251="snížená",N251,0)</f>
        <v>0</v>
      </c>
      <c r="BG251" s="103">
        <f>IF(U251="zákl. přenesená",N251,0)</f>
        <v>0</v>
      </c>
      <c r="BH251" s="103">
        <f>IF(U251="sníž. přenesená",N251,0)</f>
        <v>0</v>
      </c>
      <c r="BI251" s="103">
        <f>IF(U251="nulová",N251,0)</f>
        <v>0</v>
      </c>
      <c r="BJ251" s="21" t="s">
        <v>81</v>
      </c>
      <c r="BK251" s="103">
        <f>ROUND(L251*K251,2)</f>
        <v>0</v>
      </c>
      <c r="BL251" s="21" t="s">
        <v>140</v>
      </c>
      <c r="BM251" s="21" t="s">
        <v>442</v>
      </c>
    </row>
    <row r="252" spans="2:65" s="10" customFormat="1" ht="22.5" customHeight="1">
      <c r="B252" s="159"/>
      <c r="C252" s="160"/>
      <c r="D252" s="160"/>
      <c r="E252" s="161" t="s">
        <v>5</v>
      </c>
      <c r="F252" s="412" t="s">
        <v>443</v>
      </c>
      <c r="G252" s="413"/>
      <c r="H252" s="413"/>
      <c r="I252" s="413"/>
      <c r="J252" s="160"/>
      <c r="K252" s="162">
        <v>2</v>
      </c>
      <c r="L252" s="160"/>
      <c r="M252" s="160"/>
      <c r="N252" s="160"/>
      <c r="O252" s="160"/>
      <c r="P252" s="160"/>
      <c r="Q252" s="160"/>
      <c r="R252" s="163"/>
      <c r="T252" s="164"/>
      <c r="U252" s="160"/>
      <c r="V252" s="160"/>
      <c r="W252" s="160"/>
      <c r="X252" s="160"/>
      <c r="Y252" s="160"/>
      <c r="Z252" s="160"/>
      <c r="AA252" s="165"/>
      <c r="AT252" s="166" t="s">
        <v>143</v>
      </c>
      <c r="AU252" s="166" t="s">
        <v>94</v>
      </c>
      <c r="AV252" s="10" t="s">
        <v>94</v>
      </c>
      <c r="AW252" s="10" t="s">
        <v>34</v>
      </c>
      <c r="AX252" s="10" t="s">
        <v>76</v>
      </c>
      <c r="AY252" s="166" t="s">
        <v>135</v>
      </c>
    </row>
    <row r="253" spans="2:65" s="11" customFormat="1" ht="22.5" customHeight="1">
      <c r="B253" s="167"/>
      <c r="C253" s="168"/>
      <c r="D253" s="168"/>
      <c r="E253" s="169" t="s">
        <v>5</v>
      </c>
      <c r="F253" s="414" t="s">
        <v>144</v>
      </c>
      <c r="G253" s="415"/>
      <c r="H253" s="415"/>
      <c r="I253" s="415"/>
      <c r="J253" s="168"/>
      <c r="K253" s="170">
        <v>2</v>
      </c>
      <c r="L253" s="168"/>
      <c r="M253" s="168"/>
      <c r="N253" s="168"/>
      <c r="O253" s="168"/>
      <c r="P253" s="168"/>
      <c r="Q253" s="168"/>
      <c r="R253" s="171"/>
      <c r="T253" s="172"/>
      <c r="U253" s="168"/>
      <c r="V253" s="168"/>
      <c r="W253" s="168"/>
      <c r="X253" s="168"/>
      <c r="Y253" s="168"/>
      <c r="Z253" s="168"/>
      <c r="AA253" s="173"/>
      <c r="AT253" s="174" t="s">
        <v>143</v>
      </c>
      <c r="AU253" s="174" t="s">
        <v>94</v>
      </c>
      <c r="AV253" s="11" t="s">
        <v>145</v>
      </c>
      <c r="AW253" s="11" t="s">
        <v>34</v>
      </c>
      <c r="AX253" s="11" t="s">
        <v>81</v>
      </c>
      <c r="AY253" s="174" t="s">
        <v>135</v>
      </c>
    </row>
    <row r="254" spans="2:65" s="1" customFormat="1" ht="31.5" customHeight="1">
      <c r="B254" s="123"/>
      <c r="C254" s="152" t="s">
        <v>291</v>
      </c>
      <c r="D254" s="152" t="s">
        <v>136</v>
      </c>
      <c r="E254" s="153" t="s">
        <v>444</v>
      </c>
      <c r="F254" s="409" t="s">
        <v>445</v>
      </c>
      <c r="G254" s="409"/>
      <c r="H254" s="409"/>
      <c r="I254" s="409"/>
      <c r="J254" s="154" t="s">
        <v>236</v>
      </c>
      <c r="K254" s="155">
        <v>131.4</v>
      </c>
      <c r="L254" s="410">
        <v>0</v>
      </c>
      <c r="M254" s="410"/>
      <c r="N254" s="411">
        <f>ROUND(L254*K254,2)</f>
        <v>0</v>
      </c>
      <c r="O254" s="411"/>
      <c r="P254" s="411"/>
      <c r="Q254" s="411"/>
      <c r="R254" s="126"/>
      <c r="T254" s="156" t="s">
        <v>5</v>
      </c>
      <c r="U254" s="47" t="s">
        <v>41</v>
      </c>
      <c r="V254" s="39"/>
      <c r="W254" s="157">
        <f>V254*K254</f>
        <v>0</v>
      </c>
      <c r="X254" s="157">
        <v>0</v>
      </c>
      <c r="Y254" s="157">
        <f>X254*K254</f>
        <v>0</v>
      </c>
      <c r="Z254" s="157">
        <v>0</v>
      </c>
      <c r="AA254" s="158">
        <f>Z254*K254</f>
        <v>0</v>
      </c>
      <c r="AR254" s="21" t="s">
        <v>140</v>
      </c>
      <c r="AT254" s="21" t="s">
        <v>136</v>
      </c>
      <c r="AU254" s="21" t="s">
        <v>94</v>
      </c>
      <c r="AY254" s="21" t="s">
        <v>135</v>
      </c>
      <c r="BE254" s="103">
        <f>IF(U254="základní",N254,0)</f>
        <v>0</v>
      </c>
      <c r="BF254" s="103">
        <f>IF(U254="snížená",N254,0)</f>
        <v>0</v>
      </c>
      <c r="BG254" s="103">
        <f>IF(U254="zákl. přenesená",N254,0)</f>
        <v>0</v>
      </c>
      <c r="BH254" s="103">
        <f>IF(U254="sníž. přenesená",N254,0)</f>
        <v>0</v>
      </c>
      <c r="BI254" s="103">
        <f>IF(U254="nulová",N254,0)</f>
        <v>0</v>
      </c>
      <c r="BJ254" s="21" t="s">
        <v>81</v>
      </c>
      <c r="BK254" s="103">
        <f>ROUND(L254*K254,2)</f>
        <v>0</v>
      </c>
      <c r="BL254" s="21" t="s">
        <v>140</v>
      </c>
      <c r="BM254" s="21" t="s">
        <v>446</v>
      </c>
    </row>
    <row r="255" spans="2:65" s="10" customFormat="1" ht="22.5" customHeight="1">
      <c r="B255" s="159"/>
      <c r="C255" s="160"/>
      <c r="D255" s="160"/>
      <c r="E255" s="161" t="s">
        <v>5</v>
      </c>
      <c r="F255" s="412" t="s">
        <v>418</v>
      </c>
      <c r="G255" s="413"/>
      <c r="H255" s="413"/>
      <c r="I255" s="413"/>
      <c r="J255" s="160"/>
      <c r="K255" s="162">
        <v>131.4</v>
      </c>
      <c r="L255" s="160"/>
      <c r="M255" s="160"/>
      <c r="N255" s="160"/>
      <c r="O255" s="160"/>
      <c r="P255" s="160"/>
      <c r="Q255" s="160"/>
      <c r="R255" s="163"/>
      <c r="T255" s="164"/>
      <c r="U255" s="160"/>
      <c r="V255" s="160"/>
      <c r="W255" s="160"/>
      <c r="X255" s="160"/>
      <c r="Y255" s="160"/>
      <c r="Z255" s="160"/>
      <c r="AA255" s="165"/>
      <c r="AT255" s="166" t="s">
        <v>143</v>
      </c>
      <c r="AU255" s="166" t="s">
        <v>94</v>
      </c>
      <c r="AV255" s="10" t="s">
        <v>94</v>
      </c>
      <c r="AW255" s="10" t="s">
        <v>34</v>
      </c>
      <c r="AX255" s="10" t="s">
        <v>76</v>
      </c>
      <c r="AY255" s="166" t="s">
        <v>135</v>
      </c>
    </row>
    <row r="256" spans="2:65" s="11" customFormat="1" ht="22.5" customHeight="1">
      <c r="B256" s="167"/>
      <c r="C256" s="168"/>
      <c r="D256" s="168"/>
      <c r="E256" s="169" t="s">
        <v>5</v>
      </c>
      <c r="F256" s="414" t="s">
        <v>144</v>
      </c>
      <c r="G256" s="415"/>
      <c r="H256" s="415"/>
      <c r="I256" s="415"/>
      <c r="J256" s="168"/>
      <c r="K256" s="170">
        <v>131.4</v>
      </c>
      <c r="L256" s="168"/>
      <c r="M256" s="168"/>
      <c r="N256" s="168"/>
      <c r="O256" s="168"/>
      <c r="P256" s="168"/>
      <c r="Q256" s="168"/>
      <c r="R256" s="171"/>
      <c r="T256" s="172"/>
      <c r="U256" s="168"/>
      <c r="V256" s="168"/>
      <c r="W256" s="168"/>
      <c r="X256" s="168"/>
      <c r="Y256" s="168"/>
      <c r="Z256" s="168"/>
      <c r="AA256" s="173"/>
      <c r="AT256" s="174" t="s">
        <v>143</v>
      </c>
      <c r="AU256" s="174" t="s">
        <v>94</v>
      </c>
      <c r="AV256" s="11" t="s">
        <v>145</v>
      </c>
      <c r="AW256" s="11" t="s">
        <v>34</v>
      </c>
      <c r="AX256" s="11" t="s">
        <v>81</v>
      </c>
      <c r="AY256" s="174" t="s">
        <v>135</v>
      </c>
    </row>
    <row r="257" spans="2:65" s="1" customFormat="1" ht="31.5" customHeight="1">
      <c r="B257" s="123"/>
      <c r="C257" s="152" t="s">
        <v>286</v>
      </c>
      <c r="D257" s="152" t="s">
        <v>136</v>
      </c>
      <c r="E257" s="153" t="s">
        <v>447</v>
      </c>
      <c r="F257" s="409" t="s">
        <v>448</v>
      </c>
      <c r="G257" s="409"/>
      <c r="H257" s="409"/>
      <c r="I257" s="409"/>
      <c r="J257" s="154" t="s">
        <v>265</v>
      </c>
      <c r="K257" s="155">
        <v>16</v>
      </c>
      <c r="L257" s="410">
        <v>0</v>
      </c>
      <c r="M257" s="410"/>
      <c r="N257" s="411">
        <f>ROUND(L257*K257,2)</f>
        <v>0</v>
      </c>
      <c r="O257" s="411"/>
      <c r="P257" s="411"/>
      <c r="Q257" s="411"/>
      <c r="R257" s="126"/>
      <c r="T257" s="156" t="s">
        <v>5</v>
      </c>
      <c r="U257" s="47" t="s">
        <v>41</v>
      </c>
      <c r="V257" s="39"/>
      <c r="W257" s="157">
        <f>V257*K257</f>
        <v>0</v>
      </c>
      <c r="X257" s="157">
        <v>9.1800000000000007E-3</v>
      </c>
      <c r="Y257" s="157">
        <f>X257*K257</f>
        <v>0.14688000000000001</v>
      </c>
      <c r="Z257" s="157">
        <v>0</v>
      </c>
      <c r="AA257" s="158">
        <f>Z257*K257</f>
        <v>0</v>
      </c>
      <c r="AR257" s="21" t="s">
        <v>140</v>
      </c>
      <c r="AT257" s="21" t="s">
        <v>136</v>
      </c>
      <c r="AU257" s="21" t="s">
        <v>94</v>
      </c>
      <c r="AY257" s="21" t="s">
        <v>135</v>
      </c>
      <c r="BE257" s="103">
        <f>IF(U257="základní",N257,0)</f>
        <v>0</v>
      </c>
      <c r="BF257" s="103">
        <f>IF(U257="snížená",N257,0)</f>
        <v>0</v>
      </c>
      <c r="BG257" s="103">
        <f>IF(U257="zákl. přenesená",N257,0)</f>
        <v>0</v>
      </c>
      <c r="BH257" s="103">
        <f>IF(U257="sníž. přenesená",N257,0)</f>
        <v>0</v>
      </c>
      <c r="BI257" s="103">
        <f>IF(U257="nulová",N257,0)</f>
        <v>0</v>
      </c>
      <c r="BJ257" s="21" t="s">
        <v>81</v>
      </c>
      <c r="BK257" s="103">
        <f>ROUND(L257*K257,2)</f>
        <v>0</v>
      </c>
      <c r="BL257" s="21" t="s">
        <v>140</v>
      </c>
      <c r="BM257" s="21" t="s">
        <v>449</v>
      </c>
    </row>
    <row r="258" spans="2:65" s="10" customFormat="1" ht="22.5" customHeight="1">
      <c r="B258" s="159"/>
      <c r="C258" s="160"/>
      <c r="D258" s="160"/>
      <c r="E258" s="161" t="s">
        <v>5</v>
      </c>
      <c r="F258" s="412" t="s">
        <v>450</v>
      </c>
      <c r="G258" s="413"/>
      <c r="H258" s="413"/>
      <c r="I258" s="413"/>
      <c r="J258" s="160"/>
      <c r="K258" s="162">
        <v>8</v>
      </c>
      <c r="L258" s="160"/>
      <c r="M258" s="160"/>
      <c r="N258" s="160"/>
      <c r="O258" s="160"/>
      <c r="P258" s="160"/>
      <c r="Q258" s="160"/>
      <c r="R258" s="163"/>
      <c r="T258" s="164"/>
      <c r="U258" s="160"/>
      <c r="V258" s="160"/>
      <c r="W258" s="160"/>
      <c r="X258" s="160"/>
      <c r="Y258" s="160"/>
      <c r="Z258" s="160"/>
      <c r="AA258" s="165"/>
      <c r="AT258" s="166" t="s">
        <v>143</v>
      </c>
      <c r="AU258" s="166" t="s">
        <v>94</v>
      </c>
      <c r="AV258" s="10" t="s">
        <v>94</v>
      </c>
      <c r="AW258" s="10" t="s">
        <v>34</v>
      </c>
      <c r="AX258" s="10" t="s">
        <v>76</v>
      </c>
      <c r="AY258" s="166" t="s">
        <v>135</v>
      </c>
    </row>
    <row r="259" spans="2:65" s="12" customFormat="1" ht="22.5" customHeight="1">
      <c r="B259" s="175"/>
      <c r="C259" s="176"/>
      <c r="D259" s="176"/>
      <c r="E259" s="177" t="s">
        <v>5</v>
      </c>
      <c r="F259" s="420" t="s">
        <v>451</v>
      </c>
      <c r="G259" s="421"/>
      <c r="H259" s="421"/>
      <c r="I259" s="421"/>
      <c r="J259" s="176"/>
      <c r="K259" s="178" t="s">
        <v>5</v>
      </c>
      <c r="L259" s="176"/>
      <c r="M259" s="176"/>
      <c r="N259" s="176"/>
      <c r="O259" s="176"/>
      <c r="P259" s="176"/>
      <c r="Q259" s="176"/>
      <c r="R259" s="179"/>
      <c r="T259" s="180"/>
      <c r="U259" s="176"/>
      <c r="V259" s="176"/>
      <c r="W259" s="176"/>
      <c r="X259" s="176"/>
      <c r="Y259" s="176"/>
      <c r="Z259" s="176"/>
      <c r="AA259" s="181"/>
      <c r="AT259" s="182" t="s">
        <v>143</v>
      </c>
      <c r="AU259" s="182" t="s">
        <v>94</v>
      </c>
      <c r="AV259" s="12" t="s">
        <v>81</v>
      </c>
      <c r="AW259" s="12" t="s">
        <v>34</v>
      </c>
      <c r="AX259" s="12" t="s">
        <v>76</v>
      </c>
      <c r="AY259" s="182" t="s">
        <v>135</v>
      </c>
    </row>
    <row r="260" spans="2:65" s="11" customFormat="1" ht="22.5" customHeight="1">
      <c r="B260" s="167"/>
      <c r="C260" s="168"/>
      <c r="D260" s="168"/>
      <c r="E260" s="169" t="s">
        <v>5</v>
      </c>
      <c r="F260" s="414" t="s">
        <v>144</v>
      </c>
      <c r="G260" s="415"/>
      <c r="H260" s="415"/>
      <c r="I260" s="415"/>
      <c r="J260" s="168"/>
      <c r="K260" s="170">
        <v>8</v>
      </c>
      <c r="L260" s="168"/>
      <c r="M260" s="168"/>
      <c r="N260" s="168"/>
      <c r="O260" s="168"/>
      <c r="P260" s="168"/>
      <c r="Q260" s="168"/>
      <c r="R260" s="171"/>
      <c r="T260" s="172"/>
      <c r="U260" s="168"/>
      <c r="V260" s="168"/>
      <c r="W260" s="168"/>
      <c r="X260" s="168"/>
      <c r="Y260" s="168"/>
      <c r="Z260" s="168"/>
      <c r="AA260" s="173"/>
      <c r="AT260" s="174" t="s">
        <v>143</v>
      </c>
      <c r="AU260" s="174" t="s">
        <v>94</v>
      </c>
      <c r="AV260" s="11" t="s">
        <v>145</v>
      </c>
      <c r="AW260" s="11" t="s">
        <v>34</v>
      </c>
      <c r="AX260" s="11" t="s">
        <v>76</v>
      </c>
      <c r="AY260" s="174" t="s">
        <v>135</v>
      </c>
    </row>
    <row r="261" spans="2:65" s="10" customFormat="1" ht="22.5" customHeight="1">
      <c r="B261" s="159"/>
      <c r="C261" s="160"/>
      <c r="D261" s="160"/>
      <c r="E261" s="161" t="s">
        <v>5</v>
      </c>
      <c r="F261" s="422" t="s">
        <v>452</v>
      </c>
      <c r="G261" s="423"/>
      <c r="H261" s="423"/>
      <c r="I261" s="423"/>
      <c r="J261" s="160"/>
      <c r="K261" s="162">
        <v>8</v>
      </c>
      <c r="L261" s="160"/>
      <c r="M261" s="160"/>
      <c r="N261" s="160"/>
      <c r="O261" s="160"/>
      <c r="P261" s="160"/>
      <c r="Q261" s="160"/>
      <c r="R261" s="163"/>
      <c r="T261" s="164"/>
      <c r="U261" s="160"/>
      <c r="V261" s="160"/>
      <c r="W261" s="160"/>
      <c r="X261" s="160"/>
      <c r="Y261" s="160"/>
      <c r="Z261" s="160"/>
      <c r="AA261" s="165"/>
      <c r="AT261" s="166" t="s">
        <v>143</v>
      </c>
      <c r="AU261" s="166" t="s">
        <v>94</v>
      </c>
      <c r="AV261" s="10" t="s">
        <v>94</v>
      </c>
      <c r="AW261" s="10" t="s">
        <v>34</v>
      </c>
      <c r="AX261" s="10" t="s">
        <v>76</v>
      </c>
      <c r="AY261" s="166" t="s">
        <v>135</v>
      </c>
    </row>
    <row r="262" spans="2:65" s="12" customFormat="1" ht="22.5" customHeight="1">
      <c r="B262" s="175"/>
      <c r="C262" s="176"/>
      <c r="D262" s="176"/>
      <c r="E262" s="177" t="s">
        <v>5</v>
      </c>
      <c r="F262" s="420" t="s">
        <v>453</v>
      </c>
      <c r="G262" s="421"/>
      <c r="H262" s="421"/>
      <c r="I262" s="421"/>
      <c r="J262" s="176"/>
      <c r="K262" s="178" t="s">
        <v>5</v>
      </c>
      <c r="L262" s="176"/>
      <c r="M262" s="176"/>
      <c r="N262" s="176"/>
      <c r="O262" s="176"/>
      <c r="P262" s="176"/>
      <c r="Q262" s="176"/>
      <c r="R262" s="179"/>
      <c r="T262" s="180"/>
      <c r="U262" s="176"/>
      <c r="V262" s="176"/>
      <c r="W262" s="176"/>
      <c r="X262" s="176"/>
      <c r="Y262" s="176"/>
      <c r="Z262" s="176"/>
      <c r="AA262" s="181"/>
      <c r="AT262" s="182" t="s">
        <v>143</v>
      </c>
      <c r="AU262" s="182" t="s">
        <v>94</v>
      </c>
      <c r="AV262" s="12" t="s">
        <v>81</v>
      </c>
      <c r="AW262" s="12" t="s">
        <v>34</v>
      </c>
      <c r="AX262" s="12" t="s">
        <v>76</v>
      </c>
      <c r="AY262" s="182" t="s">
        <v>135</v>
      </c>
    </row>
    <row r="263" spans="2:65" s="11" customFormat="1" ht="22.5" customHeight="1">
      <c r="B263" s="167"/>
      <c r="C263" s="168"/>
      <c r="D263" s="168"/>
      <c r="E263" s="169" t="s">
        <v>5</v>
      </c>
      <c r="F263" s="414" t="s">
        <v>144</v>
      </c>
      <c r="G263" s="415"/>
      <c r="H263" s="415"/>
      <c r="I263" s="415"/>
      <c r="J263" s="168"/>
      <c r="K263" s="170">
        <v>8</v>
      </c>
      <c r="L263" s="168"/>
      <c r="M263" s="168"/>
      <c r="N263" s="168"/>
      <c r="O263" s="168"/>
      <c r="P263" s="168"/>
      <c r="Q263" s="168"/>
      <c r="R263" s="171"/>
      <c r="T263" s="172"/>
      <c r="U263" s="168"/>
      <c r="V263" s="168"/>
      <c r="W263" s="168"/>
      <c r="X263" s="168"/>
      <c r="Y263" s="168"/>
      <c r="Z263" s="168"/>
      <c r="AA263" s="173"/>
      <c r="AT263" s="174" t="s">
        <v>143</v>
      </c>
      <c r="AU263" s="174" t="s">
        <v>94</v>
      </c>
      <c r="AV263" s="11" t="s">
        <v>145</v>
      </c>
      <c r="AW263" s="11" t="s">
        <v>34</v>
      </c>
      <c r="AX263" s="11" t="s">
        <v>76</v>
      </c>
      <c r="AY263" s="174" t="s">
        <v>135</v>
      </c>
    </row>
    <row r="264" spans="2:65" s="13" customFormat="1" ht="22.5" customHeight="1">
      <c r="B264" s="183"/>
      <c r="C264" s="184"/>
      <c r="D264" s="184"/>
      <c r="E264" s="185" t="s">
        <v>5</v>
      </c>
      <c r="F264" s="424" t="s">
        <v>157</v>
      </c>
      <c r="G264" s="425"/>
      <c r="H264" s="425"/>
      <c r="I264" s="425"/>
      <c r="J264" s="184"/>
      <c r="K264" s="186">
        <v>16</v>
      </c>
      <c r="L264" s="184"/>
      <c r="M264" s="184"/>
      <c r="N264" s="184"/>
      <c r="O264" s="184"/>
      <c r="P264" s="184"/>
      <c r="Q264" s="184"/>
      <c r="R264" s="187"/>
      <c r="T264" s="188"/>
      <c r="U264" s="184"/>
      <c r="V264" s="184"/>
      <c r="W264" s="184"/>
      <c r="X264" s="184"/>
      <c r="Y264" s="184"/>
      <c r="Z264" s="184"/>
      <c r="AA264" s="189"/>
      <c r="AT264" s="190" t="s">
        <v>143</v>
      </c>
      <c r="AU264" s="190" t="s">
        <v>94</v>
      </c>
      <c r="AV264" s="13" t="s">
        <v>140</v>
      </c>
      <c r="AW264" s="13" t="s">
        <v>34</v>
      </c>
      <c r="AX264" s="13" t="s">
        <v>81</v>
      </c>
      <c r="AY264" s="190" t="s">
        <v>135</v>
      </c>
    </row>
    <row r="265" spans="2:65" s="1" customFormat="1" ht="31.5" customHeight="1">
      <c r="B265" s="123"/>
      <c r="C265" s="191" t="s">
        <v>309</v>
      </c>
      <c r="D265" s="191" t="s">
        <v>222</v>
      </c>
      <c r="E265" s="192" t="s">
        <v>454</v>
      </c>
      <c r="F265" s="426" t="s">
        <v>455</v>
      </c>
      <c r="G265" s="426"/>
      <c r="H265" s="426"/>
      <c r="I265" s="426"/>
      <c r="J265" s="193" t="s">
        <v>265</v>
      </c>
      <c r="K265" s="194">
        <v>3.03</v>
      </c>
      <c r="L265" s="427">
        <v>0</v>
      </c>
      <c r="M265" s="427"/>
      <c r="N265" s="428">
        <f>ROUND(L265*K265,2)</f>
        <v>0</v>
      </c>
      <c r="O265" s="411"/>
      <c r="P265" s="411"/>
      <c r="Q265" s="411"/>
      <c r="R265" s="126"/>
      <c r="T265" s="156" t="s">
        <v>5</v>
      </c>
      <c r="U265" s="47" t="s">
        <v>41</v>
      </c>
      <c r="V265" s="39"/>
      <c r="W265" s="157">
        <f>V265*K265</f>
        <v>0</v>
      </c>
      <c r="X265" s="157">
        <v>0.25</v>
      </c>
      <c r="Y265" s="157">
        <f>X265*K265</f>
        <v>0.75749999999999995</v>
      </c>
      <c r="Z265" s="157">
        <v>0</v>
      </c>
      <c r="AA265" s="158">
        <f>Z265*K265</f>
        <v>0</v>
      </c>
      <c r="AR265" s="21" t="s">
        <v>198</v>
      </c>
      <c r="AT265" s="21" t="s">
        <v>222</v>
      </c>
      <c r="AU265" s="21" t="s">
        <v>94</v>
      </c>
      <c r="AY265" s="21" t="s">
        <v>135</v>
      </c>
      <c r="BE265" s="103">
        <f>IF(U265="základní",N265,0)</f>
        <v>0</v>
      </c>
      <c r="BF265" s="103">
        <f>IF(U265="snížená",N265,0)</f>
        <v>0</v>
      </c>
      <c r="BG265" s="103">
        <f>IF(U265="zákl. přenesená",N265,0)</f>
        <v>0</v>
      </c>
      <c r="BH265" s="103">
        <f>IF(U265="sníž. přenesená",N265,0)</f>
        <v>0</v>
      </c>
      <c r="BI265" s="103">
        <f>IF(U265="nulová",N265,0)</f>
        <v>0</v>
      </c>
      <c r="BJ265" s="21" t="s">
        <v>81</v>
      </c>
      <c r="BK265" s="103">
        <f>ROUND(L265*K265,2)</f>
        <v>0</v>
      </c>
      <c r="BL265" s="21" t="s">
        <v>140</v>
      </c>
      <c r="BM265" s="21" t="s">
        <v>456</v>
      </c>
    </row>
    <row r="266" spans="2:65" s="10" customFormat="1" ht="22.5" customHeight="1">
      <c r="B266" s="159"/>
      <c r="C266" s="160"/>
      <c r="D266" s="160"/>
      <c r="E266" s="161" t="s">
        <v>5</v>
      </c>
      <c r="F266" s="412" t="s">
        <v>457</v>
      </c>
      <c r="G266" s="413"/>
      <c r="H266" s="413"/>
      <c r="I266" s="413"/>
      <c r="J266" s="160"/>
      <c r="K266" s="162">
        <v>3.03</v>
      </c>
      <c r="L266" s="160"/>
      <c r="M266" s="160"/>
      <c r="N266" s="160"/>
      <c r="O266" s="160"/>
      <c r="P266" s="160"/>
      <c r="Q266" s="160"/>
      <c r="R266" s="163"/>
      <c r="T266" s="164"/>
      <c r="U266" s="160"/>
      <c r="V266" s="160"/>
      <c r="W266" s="160"/>
      <c r="X266" s="160"/>
      <c r="Y266" s="160"/>
      <c r="Z266" s="160"/>
      <c r="AA266" s="165"/>
      <c r="AT266" s="166" t="s">
        <v>143</v>
      </c>
      <c r="AU266" s="166" t="s">
        <v>94</v>
      </c>
      <c r="AV266" s="10" t="s">
        <v>94</v>
      </c>
      <c r="AW266" s="10" t="s">
        <v>34</v>
      </c>
      <c r="AX266" s="10" t="s">
        <v>76</v>
      </c>
      <c r="AY266" s="166" t="s">
        <v>135</v>
      </c>
    </row>
    <row r="267" spans="2:65" s="11" customFormat="1" ht="22.5" customHeight="1">
      <c r="B267" s="167"/>
      <c r="C267" s="168"/>
      <c r="D267" s="168"/>
      <c r="E267" s="169" t="s">
        <v>5</v>
      </c>
      <c r="F267" s="414" t="s">
        <v>144</v>
      </c>
      <c r="G267" s="415"/>
      <c r="H267" s="415"/>
      <c r="I267" s="415"/>
      <c r="J267" s="168"/>
      <c r="K267" s="170">
        <v>3.03</v>
      </c>
      <c r="L267" s="168"/>
      <c r="M267" s="168"/>
      <c r="N267" s="168"/>
      <c r="O267" s="168"/>
      <c r="P267" s="168"/>
      <c r="Q267" s="168"/>
      <c r="R267" s="171"/>
      <c r="T267" s="172"/>
      <c r="U267" s="168"/>
      <c r="V267" s="168"/>
      <c r="W267" s="168"/>
      <c r="X267" s="168"/>
      <c r="Y267" s="168"/>
      <c r="Z267" s="168"/>
      <c r="AA267" s="173"/>
      <c r="AT267" s="174" t="s">
        <v>143</v>
      </c>
      <c r="AU267" s="174" t="s">
        <v>94</v>
      </c>
      <c r="AV267" s="11" t="s">
        <v>145</v>
      </c>
      <c r="AW267" s="11" t="s">
        <v>34</v>
      </c>
      <c r="AX267" s="11" t="s">
        <v>81</v>
      </c>
      <c r="AY267" s="174" t="s">
        <v>135</v>
      </c>
    </row>
    <row r="268" spans="2:65" s="1" customFormat="1" ht="31.5" customHeight="1">
      <c r="B268" s="123"/>
      <c r="C268" s="191" t="s">
        <v>296</v>
      </c>
      <c r="D268" s="191" t="s">
        <v>222</v>
      </c>
      <c r="E268" s="192" t="s">
        <v>458</v>
      </c>
      <c r="F268" s="426" t="s">
        <v>459</v>
      </c>
      <c r="G268" s="426"/>
      <c r="H268" s="426"/>
      <c r="I268" s="426"/>
      <c r="J268" s="193" t="s">
        <v>265</v>
      </c>
      <c r="K268" s="194">
        <v>2.02</v>
      </c>
      <c r="L268" s="427">
        <v>0</v>
      </c>
      <c r="M268" s="427"/>
      <c r="N268" s="428">
        <f>ROUND(L268*K268,2)</f>
        <v>0</v>
      </c>
      <c r="O268" s="411"/>
      <c r="P268" s="411"/>
      <c r="Q268" s="411"/>
      <c r="R268" s="126"/>
      <c r="T268" s="156" t="s">
        <v>5</v>
      </c>
      <c r="U268" s="47" t="s">
        <v>41</v>
      </c>
      <c r="V268" s="39"/>
      <c r="W268" s="157">
        <f>V268*K268</f>
        <v>0</v>
      </c>
      <c r="X268" s="157">
        <v>1</v>
      </c>
      <c r="Y268" s="157">
        <f>X268*K268</f>
        <v>2.02</v>
      </c>
      <c r="Z268" s="157">
        <v>0</v>
      </c>
      <c r="AA268" s="158">
        <f>Z268*K268</f>
        <v>0</v>
      </c>
      <c r="AR268" s="21" t="s">
        <v>198</v>
      </c>
      <c r="AT268" s="21" t="s">
        <v>222</v>
      </c>
      <c r="AU268" s="21" t="s">
        <v>94</v>
      </c>
      <c r="AY268" s="21" t="s">
        <v>135</v>
      </c>
      <c r="BE268" s="103">
        <f>IF(U268="základní",N268,0)</f>
        <v>0</v>
      </c>
      <c r="BF268" s="103">
        <f>IF(U268="snížená",N268,0)</f>
        <v>0</v>
      </c>
      <c r="BG268" s="103">
        <f>IF(U268="zákl. přenesená",N268,0)</f>
        <v>0</v>
      </c>
      <c r="BH268" s="103">
        <f>IF(U268="sníž. přenesená",N268,0)</f>
        <v>0</v>
      </c>
      <c r="BI268" s="103">
        <f>IF(U268="nulová",N268,0)</f>
        <v>0</v>
      </c>
      <c r="BJ268" s="21" t="s">
        <v>81</v>
      </c>
      <c r="BK268" s="103">
        <f>ROUND(L268*K268,2)</f>
        <v>0</v>
      </c>
      <c r="BL268" s="21" t="s">
        <v>140</v>
      </c>
      <c r="BM268" s="21" t="s">
        <v>460</v>
      </c>
    </row>
    <row r="269" spans="2:65" s="10" customFormat="1" ht="22.5" customHeight="1">
      <c r="B269" s="159"/>
      <c r="C269" s="160"/>
      <c r="D269" s="160"/>
      <c r="E269" s="161" t="s">
        <v>5</v>
      </c>
      <c r="F269" s="412" t="s">
        <v>461</v>
      </c>
      <c r="G269" s="413"/>
      <c r="H269" s="413"/>
      <c r="I269" s="413"/>
      <c r="J269" s="160"/>
      <c r="K269" s="162">
        <v>2.02</v>
      </c>
      <c r="L269" s="160"/>
      <c r="M269" s="160"/>
      <c r="N269" s="160"/>
      <c r="O269" s="160"/>
      <c r="P269" s="160"/>
      <c r="Q269" s="160"/>
      <c r="R269" s="163"/>
      <c r="T269" s="164"/>
      <c r="U269" s="160"/>
      <c r="V269" s="160"/>
      <c r="W269" s="160"/>
      <c r="X269" s="160"/>
      <c r="Y269" s="160"/>
      <c r="Z269" s="160"/>
      <c r="AA269" s="165"/>
      <c r="AT269" s="166" t="s">
        <v>143</v>
      </c>
      <c r="AU269" s="166" t="s">
        <v>94</v>
      </c>
      <c r="AV269" s="10" t="s">
        <v>94</v>
      </c>
      <c r="AW269" s="10" t="s">
        <v>34</v>
      </c>
      <c r="AX269" s="10" t="s">
        <v>76</v>
      </c>
      <c r="AY269" s="166" t="s">
        <v>135</v>
      </c>
    </row>
    <row r="270" spans="2:65" s="11" customFormat="1" ht="22.5" customHeight="1">
      <c r="B270" s="167"/>
      <c r="C270" s="168"/>
      <c r="D270" s="168"/>
      <c r="E270" s="169" t="s">
        <v>5</v>
      </c>
      <c r="F270" s="414" t="s">
        <v>144</v>
      </c>
      <c r="G270" s="415"/>
      <c r="H270" s="415"/>
      <c r="I270" s="415"/>
      <c r="J270" s="168"/>
      <c r="K270" s="170">
        <v>2.02</v>
      </c>
      <c r="L270" s="168"/>
      <c r="M270" s="168"/>
      <c r="N270" s="168"/>
      <c r="O270" s="168"/>
      <c r="P270" s="168"/>
      <c r="Q270" s="168"/>
      <c r="R270" s="171"/>
      <c r="T270" s="172"/>
      <c r="U270" s="168"/>
      <c r="V270" s="168"/>
      <c r="W270" s="168"/>
      <c r="X270" s="168"/>
      <c r="Y270" s="168"/>
      <c r="Z270" s="168"/>
      <c r="AA270" s="173"/>
      <c r="AT270" s="174" t="s">
        <v>143</v>
      </c>
      <c r="AU270" s="174" t="s">
        <v>94</v>
      </c>
      <c r="AV270" s="11" t="s">
        <v>145</v>
      </c>
      <c r="AW270" s="11" t="s">
        <v>34</v>
      </c>
      <c r="AX270" s="11" t="s">
        <v>81</v>
      </c>
      <c r="AY270" s="174" t="s">
        <v>135</v>
      </c>
    </row>
    <row r="271" spans="2:65" s="1" customFormat="1" ht="31.5" customHeight="1">
      <c r="B271" s="123"/>
      <c r="C271" s="191" t="s">
        <v>301</v>
      </c>
      <c r="D271" s="191" t="s">
        <v>222</v>
      </c>
      <c r="E271" s="192" t="s">
        <v>462</v>
      </c>
      <c r="F271" s="426" t="s">
        <v>463</v>
      </c>
      <c r="G271" s="426"/>
      <c r="H271" s="426"/>
      <c r="I271" s="426"/>
      <c r="J271" s="193" t="s">
        <v>265</v>
      </c>
      <c r="K271" s="194">
        <v>3.03</v>
      </c>
      <c r="L271" s="427">
        <v>0</v>
      </c>
      <c r="M271" s="427"/>
      <c r="N271" s="428">
        <f>ROUND(L271*K271,2)</f>
        <v>0</v>
      </c>
      <c r="O271" s="411"/>
      <c r="P271" s="411"/>
      <c r="Q271" s="411"/>
      <c r="R271" s="126"/>
      <c r="T271" s="156" t="s">
        <v>5</v>
      </c>
      <c r="U271" s="47" t="s">
        <v>41</v>
      </c>
      <c r="V271" s="39"/>
      <c r="W271" s="157">
        <f>V271*K271</f>
        <v>0</v>
      </c>
      <c r="X271" s="157">
        <v>0.5</v>
      </c>
      <c r="Y271" s="157">
        <f>X271*K271</f>
        <v>1.5149999999999999</v>
      </c>
      <c r="Z271" s="157">
        <v>0</v>
      </c>
      <c r="AA271" s="158">
        <f>Z271*K271</f>
        <v>0</v>
      </c>
      <c r="AR271" s="21" t="s">
        <v>198</v>
      </c>
      <c r="AT271" s="21" t="s">
        <v>222</v>
      </c>
      <c r="AU271" s="21" t="s">
        <v>94</v>
      </c>
      <c r="AY271" s="21" t="s">
        <v>135</v>
      </c>
      <c r="BE271" s="103">
        <f>IF(U271="základní",N271,0)</f>
        <v>0</v>
      </c>
      <c r="BF271" s="103">
        <f>IF(U271="snížená",N271,0)</f>
        <v>0</v>
      </c>
      <c r="BG271" s="103">
        <f>IF(U271="zákl. přenesená",N271,0)</f>
        <v>0</v>
      </c>
      <c r="BH271" s="103">
        <f>IF(U271="sníž. přenesená",N271,0)</f>
        <v>0</v>
      </c>
      <c r="BI271" s="103">
        <f>IF(U271="nulová",N271,0)</f>
        <v>0</v>
      </c>
      <c r="BJ271" s="21" t="s">
        <v>81</v>
      </c>
      <c r="BK271" s="103">
        <f>ROUND(L271*K271,2)</f>
        <v>0</v>
      </c>
      <c r="BL271" s="21" t="s">
        <v>140</v>
      </c>
      <c r="BM271" s="21" t="s">
        <v>464</v>
      </c>
    </row>
    <row r="272" spans="2:65" s="10" customFormat="1" ht="22.5" customHeight="1">
      <c r="B272" s="159"/>
      <c r="C272" s="160"/>
      <c r="D272" s="160"/>
      <c r="E272" s="161" t="s">
        <v>5</v>
      </c>
      <c r="F272" s="412" t="s">
        <v>457</v>
      </c>
      <c r="G272" s="413"/>
      <c r="H272" s="413"/>
      <c r="I272" s="413"/>
      <c r="J272" s="160"/>
      <c r="K272" s="162">
        <v>3.03</v>
      </c>
      <c r="L272" s="160"/>
      <c r="M272" s="160"/>
      <c r="N272" s="160"/>
      <c r="O272" s="160"/>
      <c r="P272" s="160"/>
      <c r="Q272" s="160"/>
      <c r="R272" s="163"/>
      <c r="T272" s="164"/>
      <c r="U272" s="160"/>
      <c r="V272" s="160"/>
      <c r="W272" s="160"/>
      <c r="X272" s="160"/>
      <c r="Y272" s="160"/>
      <c r="Z272" s="160"/>
      <c r="AA272" s="165"/>
      <c r="AT272" s="166" t="s">
        <v>143</v>
      </c>
      <c r="AU272" s="166" t="s">
        <v>94</v>
      </c>
      <c r="AV272" s="10" t="s">
        <v>94</v>
      </c>
      <c r="AW272" s="10" t="s">
        <v>34</v>
      </c>
      <c r="AX272" s="10" t="s">
        <v>76</v>
      </c>
      <c r="AY272" s="166" t="s">
        <v>135</v>
      </c>
    </row>
    <row r="273" spans="2:65" s="11" customFormat="1" ht="22.5" customHeight="1">
      <c r="B273" s="167"/>
      <c r="C273" s="168"/>
      <c r="D273" s="168"/>
      <c r="E273" s="169" t="s">
        <v>5</v>
      </c>
      <c r="F273" s="414" t="s">
        <v>144</v>
      </c>
      <c r="G273" s="415"/>
      <c r="H273" s="415"/>
      <c r="I273" s="415"/>
      <c r="J273" s="168"/>
      <c r="K273" s="170">
        <v>3.03</v>
      </c>
      <c r="L273" s="168"/>
      <c r="M273" s="168"/>
      <c r="N273" s="168"/>
      <c r="O273" s="168"/>
      <c r="P273" s="168"/>
      <c r="Q273" s="168"/>
      <c r="R273" s="171"/>
      <c r="T273" s="172"/>
      <c r="U273" s="168"/>
      <c r="V273" s="168"/>
      <c r="W273" s="168"/>
      <c r="X273" s="168"/>
      <c r="Y273" s="168"/>
      <c r="Z273" s="168"/>
      <c r="AA273" s="173"/>
      <c r="AT273" s="174" t="s">
        <v>143</v>
      </c>
      <c r="AU273" s="174" t="s">
        <v>94</v>
      </c>
      <c r="AV273" s="11" t="s">
        <v>145</v>
      </c>
      <c r="AW273" s="11" t="s">
        <v>34</v>
      </c>
      <c r="AX273" s="11" t="s">
        <v>81</v>
      </c>
      <c r="AY273" s="174" t="s">
        <v>135</v>
      </c>
    </row>
    <row r="274" spans="2:65" s="1" customFormat="1" ht="31.5" customHeight="1">
      <c r="B274" s="123"/>
      <c r="C274" s="191" t="s">
        <v>305</v>
      </c>
      <c r="D274" s="191" t="s">
        <v>222</v>
      </c>
      <c r="E274" s="192" t="s">
        <v>465</v>
      </c>
      <c r="F274" s="426" t="s">
        <v>466</v>
      </c>
      <c r="G274" s="426"/>
      <c r="H274" s="426"/>
      <c r="I274" s="426"/>
      <c r="J274" s="193" t="s">
        <v>265</v>
      </c>
      <c r="K274" s="194">
        <v>1.01</v>
      </c>
      <c r="L274" s="427">
        <v>0</v>
      </c>
      <c r="M274" s="427"/>
      <c r="N274" s="428">
        <f>ROUND(L274*K274,2)</f>
        <v>0</v>
      </c>
      <c r="O274" s="411"/>
      <c r="P274" s="411"/>
      <c r="Q274" s="411"/>
      <c r="R274" s="126"/>
      <c r="T274" s="156" t="s">
        <v>5</v>
      </c>
      <c r="U274" s="47" t="s">
        <v>41</v>
      </c>
      <c r="V274" s="39"/>
      <c r="W274" s="157">
        <f>V274*K274</f>
        <v>0</v>
      </c>
      <c r="X274" s="157">
        <v>0.04</v>
      </c>
      <c r="Y274" s="157">
        <f>X274*K274</f>
        <v>4.0399999999999998E-2</v>
      </c>
      <c r="Z274" s="157">
        <v>0</v>
      </c>
      <c r="AA274" s="158">
        <f>Z274*K274</f>
        <v>0</v>
      </c>
      <c r="AR274" s="21" t="s">
        <v>198</v>
      </c>
      <c r="AT274" s="21" t="s">
        <v>222</v>
      </c>
      <c r="AU274" s="21" t="s">
        <v>94</v>
      </c>
      <c r="AY274" s="21" t="s">
        <v>135</v>
      </c>
      <c r="BE274" s="103">
        <f>IF(U274="základní",N274,0)</f>
        <v>0</v>
      </c>
      <c r="BF274" s="103">
        <f>IF(U274="snížená",N274,0)</f>
        <v>0</v>
      </c>
      <c r="BG274" s="103">
        <f>IF(U274="zákl. přenesená",N274,0)</f>
        <v>0</v>
      </c>
      <c r="BH274" s="103">
        <f>IF(U274="sníž. přenesená",N274,0)</f>
        <v>0</v>
      </c>
      <c r="BI274" s="103">
        <f>IF(U274="nulová",N274,0)</f>
        <v>0</v>
      </c>
      <c r="BJ274" s="21" t="s">
        <v>81</v>
      </c>
      <c r="BK274" s="103">
        <f>ROUND(L274*K274,2)</f>
        <v>0</v>
      </c>
      <c r="BL274" s="21" t="s">
        <v>140</v>
      </c>
      <c r="BM274" s="21" t="s">
        <v>467</v>
      </c>
    </row>
    <row r="275" spans="2:65" s="10" customFormat="1" ht="22.5" customHeight="1">
      <c r="B275" s="159"/>
      <c r="C275" s="160"/>
      <c r="D275" s="160"/>
      <c r="E275" s="161" t="s">
        <v>5</v>
      </c>
      <c r="F275" s="412" t="s">
        <v>468</v>
      </c>
      <c r="G275" s="413"/>
      <c r="H275" s="413"/>
      <c r="I275" s="413"/>
      <c r="J275" s="160"/>
      <c r="K275" s="162">
        <v>1.01</v>
      </c>
      <c r="L275" s="160"/>
      <c r="M275" s="160"/>
      <c r="N275" s="160"/>
      <c r="O275" s="160"/>
      <c r="P275" s="160"/>
      <c r="Q275" s="160"/>
      <c r="R275" s="163"/>
      <c r="T275" s="164"/>
      <c r="U275" s="160"/>
      <c r="V275" s="160"/>
      <c r="W275" s="160"/>
      <c r="X275" s="160"/>
      <c r="Y275" s="160"/>
      <c r="Z275" s="160"/>
      <c r="AA275" s="165"/>
      <c r="AT275" s="166" t="s">
        <v>143</v>
      </c>
      <c r="AU275" s="166" t="s">
        <v>94</v>
      </c>
      <c r="AV275" s="10" t="s">
        <v>94</v>
      </c>
      <c r="AW275" s="10" t="s">
        <v>34</v>
      </c>
      <c r="AX275" s="10" t="s">
        <v>76</v>
      </c>
      <c r="AY275" s="166" t="s">
        <v>135</v>
      </c>
    </row>
    <row r="276" spans="2:65" s="11" customFormat="1" ht="22.5" customHeight="1">
      <c r="B276" s="167"/>
      <c r="C276" s="168"/>
      <c r="D276" s="168"/>
      <c r="E276" s="169" t="s">
        <v>5</v>
      </c>
      <c r="F276" s="414" t="s">
        <v>144</v>
      </c>
      <c r="G276" s="415"/>
      <c r="H276" s="415"/>
      <c r="I276" s="415"/>
      <c r="J276" s="168"/>
      <c r="K276" s="170">
        <v>1.01</v>
      </c>
      <c r="L276" s="168"/>
      <c r="M276" s="168"/>
      <c r="N276" s="168"/>
      <c r="O276" s="168"/>
      <c r="P276" s="168"/>
      <c r="Q276" s="168"/>
      <c r="R276" s="171"/>
      <c r="T276" s="172"/>
      <c r="U276" s="168"/>
      <c r="V276" s="168"/>
      <c r="W276" s="168"/>
      <c r="X276" s="168"/>
      <c r="Y276" s="168"/>
      <c r="Z276" s="168"/>
      <c r="AA276" s="173"/>
      <c r="AT276" s="174" t="s">
        <v>143</v>
      </c>
      <c r="AU276" s="174" t="s">
        <v>94</v>
      </c>
      <c r="AV276" s="11" t="s">
        <v>145</v>
      </c>
      <c r="AW276" s="11" t="s">
        <v>34</v>
      </c>
      <c r="AX276" s="11" t="s">
        <v>81</v>
      </c>
      <c r="AY276" s="174" t="s">
        <v>135</v>
      </c>
    </row>
    <row r="277" spans="2:65" s="1" customFormat="1" ht="31.5" customHeight="1">
      <c r="B277" s="123"/>
      <c r="C277" s="191" t="s">
        <v>262</v>
      </c>
      <c r="D277" s="191" t="s">
        <v>222</v>
      </c>
      <c r="E277" s="192" t="s">
        <v>469</v>
      </c>
      <c r="F277" s="426" t="s">
        <v>470</v>
      </c>
      <c r="G277" s="426"/>
      <c r="H277" s="426"/>
      <c r="I277" s="426"/>
      <c r="J277" s="193" t="s">
        <v>265</v>
      </c>
      <c r="K277" s="194">
        <v>2.02</v>
      </c>
      <c r="L277" s="427">
        <v>0</v>
      </c>
      <c r="M277" s="427"/>
      <c r="N277" s="428">
        <f>ROUND(L277*K277,2)</f>
        <v>0</v>
      </c>
      <c r="O277" s="411"/>
      <c r="P277" s="411"/>
      <c r="Q277" s="411"/>
      <c r="R277" s="126"/>
      <c r="T277" s="156" t="s">
        <v>5</v>
      </c>
      <c r="U277" s="47" t="s">
        <v>41</v>
      </c>
      <c r="V277" s="39"/>
      <c r="W277" s="157">
        <f>V277*K277</f>
        <v>0</v>
      </c>
      <c r="X277" s="157">
        <v>5.3999999999999999E-2</v>
      </c>
      <c r="Y277" s="157">
        <f>X277*K277</f>
        <v>0.10908</v>
      </c>
      <c r="Z277" s="157">
        <v>0</v>
      </c>
      <c r="AA277" s="158">
        <f>Z277*K277</f>
        <v>0</v>
      </c>
      <c r="AR277" s="21" t="s">
        <v>198</v>
      </c>
      <c r="AT277" s="21" t="s">
        <v>222</v>
      </c>
      <c r="AU277" s="21" t="s">
        <v>94</v>
      </c>
      <c r="AY277" s="21" t="s">
        <v>135</v>
      </c>
      <c r="BE277" s="103">
        <f>IF(U277="základní",N277,0)</f>
        <v>0</v>
      </c>
      <c r="BF277" s="103">
        <f>IF(U277="snížená",N277,0)</f>
        <v>0</v>
      </c>
      <c r="BG277" s="103">
        <f>IF(U277="zákl. přenesená",N277,0)</f>
        <v>0</v>
      </c>
      <c r="BH277" s="103">
        <f>IF(U277="sníž. přenesená",N277,0)</f>
        <v>0</v>
      </c>
      <c r="BI277" s="103">
        <f>IF(U277="nulová",N277,0)</f>
        <v>0</v>
      </c>
      <c r="BJ277" s="21" t="s">
        <v>81</v>
      </c>
      <c r="BK277" s="103">
        <f>ROUND(L277*K277,2)</f>
        <v>0</v>
      </c>
      <c r="BL277" s="21" t="s">
        <v>140</v>
      </c>
      <c r="BM277" s="21" t="s">
        <v>471</v>
      </c>
    </row>
    <row r="278" spans="2:65" s="10" customFormat="1" ht="22.5" customHeight="1">
      <c r="B278" s="159"/>
      <c r="C278" s="160"/>
      <c r="D278" s="160"/>
      <c r="E278" s="161" t="s">
        <v>5</v>
      </c>
      <c r="F278" s="412" t="s">
        <v>461</v>
      </c>
      <c r="G278" s="413"/>
      <c r="H278" s="413"/>
      <c r="I278" s="413"/>
      <c r="J278" s="160"/>
      <c r="K278" s="162">
        <v>2.02</v>
      </c>
      <c r="L278" s="160"/>
      <c r="M278" s="160"/>
      <c r="N278" s="160"/>
      <c r="O278" s="160"/>
      <c r="P278" s="160"/>
      <c r="Q278" s="160"/>
      <c r="R278" s="163"/>
      <c r="T278" s="164"/>
      <c r="U278" s="160"/>
      <c r="V278" s="160"/>
      <c r="W278" s="160"/>
      <c r="X278" s="160"/>
      <c r="Y278" s="160"/>
      <c r="Z278" s="160"/>
      <c r="AA278" s="165"/>
      <c r="AT278" s="166" t="s">
        <v>143</v>
      </c>
      <c r="AU278" s="166" t="s">
        <v>94</v>
      </c>
      <c r="AV278" s="10" t="s">
        <v>94</v>
      </c>
      <c r="AW278" s="10" t="s">
        <v>34</v>
      </c>
      <c r="AX278" s="10" t="s">
        <v>76</v>
      </c>
      <c r="AY278" s="166" t="s">
        <v>135</v>
      </c>
    </row>
    <row r="279" spans="2:65" s="11" customFormat="1" ht="22.5" customHeight="1">
      <c r="B279" s="167"/>
      <c r="C279" s="168"/>
      <c r="D279" s="168"/>
      <c r="E279" s="169" t="s">
        <v>5</v>
      </c>
      <c r="F279" s="414" t="s">
        <v>144</v>
      </c>
      <c r="G279" s="415"/>
      <c r="H279" s="415"/>
      <c r="I279" s="415"/>
      <c r="J279" s="168"/>
      <c r="K279" s="170">
        <v>2.02</v>
      </c>
      <c r="L279" s="168"/>
      <c r="M279" s="168"/>
      <c r="N279" s="168"/>
      <c r="O279" s="168"/>
      <c r="P279" s="168"/>
      <c r="Q279" s="168"/>
      <c r="R279" s="171"/>
      <c r="T279" s="172"/>
      <c r="U279" s="168"/>
      <c r="V279" s="168"/>
      <c r="W279" s="168"/>
      <c r="X279" s="168"/>
      <c r="Y279" s="168"/>
      <c r="Z279" s="168"/>
      <c r="AA279" s="173"/>
      <c r="AT279" s="174" t="s">
        <v>143</v>
      </c>
      <c r="AU279" s="174" t="s">
        <v>94</v>
      </c>
      <c r="AV279" s="11" t="s">
        <v>145</v>
      </c>
      <c r="AW279" s="11" t="s">
        <v>34</v>
      </c>
      <c r="AX279" s="11" t="s">
        <v>81</v>
      </c>
      <c r="AY279" s="174" t="s">
        <v>135</v>
      </c>
    </row>
    <row r="280" spans="2:65" s="1" customFormat="1" ht="31.5" customHeight="1">
      <c r="B280" s="123"/>
      <c r="C280" s="191" t="s">
        <v>181</v>
      </c>
      <c r="D280" s="191" t="s">
        <v>222</v>
      </c>
      <c r="E280" s="192" t="s">
        <v>472</v>
      </c>
      <c r="F280" s="426" t="s">
        <v>473</v>
      </c>
      <c r="G280" s="426"/>
      <c r="H280" s="426"/>
      <c r="I280" s="426"/>
      <c r="J280" s="193" t="s">
        <v>265</v>
      </c>
      <c r="K280" s="194">
        <v>5.05</v>
      </c>
      <c r="L280" s="427">
        <v>0</v>
      </c>
      <c r="M280" s="427"/>
      <c r="N280" s="428">
        <f>ROUND(L280*K280,2)</f>
        <v>0</v>
      </c>
      <c r="O280" s="411"/>
      <c r="P280" s="411"/>
      <c r="Q280" s="411"/>
      <c r="R280" s="126"/>
      <c r="T280" s="156" t="s">
        <v>5</v>
      </c>
      <c r="U280" s="47" t="s">
        <v>41</v>
      </c>
      <c r="V280" s="39"/>
      <c r="W280" s="157">
        <f>V280*K280</f>
        <v>0</v>
      </c>
      <c r="X280" s="157">
        <v>6.8000000000000005E-2</v>
      </c>
      <c r="Y280" s="157">
        <f>X280*K280</f>
        <v>0.34340000000000004</v>
      </c>
      <c r="Z280" s="157">
        <v>0</v>
      </c>
      <c r="AA280" s="158">
        <f>Z280*K280</f>
        <v>0</v>
      </c>
      <c r="AR280" s="21" t="s">
        <v>198</v>
      </c>
      <c r="AT280" s="21" t="s">
        <v>222</v>
      </c>
      <c r="AU280" s="21" t="s">
        <v>94</v>
      </c>
      <c r="AY280" s="21" t="s">
        <v>135</v>
      </c>
      <c r="BE280" s="103">
        <f>IF(U280="základní",N280,0)</f>
        <v>0</v>
      </c>
      <c r="BF280" s="103">
        <f>IF(U280="snížená",N280,0)</f>
        <v>0</v>
      </c>
      <c r="BG280" s="103">
        <f>IF(U280="zákl. přenesená",N280,0)</f>
        <v>0</v>
      </c>
      <c r="BH280" s="103">
        <f>IF(U280="sníž. přenesená",N280,0)</f>
        <v>0</v>
      </c>
      <c r="BI280" s="103">
        <f>IF(U280="nulová",N280,0)</f>
        <v>0</v>
      </c>
      <c r="BJ280" s="21" t="s">
        <v>81</v>
      </c>
      <c r="BK280" s="103">
        <f>ROUND(L280*K280,2)</f>
        <v>0</v>
      </c>
      <c r="BL280" s="21" t="s">
        <v>140</v>
      </c>
      <c r="BM280" s="21" t="s">
        <v>474</v>
      </c>
    </row>
    <row r="281" spans="2:65" s="10" customFormat="1" ht="22.5" customHeight="1">
      <c r="B281" s="159"/>
      <c r="C281" s="160"/>
      <c r="D281" s="160"/>
      <c r="E281" s="161" t="s">
        <v>5</v>
      </c>
      <c r="F281" s="412" t="s">
        <v>475</v>
      </c>
      <c r="G281" s="413"/>
      <c r="H281" s="413"/>
      <c r="I281" s="413"/>
      <c r="J281" s="160"/>
      <c r="K281" s="162">
        <v>5.05</v>
      </c>
      <c r="L281" s="160"/>
      <c r="M281" s="160"/>
      <c r="N281" s="160"/>
      <c r="O281" s="160"/>
      <c r="P281" s="160"/>
      <c r="Q281" s="160"/>
      <c r="R281" s="163"/>
      <c r="T281" s="164"/>
      <c r="U281" s="160"/>
      <c r="V281" s="160"/>
      <c r="W281" s="160"/>
      <c r="X281" s="160"/>
      <c r="Y281" s="160"/>
      <c r="Z281" s="160"/>
      <c r="AA281" s="165"/>
      <c r="AT281" s="166" t="s">
        <v>143</v>
      </c>
      <c r="AU281" s="166" t="s">
        <v>94</v>
      </c>
      <c r="AV281" s="10" t="s">
        <v>94</v>
      </c>
      <c r="AW281" s="10" t="s">
        <v>34</v>
      </c>
      <c r="AX281" s="10" t="s">
        <v>76</v>
      </c>
      <c r="AY281" s="166" t="s">
        <v>135</v>
      </c>
    </row>
    <row r="282" spans="2:65" s="11" customFormat="1" ht="22.5" customHeight="1">
      <c r="B282" s="167"/>
      <c r="C282" s="168"/>
      <c r="D282" s="168"/>
      <c r="E282" s="169" t="s">
        <v>5</v>
      </c>
      <c r="F282" s="414" t="s">
        <v>144</v>
      </c>
      <c r="G282" s="415"/>
      <c r="H282" s="415"/>
      <c r="I282" s="415"/>
      <c r="J282" s="168"/>
      <c r="K282" s="170">
        <v>5.05</v>
      </c>
      <c r="L282" s="168"/>
      <c r="M282" s="168"/>
      <c r="N282" s="168"/>
      <c r="O282" s="168"/>
      <c r="P282" s="168"/>
      <c r="Q282" s="168"/>
      <c r="R282" s="171"/>
      <c r="T282" s="172"/>
      <c r="U282" s="168"/>
      <c r="V282" s="168"/>
      <c r="W282" s="168"/>
      <c r="X282" s="168"/>
      <c r="Y282" s="168"/>
      <c r="Z282" s="168"/>
      <c r="AA282" s="173"/>
      <c r="AT282" s="174" t="s">
        <v>143</v>
      </c>
      <c r="AU282" s="174" t="s">
        <v>94</v>
      </c>
      <c r="AV282" s="11" t="s">
        <v>145</v>
      </c>
      <c r="AW282" s="11" t="s">
        <v>34</v>
      </c>
      <c r="AX282" s="11" t="s">
        <v>81</v>
      </c>
      <c r="AY282" s="174" t="s">
        <v>135</v>
      </c>
    </row>
    <row r="283" spans="2:65" s="1" customFormat="1" ht="31.5" customHeight="1">
      <c r="B283" s="123"/>
      <c r="C283" s="191" t="s">
        <v>194</v>
      </c>
      <c r="D283" s="191" t="s">
        <v>222</v>
      </c>
      <c r="E283" s="192" t="s">
        <v>476</v>
      </c>
      <c r="F283" s="426" t="s">
        <v>477</v>
      </c>
      <c r="G283" s="426"/>
      <c r="H283" s="426"/>
      <c r="I283" s="426"/>
      <c r="J283" s="193" t="s">
        <v>265</v>
      </c>
      <c r="K283" s="194">
        <v>13</v>
      </c>
      <c r="L283" s="427">
        <v>0</v>
      </c>
      <c r="M283" s="427"/>
      <c r="N283" s="428">
        <f>ROUND(L283*K283,2)</f>
        <v>0</v>
      </c>
      <c r="O283" s="411"/>
      <c r="P283" s="411"/>
      <c r="Q283" s="411"/>
      <c r="R283" s="126"/>
      <c r="T283" s="156" t="s">
        <v>5</v>
      </c>
      <c r="U283" s="47" t="s">
        <v>41</v>
      </c>
      <c r="V283" s="39"/>
      <c r="W283" s="157">
        <f>V283*K283</f>
        <v>0</v>
      </c>
      <c r="X283" s="157">
        <v>2E-3</v>
      </c>
      <c r="Y283" s="157">
        <f>X283*K283</f>
        <v>2.6000000000000002E-2</v>
      </c>
      <c r="Z283" s="157">
        <v>0</v>
      </c>
      <c r="AA283" s="158">
        <f>Z283*K283</f>
        <v>0</v>
      </c>
      <c r="AR283" s="21" t="s">
        <v>198</v>
      </c>
      <c r="AT283" s="21" t="s">
        <v>222</v>
      </c>
      <c r="AU283" s="21" t="s">
        <v>94</v>
      </c>
      <c r="AY283" s="21" t="s">
        <v>135</v>
      </c>
      <c r="BE283" s="103">
        <f>IF(U283="základní",N283,0)</f>
        <v>0</v>
      </c>
      <c r="BF283" s="103">
        <f>IF(U283="snížená",N283,0)</f>
        <v>0</v>
      </c>
      <c r="BG283" s="103">
        <f>IF(U283="zákl. přenesená",N283,0)</f>
        <v>0</v>
      </c>
      <c r="BH283" s="103">
        <f>IF(U283="sníž. přenesená",N283,0)</f>
        <v>0</v>
      </c>
      <c r="BI283" s="103">
        <f>IF(U283="nulová",N283,0)</f>
        <v>0</v>
      </c>
      <c r="BJ283" s="21" t="s">
        <v>81</v>
      </c>
      <c r="BK283" s="103">
        <f>ROUND(L283*K283,2)</f>
        <v>0</v>
      </c>
      <c r="BL283" s="21" t="s">
        <v>140</v>
      </c>
      <c r="BM283" s="21" t="s">
        <v>478</v>
      </c>
    </row>
    <row r="284" spans="2:65" s="10" customFormat="1" ht="22.5" customHeight="1">
      <c r="B284" s="159"/>
      <c r="C284" s="160"/>
      <c r="D284" s="160"/>
      <c r="E284" s="161" t="s">
        <v>5</v>
      </c>
      <c r="F284" s="412" t="s">
        <v>177</v>
      </c>
      <c r="G284" s="413"/>
      <c r="H284" s="413"/>
      <c r="I284" s="413"/>
      <c r="J284" s="160"/>
      <c r="K284" s="162">
        <v>13</v>
      </c>
      <c r="L284" s="160"/>
      <c r="M284" s="160"/>
      <c r="N284" s="160"/>
      <c r="O284" s="160"/>
      <c r="P284" s="160"/>
      <c r="Q284" s="160"/>
      <c r="R284" s="163"/>
      <c r="T284" s="164"/>
      <c r="U284" s="160"/>
      <c r="V284" s="160"/>
      <c r="W284" s="160"/>
      <c r="X284" s="160"/>
      <c r="Y284" s="160"/>
      <c r="Z284" s="160"/>
      <c r="AA284" s="165"/>
      <c r="AT284" s="166" t="s">
        <v>143</v>
      </c>
      <c r="AU284" s="166" t="s">
        <v>94</v>
      </c>
      <c r="AV284" s="10" t="s">
        <v>94</v>
      </c>
      <c r="AW284" s="10" t="s">
        <v>34</v>
      </c>
      <c r="AX284" s="10" t="s">
        <v>76</v>
      </c>
      <c r="AY284" s="166" t="s">
        <v>135</v>
      </c>
    </row>
    <row r="285" spans="2:65" s="11" customFormat="1" ht="22.5" customHeight="1">
      <c r="B285" s="167"/>
      <c r="C285" s="168"/>
      <c r="D285" s="168"/>
      <c r="E285" s="169" t="s">
        <v>5</v>
      </c>
      <c r="F285" s="414" t="s">
        <v>144</v>
      </c>
      <c r="G285" s="415"/>
      <c r="H285" s="415"/>
      <c r="I285" s="415"/>
      <c r="J285" s="168"/>
      <c r="K285" s="170">
        <v>13</v>
      </c>
      <c r="L285" s="168"/>
      <c r="M285" s="168"/>
      <c r="N285" s="168"/>
      <c r="O285" s="168"/>
      <c r="P285" s="168"/>
      <c r="Q285" s="168"/>
      <c r="R285" s="171"/>
      <c r="T285" s="172"/>
      <c r="U285" s="168"/>
      <c r="V285" s="168"/>
      <c r="W285" s="168"/>
      <c r="X285" s="168"/>
      <c r="Y285" s="168"/>
      <c r="Z285" s="168"/>
      <c r="AA285" s="173"/>
      <c r="AT285" s="174" t="s">
        <v>143</v>
      </c>
      <c r="AU285" s="174" t="s">
        <v>94</v>
      </c>
      <c r="AV285" s="11" t="s">
        <v>145</v>
      </c>
      <c r="AW285" s="11" t="s">
        <v>34</v>
      </c>
      <c r="AX285" s="11" t="s">
        <v>81</v>
      </c>
      <c r="AY285" s="174" t="s">
        <v>135</v>
      </c>
    </row>
    <row r="286" spans="2:65" s="1" customFormat="1" ht="31.5" customHeight="1">
      <c r="B286" s="123"/>
      <c r="C286" s="152" t="s">
        <v>479</v>
      </c>
      <c r="D286" s="152" t="s">
        <v>136</v>
      </c>
      <c r="E286" s="153" t="s">
        <v>480</v>
      </c>
      <c r="F286" s="409" t="s">
        <v>481</v>
      </c>
      <c r="G286" s="409"/>
      <c r="H286" s="409"/>
      <c r="I286" s="409"/>
      <c r="J286" s="154" t="s">
        <v>265</v>
      </c>
      <c r="K286" s="155">
        <v>5</v>
      </c>
      <c r="L286" s="410">
        <v>0</v>
      </c>
      <c r="M286" s="410"/>
      <c r="N286" s="411">
        <f>ROUND(L286*K286,2)</f>
        <v>0</v>
      </c>
      <c r="O286" s="411"/>
      <c r="P286" s="411"/>
      <c r="Q286" s="411"/>
      <c r="R286" s="126"/>
      <c r="T286" s="156" t="s">
        <v>5</v>
      </c>
      <c r="U286" s="47" t="s">
        <v>41</v>
      </c>
      <c r="V286" s="39"/>
      <c r="W286" s="157">
        <f>V286*K286</f>
        <v>0</v>
      </c>
      <c r="X286" s="157">
        <v>1.1469999999999999E-2</v>
      </c>
      <c r="Y286" s="157">
        <f>X286*K286</f>
        <v>5.7349999999999998E-2</v>
      </c>
      <c r="Z286" s="157">
        <v>0</v>
      </c>
      <c r="AA286" s="158">
        <f>Z286*K286</f>
        <v>0</v>
      </c>
      <c r="AR286" s="21" t="s">
        <v>140</v>
      </c>
      <c r="AT286" s="21" t="s">
        <v>136</v>
      </c>
      <c r="AU286" s="21" t="s">
        <v>94</v>
      </c>
      <c r="AY286" s="21" t="s">
        <v>135</v>
      </c>
      <c r="BE286" s="103">
        <f>IF(U286="základní",N286,0)</f>
        <v>0</v>
      </c>
      <c r="BF286" s="103">
        <f>IF(U286="snížená",N286,0)</f>
        <v>0</v>
      </c>
      <c r="BG286" s="103">
        <f>IF(U286="zákl. přenesená",N286,0)</f>
        <v>0</v>
      </c>
      <c r="BH286" s="103">
        <f>IF(U286="sníž. přenesená",N286,0)</f>
        <v>0</v>
      </c>
      <c r="BI286" s="103">
        <f>IF(U286="nulová",N286,0)</f>
        <v>0</v>
      </c>
      <c r="BJ286" s="21" t="s">
        <v>81</v>
      </c>
      <c r="BK286" s="103">
        <f>ROUND(L286*K286,2)</f>
        <v>0</v>
      </c>
      <c r="BL286" s="21" t="s">
        <v>140</v>
      </c>
      <c r="BM286" s="21" t="s">
        <v>482</v>
      </c>
    </row>
    <row r="287" spans="2:65" s="10" customFormat="1" ht="22.5" customHeight="1">
      <c r="B287" s="159"/>
      <c r="C287" s="160"/>
      <c r="D287" s="160"/>
      <c r="E287" s="161" t="s">
        <v>5</v>
      </c>
      <c r="F287" s="412" t="s">
        <v>163</v>
      </c>
      <c r="G287" s="413"/>
      <c r="H287" s="413"/>
      <c r="I287" s="413"/>
      <c r="J287" s="160"/>
      <c r="K287" s="162">
        <v>5</v>
      </c>
      <c r="L287" s="160"/>
      <c r="M287" s="160"/>
      <c r="N287" s="160"/>
      <c r="O287" s="160"/>
      <c r="P287" s="160"/>
      <c r="Q287" s="160"/>
      <c r="R287" s="163"/>
      <c r="T287" s="164"/>
      <c r="U287" s="160"/>
      <c r="V287" s="160"/>
      <c r="W287" s="160"/>
      <c r="X287" s="160"/>
      <c r="Y287" s="160"/>
      <c r="Z287" s="160"/>
      <c r="AA287" s="165"/>
      <c r="AT287" s="166" t="s">
        <v>143</v>
      </c>
      <c r="AU287" s="166" t="s">
        <v>94</v>
      </c>
      <c r="AV287" s="10" t="s">
        <v>94</v>
      </c>
      <c r="AW287" s="10" t="s">
        <v>34</v>
      </c>
      <c r="AX287" s="10" t="s">
        <v>76</v>
      </c>
      <c r="AY287" s="166" t="s">
        <v>135</v>
      </c>
    </row>
    <row r="288" spans="2:65" s="11" customFormat="1" ht="22.5" customHeight="1">
      <c r="B288" s="167"/>
      <c r="C288" s="168"/>
      <c r="D288" s="168"/>
      <c r="E288" s="169" t="s">
        <v>5</v>
      </c>
      <c r="F288" s="414" t="s">
        <v>144</v>
      </c>
      <c r="G288" s="415"/>
      <c r="H288" s="415"/>
      <c r="I288" s="415"/>
      <c r="J288" s="168"/>
      <c r="K288" s="170">
        <v>5</v>
      </c>
      <c r="L288" s="168"/>
      <c r="M288" s="168"/>
      <c r="N288" s="168"/>
      <c r="O288" s="168"/>
      <c r="P288" s="168"/>
      <c r="Q288" s="168"/>
      <c r="R288" s="171"/>
      <c r="T288" s="172"/>
      <c r="U288" s="168"/>
      <c r="V288" s="168"/>
      <c r="W288" s="168"/>
      <c r="X288" s="168"/>
      <c r="Y288" s="168"/>
      <c r="Z288" s="168"/>
      <c r="AA288" s="173"/>
      <c r="AT288" s="174" t="s">
        <v>143</v>
      </c>
      <c r="AU288" s="174" t="s">
        <v>94</v>
      </c>
      <c r="AV288" s="11" t="s">
        <v>145</v>
      </c>
      <c r="AW288" s="11" t="s">
        <v>34</v>
      </c>
      <c r="AX288" s="11" t="s">
        <v>81</v>
      </c>
      <c r="AY288" s="174" t="s">
        <v>135</v>
      </c>
    </row>
    <row r="289" spans="2:65" s="1" customFormat="1" ht="31.5" customHeight="1">
      <c r="B289" s="123"/>
      <c r="C289" s="191" t="s">
        <v>483</v>
      </c>
      <c r="D289" s="191" t="s">
        <v>222</v>
      </c>
      <c r="E289" s="192" t="s">
        <v>484</v>
      </c>
      <c r="F289" s="426" t="s">
        <v>485</v>
      </c>
      <c r="G289" s="426"/>
      <c r="H289" s="426"/>
      <c r="I289" s="426"/>
      <c r="J289" s="193" t="s">
        <v>265</v>
      </c>
      <c r="K289" s="194">
        <v>5.05</v>
      </c>
      <c r="L289" s="427">
        <v>0</v>
      </c>
      <c r="M289" s="427"/>
      <c r="N289" s="428">
        <f>ROUND(L289*K289,2)</f>
        <v>0</v>
      </c>
      <c r="O289" s="411"/>
      <c r="P289" s="411"/>
      <c r="Q289" s="411"/>
      <c r="R289" s="126"/>
      <c r="T289" s="156" t="s">
        <v>5</v>
      </c>
      <c r="U289" s="47" t="s">
        <v>41</v>
      </c>
      <c r="V289" s="39"/>
      <c r="W289" s="157">
        <f>V289*K289</f>
        <v>0</v>
      </c>
      <c r="X289" s="157">
        <v>0.58499999999999996</v>
      </c>
      <c r="Y289" s="157">
        <f>X289*K289</f>
        <v>2.9542499999999996</v>
      </c>
      <c r="Z289" s="157">
        <v>0</v>
      </c>
      <c r="AA289" s="158">
        <f>Z289*K289</f>
        <v>0</v>
      </c>
      <c r="AR289" s="21" t="s">
        <v>198</v>
      </c>
      <c r="AT289" s="21" t="s">
        <v>222</v>
      </c>
      <c r="AU289" s="21" t="s">
        <v>94</v>
      </c>
      <c r="AY289" s="21" t="s">
        <v>135</v>
      </c>
      <c r="BE289" s="103">
        <f>IF(U289="základní",N289,0)</f>
        <v>0</v>
      </c>
      <c r="BF289" s="103">
        <f>IF(U289="snížená",N289,0)</f>
        <v>0</v>
      </c>
      <c r="BG289" s="103">
        <f>IF(U289="zákl. přenesená",N289,0)</f>
        <v>0</v>
      </c>
      <c r="BH289" s="103">
        <f>IF(U289="sníž. přenesená",N289,0)</f>
        <v>0</v>
      </c>
      <c r="BI289" s="103">
        <f>IF(U289="nulová",N289,0)</f>
        <v>0</v>
      </c>
      <c r="BJ289" s="21" t="s">
        <v>81</v>
      </c>
      <c r="BK289" s="103">
        <f>ROUND(L289*K289,2)</f>
        <v>0</v>
      </c>
      <c r="BL289" s="21" t="s">
        <v>140</v>
      </c>
      <c r="BM289" s="21" t="s">
        <v>486</v>
      </c>
    </row>
    <row r="290" spans="2:65" s="1" customFormat="1" ht="31.5" customHeight="1">
      <c r="B290" s="123"/>
      <c r="C290" s="152" t="s">
        <v>487</v>
      </c>
      <c r="D290" s="152" t="s">
        <v>136</v>
      </c>
      <c r="E290" s="153" t="s">
        <v>488</v>
      </c>
      <c r="F290" s="409" t="s">
        <v>489</v>
      </c>
      <c r="G290" s="409"/>
      <c r="H290" s="409"/>
      <c r="I290" s="409"/>
      <c r="J290" s="154" t="s">
        <v>265</v>
      </c>
      <c r="K290" s="155">
        <v>5</v>
      </c>
      <c r="L290" s="410">
        <v>0</v>
      </c>
      <c r="M290" s="410"/>
      <c r="N290" s="411">
        <f>ROUND(L290*K290,2)</f>
        <v>0</v>
      </c>
      <c r="O290" s="411"/>
      <c r="P290" s="411"/>
      <c r="Q290" s="411"/>
      <c r="R290" s="126"/>
      <c r="T290" s="156" t="s">
        <v>5</v>
      </c>
      <c r="U290" s="47" t="s">
        <v>41</v>
      </c>
      <c r="V290" s="39"/>
      <c r="W290" s="157">
        <f>V290*K290</f>
        <v>0</v>
      </c>
      <c r="X290" s="157">
        <v>2.7529999999999999E-2</v>
      </c>
      <c r="Y290" s="157">
        <f>X290*K290</f>
        <v>0.13764999999999999</v>
      </c>
      <c r="Z290" s="157">
        <v>0</v>
      </c>
      <c r="AA290" s="158">
        <f>Z290*K290</f>
        <v>0</v>
      </c>
      <c r="AR290" s="21" t="s">
        <v>140</v>
      </c>
      <c r="AT290" s="21" t="s">
        <v>136</v>
      </c>
      <c r="AU290" s="21" t="s">
        <v>94</v>
      </c>
      <c r="AY290" s="21" t="s">
        <v>135</v>
      </c>
      <c r="BE290" s="103">
        <f>IF(U290="základní",N290,0)</f>
        <v>0</v>
      </c>
      <c r="BF290" s="103">
        <f>IF(U290="snížená",N290,0)</f>
        <v>0</v>
      </c>
      <c r="BG290" s="103">
        <f>IF(U290="zákl. přenesená",N290,0)</f>
        <v>0</v>
      </c>
      <c r="BH290" s="103">
        <f>IF(U290="sníž. přenesená",N290,0)</f>
        <v>0</v>
      </c>
      <c r="BI290" s="103">
        <f>IF(U290="nulová",N290,0)</f>
        <v>0</v>
      </c>
      <c r="BJ290" s="21" t="s">
        <v>81</v>
      </c>
      <c r="BK290" s="103">
        <f>ROUND(L290*K290,2)</f>
        <v>0</v>
      </c>
      <c r="BL290" s="21" t="s">
        <v>140</v>
      </c>
      <c r="BM290" s="21" t="s">
        <v>490</v>
      </c>
    </row>
    <row r="291" spans="2:65" s="10" customFormat="1" ht="22.5" customHeight="1">
      <c r="B291" s="159"/>
      <c r="C291" s="160"/>
      <c r="D291" s="160"/>
      <c r="E291" s="161" t="s">
        <v>5</v>
      </c>
      <c r="F291" s="412" t="s">
        <v>163</v>
      </c>
      <c r="G291" s="413"/>
      <c r="H291" s="413"/>
      <c r="I291" s="413"/>
      <c r="J291" s="160"/>
      <c r="K291" s="162">
        <v>5</v>
      </c>
      <c r="L291" s="160"/>
      <c r="M291" s="160"/>
      <c r="N291" s="160"/>
      <c r="O291" s="160"/>
      <c r="P291" s="160"/>
      <c r="Q291" s="160"/>
      <c r="R291" s="163"/>
      <c r="T291" s="164"/>
      <c r="U291" s="160"/>
      <c r="V291" s="160"/>
      <c r="W291" s="160"/>
      <c r="X291" s="160"/>
      <c r="Y291" s="160"/>
      <c r="Z291" s="160"/>
      <c r="AA291" s="165"/>
      <c r="AT291" s="166" t="s">
        <v>143</v>
      </c>
      <c r="AU291" s="166" t="s">
        <v>94</v>
      </c>
      <c r="AV291" s="10" t="s">
        <v>94</v>
      </c>
      <c r="AW291" s="10" t="s">
        <v>34</v>
      </c>
      <c r="AX291" s="10" t="s">
        <v>76</v>
      </c>
      <c r="AY291" s="166" t="s">
        <v>135</v>
      </c>
    </row>
    <row r="292" spans="2:65" s="11" customFormat="1" ht="22.5" customHeight="1">
      <c r="B292" s="167"/>
      <c r="C292" s="168"/>
      <c r="D292" s="168"/>
      <c r="E292" s="169" t="s">
        <v>5</v>
      </c>
      <c r="F292" s="414" t="s">
        <v>144</v>
      </c>
      <c r="G292" s="415"/>
      <c r="H292" s="415"/>
      <c r="I292" s="415"/>
      <c r="J292" s="168"/>
      <c r="K292" s="170">
        <v>5</v>
      </c>
      <c r="L292" s="168"/>
      <c r="M292" s="168"/>
      <c r="N292" s="168"/>
      <c r="O292" s="168"/>
      <c r="P292" s="168"/>
      <c r="Q292" s="168"/>
      <c r="R292" s="171"/>
      <c r="T292" s="172"/>
      <c r="U292" s="168"/>
      <c r="V292" s="168"/>
      <c r="W292" s="168"/>
      <c r="X292" s="168"/>
      <c r="Y292" s="168"/>
      <c r="Z292" s="168"/>
      <c r="AA292" s="173"/>
      <c r="AT292" s="174" t="s">
        <v>143</v>
      </c>
      <c r="AU292" s="174" t="s">
        <v>94</v>
      </c>
      <c r="AV292" s="11" t="s">
        <v>145</v>
      </c>
      <c r="AW292" s="11" t="s">
        <v>34</v>
      </c>
      <c r="AX292" s="11" t="s">
        <v>81</v>
      </c>
      <c r="AY292" s="174" t="s">
        <v>135</v>
      </c>
    </row>
    <row r="293" spans="2:65" s="1" customFormat="1" ht="31.5" customHeight="1">
      <c r="B293" s="123"/>
      <c r="C293" s="191" t="s">
        <v>491</v>
      </c>
      <c r="D293" s="191" t="s">
        <v>222</v>
      </c>
      <c r="E293" s="192" t="s">
        <v>492</v>
      </c>
      <c r="F293" s="426" t="s">
        <v>493</v>
      </c>
      <c r="G293" s="426"/>
      <c r="H293" s="426"/>
      <c r="I293" s="426"/>
      <c r="J293" s="193" t="s">
        <v>265</v>
      </c>
      <c r="K293" s="194">
        <v>2.02</v>
      </c>
      <c r="L293" s="427">
        <v>0</v>
      </c>
      <c r="M293" s="427"/>
      <c r="N293" s="428">
        <f>ROUND(L293*K293,2)</f>
        <v>0</v>
      </c>
      <c r="O293" s="411"/>
      <c r="P293" s="411"/>
      <c r="Q293" s="411"/>
      <c r="R293" s="126"/>
      <c r="T293" s="156" t="s">
        <v>5</v>
      </c>
      <c r="U293" s="47" t="s">
        <v>41</v>
      </c>
      <c r="V293" s="39"/>
      <c r="W293" s="157">
        <f>V293*K293</f>
        <v>0</v>
      </c>
      <c r="X293" s="157">
        <v>1.87</v>
      </c>
      <c r="Y293" s="157">
        <f>X293*K293</f>
        <v>3.7774000000000001</v>
      </c>
      <c r="Z293" s="157">
        <v>0</v>
      </c>
      <c r="AA293" s="158">
        <f>Z293*K293</f>
        <v>0</v>
      </c>
      <c r="AR293" s="21" t="s">
        <v>198</v>
      </c>
      <c r="AT293" s="21" t="s">
        <v>222</v>
      </c>
      <c r="AU293" s="21" t="s">
        <v>94</v>
      </c>
      <c r="AY293" s="21" t="s">
        <v>135</v>
      </c>
      <c r="BE293" s="103">
        <f>IF(U293="základní",N293,0)</f>
        <v>0</v>
      </c>
      <c r="BF293" s="103">
        <f>IF(U293="snížená",N293,0)</f>
        <v>0</v>
      </c>
      <c r="BG293" s="103">
        <f>IF(U293="zákl. přenesená",N293,0)</f>
        <v>0</v>
      </c>
      <c r="BH293" s="103">
        <f>IF(U293="sníž. přenesená",N293,0)</f>
        <v>0</v>
      </c>
      <c r="BI293" s="103">
        <f>IF(U293="nulová",N293,0)</f>
        <v>0</v>
      </c>
      <c r="BJ293" s="21" t="s">
        <v>81</v>
      </c>
      <c r="BK293" s="103">
        <f>ROUND(L293*K293,2)</f>
        <v>0</v>
      </c>
      <c r="BL293" s="21" t="s">
        <v>140</v>
      </c>
      <c r="BM293" s="21" t="s">
        <v>494</v>
      </c>
    </row>
    <row r="294" spans="2:65" s="10" customFormat="1" ht="22.5" customHeight="1">
      <c r="B294" s="159"/>
      <c r="C294" s="160"/>
      <c r="D294" s="160"/>
      <c r="E294" s="161" t="s">
        <v>5</v>
      </c>
      <c r="F294" s="412" t="s">
        <v>461</v>
      </c>
      <c r="G294" s="413"/>
      <c r="H294" s="413"/>
      <c r="I294" s="413"/>
      <c r="J294" s="160"/>
      <c r="K294" s="162">
        <v>2.02</v>
      </c>
      <c r="L294" s="160"/>
      <c r="M294" s="160"/>
      <c r="N294" s="160"/>
      <c r="O294" s="160"/>
      <c r="P294" s="160"/>
      <c r="Q294" s="160"/>
      <c r="R294" s="163"/>
      <c r="T294" s="164"/>
      <c r="U294" s="160"/>
      <c r="V294" s="160"/>
      <c r="W294" s="160"/>
      <c r="X294" s="160"/>
      <c r="Y294" s="160"/>
      <c r="Z294" s="160"/>
      <c r="AA294" s="165"/>
      <c r="AT294" s="166" t="s">
        <v>143</v>
      </c>
      <c r="AU294" s="166" t="s">
        <v>94</v>
      </c>
      <c r="AV294" s="10" t="s">
        <v>94</v>
      </c>
      <c r="AW294" s="10" t="s">
        <v>34</v>
      </c>
      <c r="AX294" s="10" t="s">
        <v>76</v>
      </c>
      <c r="AY294" s="166" t="s">
        <v>135</v>
      </c>
    </row>
    <row r="295" spans="2:65" s="11" customFormat="1" ht="22.5" customHeight="1">
      <c r="B295" s="167"/>
      <c r="C295" s="168"/>
      <c r="D295" s="168"/>
      <c r="E295" s="169" t="s">
        <v>5</v>
      </c>
      <c r="F295" s="414" t="s">
        <v>144</v>
      </c>
      <c r="G295" s="415"/>
      <c r="H295" s="415"/>
      <c r="I295" s="415"/>
      <c r="J295" s="168"/>
      <c r="K295" s="170">
        <v>2.02</v>
      </c>
      <c r="L295" s="168"/>
      <c r="M295" s="168"/>
      <c r="N295" s="168"/>
      <c r="O295" s="168"/>
      <c r="P295" s="168"/>
      <c r="Q295" s="168"/>
      <c r="R295" s="171"/>
      <c r="T295" s="172"/>
      <c r="U295" s="168"/>
      <c r="V295" s="168"/>
      <c r="W295" s="168"/>
      <c r="X295" s="168"/>
      <c r="Y295" s="168"/>
      <c r="Z295" s="168"/>
      <c r="AA295" s="173"/>
      <c r="AT295" s="174" t="s">
        <v>143</v>
      </c>
      <c r="AU295" s="174" t="s">
        <v>94</v>
      </c>
      <c r="AV295" s="11" t="s">
        <v>145</v>
      </c>
      <c r="AW295" s="11" t="s">
        <v>34</v>
      </c>
      <c r="AX295" s="11" t="s">
        <v>81</v>
      </c>
      <c r="AY295" s="174" t="s">
        <v>135</v>
      </c>
    </row>
    <row r="296" spans="2:65" s="1" customFormat="1" ht="31.5" customHeight="1">
      <c r="B296" s="123"/>
      <c r="C296" s="191" t="s">
        <v>495</v>
      </c>
      <c r="D296" s="191" t="s">
        <v>222</v>
      </c>
      <c r="E296" s="192" t="s">
        <v>496</v>
      </c>
      <c r="F296" s="426" t="s">
        <v>497</v>
      </c>
      <c r="G296" s="426"/>
      <c r="H296" s="426"/>
      <c r="I296" s="426"/>
      <c r="J296" s="193" t="s">
        <v>265</v>
      </c>
      <c r="K296" s="194">
        <v>1.01</v>
      </c>
      <c r="L296" s="427">
        <v>0</v>
      </c>
      <c r="M296" s="427"/>
      <c r="N296" s="428">
        <f>ROUND(L296*K296,2)</f>
        <v>0</v>
      </c>
      <c r="O296" s="411"/>
      <c r="P296" s="411"/>
      <c r="Q296" s="411"/>
      <c r="R296" s="126"/>
      <c r="T296" s="156" t="s">
        <v>5</v>
      </c>
      <c r="U296" s="47" t="s">
        <v>41</v>
      </c>
      <c r="V296" s="39"/>
      <c r="W296" s="157">
        <f>V296*K296</f>
        <v>0</v>
      </c>
      <c r="X296" s="157">
        <v>1.87</v>
      </c>
      <c r="Y296" s="157">
        <f>X296*K296</f>
        <v>1.8887</v>
      </c>
      <c r="Z296" s="157">
        <v>0</v>
      </c>
      <c r="AA296" s="158">
        <f>Z296*K296</f>
        <v>0</v>
      </c>
      <c r="AR296" s="21" t="s">
        <v>198</v>
      </c>
      <c r="AT296" s="21" t="s">
        <v>222</v>
      </c>
      <c r="AU296" s="21" t="s">
        <v>94</v>
      </c>
      <c r="AY296" s="21" t="s">
        <v>135</v>
      </c>
      <c r="BE296" s="103">
        <f>IF(U296="základní",N296,0)</f>
        <v>0</v>
      </c>
      <c r="BF296" s="103">
        <f>IF(U296="snížená",N296,0)</f>
        <v>0</v>
      </c>
      <c r="BG296" s="103">
        <f>IF(U296="zákl. přenesená",N296,0)</f>
        <v>0</v>
      </c>
      <c r="BH296" s="103">
        <f>IF(U296="sníž. přenesená",N296,0)</f>
        <v>0</v>
      </c>
      <c r="BI296" s="103">
        <f>IF(U296="nulová",N296,0)</f>
        <v>0</v>
      </c>
      <c r="BJ296" s="21" t="s">
        <v>81</v>
      </c>
      <c r="BK296" s="103">
        <f>ROUND(L296*K296,2)</f>
        <v>0</v>
      </c>
      <c r="BL296" s="21" t="s">
        <v>140</v>
      </c>
      <c r="BM296" s="21" t="s">
        <v>498</v>
      </c>
    </row>
    <row r="297" spans="2:65" s="10" customFormat="1" ht="22.5" customHeight="1">
      <c r="B297" s="159"/>
      <c r="C297" s="160"/>
      <c r="D297" s="160"/>
      <c r="E297" s="161" t="s">
        <v>5</v>
      </c>
      <c r="F297" s="412" t="s">
        <v>468</v>
      </c>
      <c r="G297" s="413"/>
      <c r="H297" s="413"/>
      <c r="I297" s="413"/>
      <c r="J297" s="160"/>
      <c r="K297" s="162">
        <v>1.01</v>
      </c>
      <c r="L297" s="160"/>
      <c r="M297" s="160"/>
      <c r="N297" s="160"/>
      <c r="O297" s="160"/>
      <c r="P297" s="160"/>
      <c r="Q297" s="160"/>
      <c r="R297" s="163"/>
      <c r="T297" s="164"/>
      <c r="U297" s="160"/>
      <c r="V297" s="160"/>
      <c r="W297" s="160"/>
      <c r="X297" s="160"/>
      <c r="Y297" s="160"/>
      <c r="Z297" s="160"/>
      <c r="AA297" s="165"/>
      <c r="AT297" s="166" t="s">
        <v>143</v>
      </c>
      <c r="AU297" s="166" t="s">
        <v>94</v>
      </c>
      <c r="AV297" s="10" t="s">
        <v>94</v>
      </c>
      <c r="AW297" s="10" t="s">
        <v>34</v>
      </c>
      <c r="AX297" s="10" t="s">
        <v>76</v>
      </c>
      <c r="AY297" s="166" t="s">
        <v>135</v>
      </c>
    </row>
    <row r="298" spans="2:65" s="11" customFormat="1" ht="22.5" customHeight="1">
      <c r="B298" s="167"/>
      <c r="C298" s="168"/>
      <c r="D298" s="168"/>
      <c r="E298" s="169" t="s">
        <v>5</v>
      </c>
      <c r="F298" s="414" t="s">
        <v>144</v>
      </c>
      <c r="G298" s="415"/>
      <c r="H298" s="415"/>
      <c r="I298" s="415"/>
      <c r="J298" s="168"/>
      <c r="K298" s="170">
        <v>1.01</v>
      </c>
      <c r="L298" s="168"/>
      <c r="M298" s="168"/>
      <c r="N298" s="168"/>
      <c r="O298" s="168"/>
      <c r="P298" s="168"/>
      <c r="Q298" s="168"/>
      <c r="R298" s="171"/>
      <c r="T298" s="172"/>
      <c r="U298" s="168"/>
      <c r="V298" s="168"/>
      <c r="W298" s="168"/>
      <c r="X298" s="168"/>
      <c r="Y298" s="168"/>
      <c r="Z298" s="168"/>
      <c r="AA298" s="173"/>
      <c r="AT298" s="174" t="s">
        <v>143</v>
      </c>
      <c r="AU298" s="174" t="s">
        <v>94</v>
      </c>
      <c r="AV298" s="11" t="s">
        <v>145</v>
      </c>
      <c r="AW298" s="11" t="s">
        <v>34</v>
      </c>
      <c r="AX298" s="11" t="s">
        <v>81</v>
      </c>
      <c r="AY298" s="174" t="s">
        <v>135</v>
      </c>
    </row>
    <row r="299" spans="2:65" s="1" customFormat="1" ht="31.5" customHeight="1">
      <c r="B299" s="123"/>
      <c r="C299" s="191" t="s">
        <v>499</v>
      </c>
      <c r="D299" s="191" t="s">
        <v>222</v>
      </c>
      <c r="E299" s="192" t="s">
        <v>500</v>
      </c>
      <c r="F299" s="426" t="s">
        <v>501</v>
      </c>
      <c r="G299" s="426"/>
      <c r="H299" s="426"/>
      <c r="I299" s="426"/>
      <c r="J299" s="193" t="s">
        <v>265</v>
      </c>
      <c r="K299" s="194">
        <v>2.02</v>
      </c>
      <c r="L299" s="427">
        <v>0</v>
      </c>
      <c r="M299" s="427"/>
      <c r="N299" s="428">
        <f>ROUND(L299*K299,2)</f>
        <v>0</v>
      </c>
      <c r="O299" s="411"/>
      <c r="P299" s="411"/>
      <c r="Q299" s="411"/>
      <c r="R299" s="126"/>
      <c r="T299" s="156" t="s">
        <v>5</v>
      </c>
      <c r="U299" s="47" t="s">
        <v>41</v>
      </c>
      <c r="V299" s="39"/>
      <c r="W299" s="157">
        <f>V299*K299</f>
        <v>0</v>
      </c>
      <c r="X299" s="157">
        <v>1.87</v>
      </c>
      <c r="Y299" s="157">
        <f>X299*K299</f>
        <v>3.7774000000000001</v>
      </c>
      <c r="Z299" s="157">
        <v>0</v>
      </c>
      <c r="AA299" s="158">
        <f>Z299*K299</f>
        <v>0</v>
      </c>
      <c r="AR299" s="21" t="s">
        <v>198</v>
      </c>
      <c r="AT299" s="21" t="s">
        <v>222</v>
      </c>
      <c r="AU299" s="21" t="s">
        <v>94</v>
      </c>
      <c r="AY299" s="21" t="s">
        <v>135</v>
      </c>
      <c r="BE299" s="103">
        <f>IF(U299="základní",N299,0)</f>
        <v>0</v>
      </c>
      <c r="BF299" s="103">
        <f>IF(U299="snížená",N299,0)</f>
        <v>0</v>
      </c>
      <c r="BG299" s="103">
        <f>IF(U299="zákl. přenesená",N299,0)</f>
        <v>0</v>
      </c>
      <c r="BH299" s="103">
        <f>IF(U299="sníž. přenesená",N299,0)</f>
        <v>0</v>
      </c>
      <c r="BI299" s="103">
        <f>IF(U299="nulová",N299,0)</f>
        <v>0</v>
      </c>
      <c r="BJ299" s="21" t="s">
        <v>81</v>
      </c>
      <c r="BK299" s="103">
        <f>ROUND(L299*K299,2)</f>
        <v>0</v>
      </c>
      <c r="BL299" s="21" t="s">
        <v>140</v>
      </c>
      <c r="BM299" s="21" t="s">
        <v>502</v>
      </c>
    </row>
    <row r="300" spans="2:65" s="10" customFormat="1" ht="22.5" customHeight="1">
      <c r="B300" s="159"/>
      <c r="C300" s="160"/>
      <c r="D300" s="160"/>
      <c r="E300" s="161" t="s">
        <v>5</v>
      </c>
      <c r="F300" s="412" t="s">
        <v>461</v>
      </c>
      <c r="G300" s="413"/>
      <c r="H300" s="413"/>
      <c r="I300" s="413"/>
      <c r="J300" s="160"/>
      <c r="K300" s="162">
        <v>2.02</v>
      </c>
      <c r="L300" s="160"/>
      <c r="M300" s="160"/>
      <c r="N300" s="160"/>
      <c r="O300" s="160"/>
      <c r="P300" s="160"/>
      <c r="Q300" s="160"/>
      <c r="R300" s="163"/>
      <c r="T300" s="164"/>
      <c r="U300" s="160"/>
      <c r="V300" s="160"/>
      <c r="W300" s="160"/>
      <c r="X300" s="160"/>
      <c r="Y300" s="160"/>
      <c r="Z300" s="160"/>
      <c r="AA300" s="165"/>
      <c r="AT300" s="166" t="s">
        <v>143</v>
      </c>
      <c r="AU300" s="166" t="s">
        <v>94</v>
      </c>
      <c r="AV300" s="10" t="s">
        <v>94</v>
      </c>
      <c r="AW300" s="10" t="s">
        <v>34</v>
      </c>
      <c r="AX300" s="10" t="s">
        <v>76</v>
      </c>
      <c r="AY300" s="166" t="s">
        <v>135</v>
      </c>
    </row>
    <row r="301" spans="2:65" s="11" customFormat="1" ht="22.5" customHeight="1">
      <c r="B301" s="167"/>
      <c r="C301" s="168"/>
      <c r="D301" s="168"/>
      <c r="E301" s="169" t="s">
        <v>5</v>
      </c>
      <c r="F301" s="414" t="s">
        <v>144</v>
      </c>
      <c r="G301" s="415"/>
      <c r="H301" s="415"/>
      <c r="I301" s="415"/>
      <c r="J301" s="168"/>
      <c r="K301" s="170">
        <v>2.02</v>
      </c>
      <c r="L301" s="168"/>
      <c r="M301" s="168"/>
      <c r="N301" s="168"/>
      <c r="O301" s="168"/>
      <c r="P301" s="168"/>
      <c r="Q301" s="168"/>
      <c r="R301" s="171"/>
      <c r="T301" s="172"/>
      <c r="U301" s="168"/>
      <c r="V301" s="168"/>
      <c r="W301" s="168"/>
      <c r="X301" s="168"/>
      <c r="Y301" s="168"/>
      <c r="Z301" s="168"/>
      <c r="AA301" s="173"/>
      <c r="AT301" s="174" t="s">
        <v>143</v>
      </c>
      <c r="AU301" s="174" t="s">
        <v>94</v>
      </c>
      <c r="AV301" s="11" t="s">
        <v>145</v>
      </c>
      <c r="AW301" s="11" t="s">
        <v>34</v>
      </c>
      <c r="AX301" s="11" t="s">
        <v>81</v>
      </c>
      <c r="AY301" s="174" t="s">
        <v>135</v>
      </c>
    </row>
    <row r="302" spans="2:65" s="1" customFormat="1" ht="31.5" customHeight="1">
      <c r="B302" s="123"/>
      <c r="C302" s="152" t="s">
        <v>503</v>
      </c>
      <c r="D302" s="152" t="s">
        <v>136</v>
      </c>
      <c r="E302" s="153" t="s">
        <v>504</v>
      </c>
      <c r="F302" s="409" t="s">
        <v>505</v>
      </c>
      <c r="G302" s="409"/>
      <c r="H302" s="409"/>
      <c r="I302" s="409"/>
      <c r="J302" s="154" t="s">
        <v>265</v>
      </c>
      <c r="K302" s="155">
        <v>5</v>
      </c>
      <c r="L302" s="410">
        <v>0</v>
      </c>
      <c r="M302" s="410"/>
      <c r="N302" s="411">
        <f>ROUND(L302*K302,2)</f>
        <v>0</v>
      </c>
      <c r="O302" s="411"/>
      <c r="P302" s="411"/>
      <c r="Q302" s="411"/>
      <c r="R302" s="126"/>
      <c r="T302" s="156" t="s">
        <v>5</v>
      </c>
      <c r="U302" s="47" t="s">
        <v>41</v>
      </c>
      <c r="V302" s="39"/>
      <c r="W302" s="157">
        <f>V302*K302</f>
        <v>0</v>
      </c>
      <c r="X302" s="157">
        <v>7.0200000000000002E-3</v>
      </c>
      <c r="Y302" s="157">
        <f>X302*K302</f>
        <v>3.5099999999999999E-2</v>
      </c>
      <c r="Z302" s="157">
        <v>0</v>
      </c>
      <c r="AA302" s="158">
        <f>Z302*K302</f>
        <v>0</v>
      </c>
      <c r="AR302" s="21" t="s">
        <v>140</v>
      </c>
      <c r="AT302" s="21" t="s">
        <v>136</v>
      </c>
      <c r="AU302" s="21" t="s">
        <v>94</v>
      </c>
      <c r="AY302" s="21" t="s">
        <v>135</v>
      </c>
      <c r="BE302" s="103">
        <f>IF(U302="základní",N302,0)</f>
        <v>0</v>
      </c>
      <c r="BF302" s="103">
        <f>IF(U302="snížená",N302,0)</f>
        <v>0</v>
      </c>
      <c r="BG302" s="103">
        <f>IF(U302="zákl. přenesená",N302,0)</f>
        <v>0</v>
      </c>
      <c r="BH302" s="103">
        <f>IF(U302="sníž. přenesená",N302,0)</f>
        <v>0</v>
      </c>
      <c r="BI302" s="103">
        <f>IF(U302="nulová",N302,0)</f>
        <v>0</v>
      </c>
      <c r="BJ302" s="21" t="s">
        <v>81</v>
      </c>
      <c r="BK302" s="103">
        <f>ROUND(L302*K302,2)</f>
        <v>0</v>
      </c>
      <c r="BL302" s="21" t="s">
        <v>140</v>
      </c>
      <c r="BM302" s="21" t="s">
        <v>506</v>
      </c>
    </row>
    <row r="303" spans="2:65" s="10" customFormat="1" ht="22.5" customHeight="1">
      <c r="B303" s="159"/>
      <c r="C303" s="160"/>
      <c r="D303" s="160"/>
      <c r="E303" s="161" t="s">
        <v>5</v>
      </c>
      <c r="F303" s="412" t="s">
        <v>163</v>
      </c>
      <c r="G303" s="413"/>
      <c r="H303" s="413"/>
      <c r="I303" s="413"/>
      <c r="J303" s="160"/>
      <c r="K303" s="162">
        <v>5</v>
      </c>
      <c r="L303" s="160"/>
      <c r="M303" s="160"/>
      <c r="N303" s="160"/>
      <c r="O303" s="160"/>
      <c r="P303" s="160"/>
      <c r="Q303" s="160"/>
      <c r="R303" s="163"/>
      <c r="T303" s="164"/>
      <c r="U303" s="160"/>
      <c r="V303" s="160"/>
      <c r="W303" s="160"/>
      <c r="X303" s="160"/>
      <c r="Y303" s="160"/>
      <c r="Z303" s="160"/>
      <c r="AA303" s="165"/>
      <c r="AT303" s="166" t="s">
        <v>143</v>
      </c>
      <c r="AU303" s="166" t="s">
        <v>94</v>
      </c>
      <c r="AV303" s="10" t="s">
        <v>94</v>
      </c>
      <c r="AW303" s="10" t="s">
        <v>34</v>
      </c>
      <c r="AX303" s="10" t="s">
        <v>76</v>
      </c>
      <c r="AY303" s="166" t="s">
        <v>135</v>
      </c>
    </row>
    <row r="304" spans="2:65" s="11" customFormat="1" ht="22.5" customHeight="1">
      <c r="B304" s="167"/>
      <c r="C304" s="168"/>
      <c r="D304" s="168"/>
      <c r="E304" s="169" t="s">
        <v>5</v>
      </c>
      <c r="F304" s="414" t="s">
        <v>144</v>
      </c>
      <c r="G304" s="415"/>
      <c r="H304" s="415"/>
      <c r="I304" s="415"/>
      <c r="J304" s="168"/>
      <c r="K304" s="170">
        <v>5</v>
      </c>
      <c r="L304" s="168"/>
      <c r="M304" s="168"/>
      <c r="N304" s="168"/>
      <c r="O304" s="168"/>
      <c r="P304" s="168"/>
      <c r="Q304" s="168"/>
      <c r="R304" s="171"/>
      <c r="T304" s="172"/>
      <c r="U304" s="168"/>
      <c r="V304" s="168"/>
      <c r="W304" s="168"/>
      <c r="X304" s="168"/>
      <c r="Y304" s="168"/>
      <c r="Z304" s="168"/>
      <c r="AA304" s="173"/>
      <c r="AT304" s="174" t="s">
        <v>143</v>
      </c>
      <c r="AU304" s="174" t="s">
        <v>94</v>
      </c>
      <c r="AV304" s="11" t="s">
        <v>145</v>
      </c>
      <c r="AW304" s="11" t="s">
        <v>34</v>
      </c>
      <c r="AX304" s="11" t="s">
        <v>81</v>
      </c>
      <c r="AY304" s="174" t="s">
        <v>135</v>
      </c>
    </row>
    <row r="305" spans="2:65" s="1" customFormat="1" ht="31.5" customHeight="1">
      <c r="B305" s="123"/>
      <c r="C305" s="191" t="s">
        <v>507</v>
      </c>
      <c r="D305" s="191" t="s">
        <v>222</v>
      </c>
      <c r="E305" s="192" t="s">
        <v>508</v>
      </c>
      <c r="F305" s="426" t="s">
        <v>509</v>
      </c>
      <c r="G305" s="426"/>
      <c r="H305" s="426"/>
      <c r="I305" s="426"/>
      <c r="J305" s="193" t="s">
        <v>265</v>
      </c>
      <c r="K305" s="194">
        <v>5.05</v>
      </c>
      <c r="L305" s="427">
        <v>0</v>
      </c>
      <c r="M305" s="427"/>
      <c r="N305" s="428">
        <f>ROUND(L305*K305,2)</f>
        <v>0</v>
      </c>
      <c r="O305" s="411"/>
      <c r="P305" s="411"/>
      <c r="Q305" s="411"/>
      <c r="R305" s="126"/>
      <c r="T305" s="156" t="s">
        <v>5</v>
      </c>
      <c r="U305" s="47" t="s">
        <v>41</v>
      </c>
      <c r="V305" s="39"/>
      <c r="W305" s="157">
        <f>V305*K305</f>
        <v>0</v>
      </c>
      <c r="X305" s="157">
        <v>0.16200000000000001</v>
      </c>
      <c r="Y305" s="157">
        <f>X305*K305</f>
        <v>0.81810000000000005</v>
      </c>
      <c r="Z305" s="157">
        <v>0</v>
      </c>
      <c r="AA305" s="158">
        <f>Z305*K305</f>
        <v>0</v>
      </c>
      <c r="AR305" s="21" t="s">
        <v>198</v>
      </c>
      <c r="AT305" s="21" t="s">
        <v>222</v>
      </c>
      <c r="AU305" s="21" t="s">
        <v>94</v>
      </c>
      <c r="AY305" s="21" t="s">
        <v>135</v>
      </c>
      <c r="BE305" s="103">
        <f>IF(U305="základní",N305,0)</f>
        <v>0</v>
      </c>
      <c r="BF305" s="103">
        <f>IF(U305="snížená",N305,0)</f>
        <v>0</v>
      </c>
      <c r="BG305" s="103">
        <f>IF(U305="zákl. přenesená",N305,0)</f>
        <v>0</v>
      </c>
      <c r="BH305" s="103">
        <f>IF(U305="sníž. přenesená",N305,0)</f>
        <v>0</v>
      </c>
      <c r="BI305" s="103">
        <f>IF(U305="nulová",N305,0)</f>
        <v>0</v>
      </c>
      <c r="BJ305" s="21" t="s">
        <v>81</v>
      </c>
      <c r="BK305" s="103">
        <f>ROUND(L305*K305,2)</f>
        <v>0</v>
      </c>
      <c r="BL305" s="21" t="s">
        <v>140</v>
      </c>
      <c r="BM305" s="21" t="s">
        <v>510</v>
      </c>
    </row>
    <row r="306" spans="2:65" s="10" customFormat="1" ht="22.5" customHeight="1">
      <c r="B306" s="159"/>
      <c r="C306" s="160"/>
      <c r="D306" s="160"/>
      <c r="E306" s="161" t="s">
        <v>5</v>
      </c>
      <c r="F306" s="412" t="s">
        <v>475</v>
      </c>
      <c r="G306" s="413"/>
      <c r="H306" s="413"/>
      <c r="I306" s="413"/>
      <c r="J306" s="160"/>
      <c r="K306" s="162">
        <v>5.05</v>
      </c>
      <c r="L306" s="160"/>
      <c r="M306" s="160"/>
      <c r="N306" s="160"/>
      <c r="O306" s="160"/>
      <c r="P306" s="160"/>
      <c r="Q306" s="160"/>
      <c r="R306" s="163"/>
      <c r="T306" s="164"/>
      <c r="U306" s="160"/>
      <c r="V306" s="160"/>
      <c r="W306" s="160"/>
      <c r="X306" s="160"/>
      <c r="Y306" s="160"/>
      <c r="Z306" s="160"/>
      <c r="AA306" s="165"/>
      <c r="AT306" s="166" t="s">
        <v>143</v>
      </c>
      <c r="AU306" s="166" t="s">
        <v>94</v>
      </c>
      <c r="AV306" s="10" t="s">
        <v>94</v>
      </c>
      <c r="AW306" s="10" t="s">
        <v>34</v>
      </c>
      <c r="AX306" s="10" t="s">
        <v>76</v>
      </c>
      <c r="AY306" s="166" t="s">
        <v>135</v>
      </c>
    </row>
    <row r="307" spans="2:65" s="11" customFormat="1" ht="22.5" customHeight="1">
      <c r="B307" s="167"/>
      <c r="C307" s="168"/>
      <c r="D307" s="168"/>
      <c r="E307" s="169" t="s">
        <v>5</v>
      </c>
      <c r="F307" s="414" t="s">
        <v>144</v>
      </c>
      <c r="G307" s="415"/>
      <c r="H307" s="415"/>
      <c r="I307" s="415"/>
      <c r="J307" s="168"/>
      <c r="K307" s="170">
        <v>5.05</v>
      </c>
      <c r="L307" s="168"/>
      <c r="M307" s="168"/>
      <c r="N307" s="168"/>
      <c r="O307" s="168"/>
      <c r="P307" s="168"/>
      <c r="Q307" s="168"/>
      <c r="R307" s="171"/>
      <c r="T307" s="172"/>
      <c r="U307" s="168"/>
      <c r="V307" s="168"/>
      <c r="W307" s="168"/>
      <c r="X307" s="168"/>
      <c r="Y307" s="168"/>
      <c r="Z307" s="168"/>
      <c r="AA307" s="173"/>
      <c r="AT307" s="174" t="s">
        <v>143</v>
      </c>
      <c r="AU307" s="174" t="s">
        <v>94</v>
      </c>
      <c r="AV307" s="11" t="s">
        <v>145</v>
      </c>
      <c r="AW307" s="11" t="s">
        <v>34</v>
      </c>
      <c r="AX307" s="11" t="s">
        <v>81</v>
      </c>
      <c r="AY307" s="174" t="s">
        <v>135</v>
      </c>
    </row>
    <row r="308" spans="2:65" s="9" customFormat="1" ht="29.85" customHeight="1">
      <c r="B308" s="141"/>
      <c r="C308" s="142"/>
      <c r="D308" s="151" t="s">
        <v>107</v>
      </c>
      <c r="E308" s="151"/>
      <c r="F308" s="151"/>
      <c r="G308" s="151"/>
      <c r="H308" s="151"/>
      <c r="I308" s="151"/>
      <c r="J308" s="151"/>
      <c r="K308" s="151"/>
      <c r="L308" s="151"/>
      <c r="M308" s="151"/>
      <c r="N308" s="418">
        <f>BK308</f>
        <v>0</v>
      </c>
      <c r="O308" s="419"/>
      <c r="P308" s="419"/>
      <c r="Q308" s="419"/>
      <c r="R308" s="144"/>
      <c r="T308" s="145"/>
      <c r="U308" s="142"/>
      <c r="V308" s="142"/>
      <c r="W308" s="146">
        <f>W309</f>
        <v>0</v>
      </c>
      <c r="X308" s="142"/>
      <c r="Y308" s="146">
        <f>Y309</f>
        <v>0</v>
      </c>
      <c r="Z308" s="142"/>
      <c r="AA308" s="147">
        <f>AA309</f>
        <v>0</v>
      </c>
      <c r="AR308" s="148" t="s">
        <v>81</v>
      </c>
      <c r="AT308" s="149" t="s">
        <v>75</v>
      </c>
      <c r="AU308" s="149" t="s">
        <v>81</v>
      </c>
      <c r="AY308" s="148" t="s">
        <v>135</v>
      </c>
      <c r="BK308" s="150">
        <f>BK309</f>
        <v>0</v>
      </c>
    </row>
    <row r="309" spans="2:65" s="1" customFormat="1" ht="31.5" customHeight="1">
      <c r="B309" s="123"/>
      <c r="C309" s="152" t="s">
        <v>511</v>
      </c>
      <c r="D309" s="152" t="s">
        <v>136</v>
      </c>
      <c r="E309" s="153" t="s">
        <v>512</v>
      </c>
      <c r="F309" s="409" t="s">
        <v>513</v>
      </c>
      <c r="G309" s="409"/>
      <c r="H309" s="409"/>
      <c r="I309" s="409"/>
      <c r="J309" s="154" t="s">
        <v>294</v>
      </c>
      <c r="K309" s="155">
        <v>194.43600000000001</v>
      </c>
      <c r="L309" s="410">
        <v>0</v>
      </c>
      <c r="M309" s="410"/>
      <c r="N309" s="411">
        <f>ROUND(L309*K309,2)</f>
        <v>0</v>
      </c>
      <c r="O309" s="411"/>
      <c r="P309" s="411"/>
      <c r="Q309" s="411"/>
      <c r="R309" s="126"/>
      <c r="T309" s="156" t="s">
        <v>5</v>
      </c>
      <c r="U309" s="47" t="s">
        <v>41</v>
      </c>
      <c r="V309" s="39"/>
      <c r="W309" s="157">
        <f>V309*K309</f>
        <v>0</v>
      </c>
      <c r="X309" s="157">
        <v>0</v>
      </c>
      <c r="Y309" s="157">
        <f>X309*K309</f>
        <v>0</v>
      </c>
      <c r="Z309" s="157">
        <v>0</v>
      </c>
      <c r="AA309" s="158">
        <f>Z309*K309</f>
        <v>0</v>
      </c>
      <c r="AR309" s="21" t="s">
        <v>140</v>
      </c>
      <c r="AT309" s="21" t="s">
        <v>136</v>
      </c>
      <c r="AU309" s="21" t="s">
        <v>94</v>
      </c>
      <c r="AY309" s="21" t="s">
        <v>135</v>
      </c>
      <c r="BE309" s="103">
        <f>IF(U309="základní",N309,0)</f>
        <v>0</v>
      </c>
      <c r="BF309" s="103">
        <f>IF(U309="snížená",N309,0)</f>
        <v>0</v>
      </c>
      <c r="BG309" s="103">
        <f>IF(U309="zákl. přenesená",N309,0)</f>
        <v>0</v>
      </c>
      <c r="BH309" s="103">
        <f>IF(U309="sníž. přenesená",N309,0)</f>
        <v>0</v>
      </c>
      <c r="BI309" s="103">
        <f>IF(U309="nulová",N309,0)</f>
        <v>0</v>
      </c>
      <c r="BJ309" s="21" t="s">
        <v>81</v>
      </c>
      <c r="BK309" s="103">
        <f>ROUND(L309*K309,2)</f>
        <v>0</v>
      </c>
      <c r="BL309" s="21" t="s">
        <v>140</v>
      </c>
      <c r="BM309" s="21" t="s">
        <v>514</v>
      </c>
    </row>
    <row r="310" spans="2:65" s="9" customFormat="1" ht="37.35" customHeight="1">
      <c r="B310" s="141"/>
      <c r="C310" s="142"/>
      <c r="D310" s="143" t="s">
        <v>108</v>
      </c>
      <c r="E310" s="143"/>
      <c r="F310" s="143"/>
      <c r="G310" s="143"/>
      <c r="H310" s="143"/>
      <c r="I310" s="143"/>
      <c r="J310" s="143"/>
      <c r="K310" s="143"/>
      <c r="L310" s="143"/>
      <c r="M310" s="143"/>
      <c r="N310" s="429">
        <f>BK310</f>
        <v>0</v>
      </c>
      <c r="O310" s="430"/>
      <c r="P310" s="430"/>
      <c r="Q310" s="430"/>
      <c r="R310" s="144"/>
      <c r="T310" s="145"/>
      <c r="U310" s="142"/>
      <c r="V310" s="142"/>
      <c r="W310" s="146">
        <f>W311+W315+W319</f>
        <v>0</v>
      </c>
      <c r="X310" s="142"/>
      <c r="Y310" s="146">
        <f>Y311+Y315+Y319</f>
        <v>0</v>
      </c>
      <c r="Z310" s="142"/>
      <c r="AA310" s="147">
        <f>AA311+AA315+AA319</f>
        <v>0</v>
      </c>
      <c r="AR310" s="148" t="s">
        <v>163</v>
      </c>
      <c r="AT310" s="149" t="s">
        <v>75</v>
      </c>
      <c r="AU310" s="149" t="s">
        <v>76</v>
      </c>
      <c r="AY310" s="148" t="s">
        <v>135</v>
      </c>
      <c r="BK310" s="150">
        <f>BK311+BK315+BK319</f>
        <v>0</v>
      </c>
    </row>
    <row r="311" spans="2:65" s="9" customFormat="1" ht="19.899999999999999" customHeight="1">
      <c r="B311" s="141"/>
      <c r="C311" s="142"/>
      <c r="D311" s="151" t="s">
        <v>109</v>
      </c>
      <c r="E311" s="151"/>
      <c r="F311" s="151"/>
      <c r="G311" s="151"/>
      <c r="H311" s="151"/>
      <c r="I311" s="151"/>
      <c r="J311" s="151"/>
      <c r="K311" s="151"/>
      <c r="L311" s="151"/>
      <c r="M311" s="151"/>
      <c r="N311" s="418">
        <f>BK311</f>
        <v>0</v>
      </c>
      <c r="O311" s="419"/>
      <c r="P311" s="419"/>
      <c r="Q311" s="419"/>
      <c r="R311" s="144"/>
      <c r="T311" s="145"/>
      <c r="U311" s="142"/>
      <c r="V311" s="142"/>
      <c r="W311" s="146">
        <f>SUM(W312:W314)</f>
        <v>0</v>
      </c>
      <c r="X311" s="142"/>
      <c r="Y311" s="146">
        <f>SUM(Y312:Y314)</f>
        <v>0</v>
      </c>
      <c r="Z311" s="142"/>
      <c r="AA311" s="147">
        <f>SUM(AA312:AA314)</f>
        <v>0</v>
      </c>
      <c r="AR311" s="148" t="s">
        <v>163</v>
      </c>
      <c r="AT311" s="149" t="s">
        <v>75</v>
      </c>
      <c r="AU311" s="149" t="s">
        <v>81</v>
      </c>
      <c r="AY311" s="148" t="s">
        <v>135</v>
      </c>
      <c r="BK311" s="150">
        <f>SUM(BK312:BK314)</f>
        <v>0</v>
      </c>
    </row>
    <row r="312" spans="2:65" s="1" customFormat="1" ht="22.5" customHeight="1">
      <c r="B312" s="123"/>
      <c r="C312" s="152" t="s">
        <v>515</v>
      </c>
      <c r="D312" s="152" t="s">
        <v>136</v>
      </c>
      <c r="E312" s="153" t="s">
        <v>516</v>
      </c>
      <c r="F312" s="409" t="s">
        <v>517</v>
      </c>
      <c r="G312" s="409"/>
      <c r="H312" s="409"/>
      <c r="I312" s="409"/>
      <c r="J312" s="154" t="s">
        <v>289</v>
      </c>
      <c r="K312" s="155">
        <v>1</v>
      </c>
      <c r="L312" s="410">
        <v>0</v>
      </c>
      <c r="M312" s="410"/>
      <c r="N312" s="411">
        <f>ROUND(L312*K312,2)</f>
        <v>0</v>
      </c>
      <c r="O312" s="411"/>
      <c r="P312" s="411"/>
      <c r="Q312" s="411"/>
      <c r="R312" s="126"/>
      <c r="T312" s="156" t="s">
        <v>5</v>
      </c>
      <c r="U312" s="47" t="s">
        <v>41</v>
      </c>
      <c r="V312" s="39"/>
      <c r="W312" s="157">
        <f>V312*K312</f>
        <v>0</v>
      </c>
      <c r="X312" s="157">
        <v>0</v>
      </c>
      <c r="Y312" s="157">
        <f>X312*K312</f>
        <v>0</v>
      </c>
      <c r="Z312" s="157">
        <v>0</v>
      </c>
      <c r="AA312" s="158">
        <f>Z312*K312</f>
        <v>0</v>
      </c>
      <c r="AR312" s="21" t="s">
        <v>299</v>
      </c>
      <c r="AT312" s="21" t="s">
        <v>136</v>
      </c>
      <c r="AU312" s="21" t="s">
        <v>94</v>
      </c>
      <c r="AY312" s="21" t="s">
        <v>135</v>
      </c>
      <c r="BE312" s="103">
        <f>IF(U312="základní",N312,0)</f>
        <v>0</v>
      </c>
      <c r="BF312" s="103">
        <f>IF(U312="snížená",N312,0)</f>
        <v>0</v>
      </c>
      <c r="BG312" s="103">
        <f>IF(U312="zákl. přenesená",N312,0)</f>
        <v>0</v>
      </c>
      <c r="BH312" s="103">
        <f>IF(U312="sníž. přenesená",N312,0)</f>
        <v>0</v>
      </c>
      <c r="BI312" s="103">
        <f>IF(U312="nulová",N312,0)</f>
        <v>0</v>
      </c>
      <c r="BJ312" s="21" t="s">
        <v>81</v>
      </c>
      <c r="BK312" s="103">
        <f>ROUND(L312*K312,2)</f>
        <v>0</v>
      </c>
      <c r="BL312" s="21" t="s">
        <v>299</v>
      </c>
      <c r="BM312" s="21" t="s">
        <v>518</v>
      </c>
    </row>
    <row r="313" spans="2:65" s="10" customFormat="1" ht="22.5" customHeight="1">
      <c r="B313" s="159"/>
      <c r="C313" s="160"/>
      <c r="D313" s="160"/>
      <c r="E313" s="161" t="s">
        <v>5</v>
      </c>
      <c r="F313" s="412" t="s">
        <v>81</v>
      </c>
      <c r="G313" s="413"/>
      <c r="H313" s="413"/>
      <c r="I313" s="413"/>
      <c r="J313" s="160"/>
      <c r="K313" s="162">
        <v>1</v>
      </c>
      <c r="L313" s="160"/>
      <c r="M313" s="160"/>
      <c r="N313" s="160"/>
      <c r="O313" s="160"/>
      <c r="P313" s="160"/>
      <c r="Q313" s="160"/>
      <c r="R313" s="163"/>
      <c r="T313" s="164"/>
      <c r="U313" s="160"/>
      <c r="V313" s="160"/>
      <c r="W313" s="160"/>
      <c r="X313" s="160"/>
      <c r="Y313" s="160"/>
      <c r="Z313" s="160"/>
      <c r="AA313" s="165"/>
      <c r="AT313" s="166" t="s">
        <v>143</v>
      </c>
      <c r="AU313" s="166" t="s">
        <v>94</v>
      </c>
      <c r="AV313" s="10" t="s">
        <v>94</v>
      </c>
      <c r="AW313" s="10" t="s">
        <v>34</v>
      </c>
      <c r="AX313" s="10" t="s">
        <v>81</v>
      </c>
      <c r="AY313" s="166" t="s">
        <v>135</v>
      </c>
    </row>
    <row r="314" spans="2:65" s="1" customFormat="1" ht="31.5" customHeight="1">
      <c r="B314" s="123"/>
      <c r="C314" s="152" t="s">
        <v>519</v>
      </c>
      <c r="D314" s="152" t="s">
        <v>136</v>
      </c>
      <c r="E314" s="153" t="s">
        <v>306</v>
      </c>
      <c r="F314" s="409" t="s">
        <v>307</v>
      </c>
      <c r="G314" s="409"/>
      <c r="H314" s="409"/>
      <c r="I314" s="409"/>
      <c r="J314" s="154" t="s">
        <v>289</v>
      </c>
      <c r="K314" s="155">
        <v>1</v>
      </c>
      <c r="L314" s="410">
        <v>0</v>
      </c>
      <c r="M314" s="410"/>
      <c r="N314" s="411">
        <f>ROUND(L314*K314,2)</f>
        <v>0</v>
      </c>
      <c r="O314" s="411"/>
      <c r="P314" s="411"/>
      <c r="Q314" s="411"/>
      <c r="R314" s="126"/>
      <c r="T314" s="156" t="s">
        <v>5</v>
      </c>
      <c r="U314" s="47" t="s">
        <v>41</v>
      </c>
      <c r="V314" s="39"/>
      <c r="W314" s="157">
        <f>V314*K314</f>
        <v>0</v>
      </c>
      <c r="X314" s="157">
        <v>0</v>
      </c>
      <c r="Y314" s="157">
        <f>X314*K314</f>
        <v>0</v>
      </c>
      <c r="Z314" s="157">
        <v>0</v>
      </c>
      <c r="AA314" s="158">
        <f>Z314*K314</f>
        <v>0</v>
      </c>
      <c r="AR314" s="21" t="s">
        <v>299</v>
      </c>
      <c r="AT314" s="21" t="s">
        <v>136</v>
      </c>
      <c r="AU314" s="21" t="s">
        <v>94</v>
      </c>
      <c r="AY314" s="21" t="s">
        <v>135</v>
      </c>
      <c r="BE314" s="103">
        <f>IF(U314="základní",N314,0)</f>
        <v>0</v>
      </c>
      <c r="BF314" s="103">
        <f>IF(U314="snížená",N314,0)</f>
        <v>0</v>
      </c>
      <c r="BG314" s="103">
        <f>IF(U314="zákl. přenesená",N314,0)</f>
        <v>0</v>
      </c>
      <c r="BH314" s="103">
        <f>IF(U314="sníž. přenesená",N314,0)</f>
        <v>0</v>
      </c>
      <c r="BI314" s="103">
        <f>IF(U314="nulová",N314,0)</f>
        <v>0</v>
      </c>
      <c r="BJ314" s="21" t="s">
        <v>81</v>
      </c>
      <c r="BK314" s="103">
        <f>ROUND(L314*K314,2)</f>
        <v>0</v>
      </c>
      <c r="BL314" s="21" t="s">
        <v>299</v>
      </c>
      <c r="BM314" s="21" t="s">
        <v>520</v>
      </c>
    </row>
    <row r="315" spans="2:65" s="9" customFormat="1" ht="29.85" customHeight="1">
      <c r="B315" s="141"/>
      <c r="C315" s="142"/>
      <c r="D315" s="151" t="s">
        <v>110</v>
      </c>
      <c r="E315" s="151"/>
      <c r="F315" s="151"/>
      <c r="G315" s="151"/>
      <c r="H315" s="151"/>
      <c r="I315" s="151"/>
      <c r="J315" s="151"/>
      <c r="K315" s="151"/>
      <c r="L315" s="151"/>
      <c r="M315" s="151"/>
      <c r="N315" s="438">
        <f>BK315</f>
        <v>0</v>
      </c>
      <c r="O315" s="439"/>
      <c r="P315" s="439"/>
      <c r="Q315" s="439"/>
      <c r="R315" s="144"/>
      <c r="T315" s="145"/>
      <c r="U315" s="142"/>
      <c r="V315" s="142"/>
      <c r="W315" s="146">
        <f>SUM(W316:W318)</f>
        <v>0</v>
      </c>
      <c r="X315" s="142"/>
      <c r="Y315" s="146">
        <f>SUM(Y316:Y318)</f>
        <v>0</v>
      </c>
      <c r="Z315" s="142"/>
      <c r="AA315" s="147">
        <f>SUM(AA316:AA318)</f>
        <v>0</v>
      </c>
      <c r="AR315" s="148" t="s">
        <v>163</v>
      </c>
      <c r="AT315" s="149" t="s">
        <v>75</v>
      </c>
      <c r="AU315" s="149" t="s">
        <v>81</v>
      </c>
      <c r="AY315" s="148" t="s">
        <v>135</v>
      </c>
      <c r="BK315" s="150">
        <f>SUM(BK316:BK318)</f>
        <v>0</v>
      </c>
    </row>
    <row r="316" spans="2:65" s="1" customFormat="1" ht="22.5" customHeight="1">
      <c r="B316" s="123"/>
      <c r="C316" s="152" t="s">
        <v>521</v>
      </c>
      <c r="D316" s="152" t="s">
        <v>136</v>
      </c>
      <c r="E316" s="153" t="s">
        <v>310</v>
      </c>
      <c r="F316" s="409" t="s">
        <v>113</v>
      </c>
      <c r="G316" s="409"/>
      <c r="H316" s="409"/>
      <c r="I316" s="409"/>
      <c r="J316" s="154" t="s">
        <v>311</v>
      </c>
      <c r="K316" s="195">
        <v>0</v>
      </c>
      <c r="L316" s="410">
        <v>0</v>
      </c>
      <c r="M316" s="410"/>
      <c r="N316" s="411">
        <f>ROUND(L316*K316,2)</f>
        <v>0</v>
      </c>
      <c r="O316" s="411"/>
      <c r="P316" s="411"/>
      <c r="Q316" s="411"/>
      <c r="R316" s="126"/>
      <c r="T316" s="156" t="s">
        <v>5</v>
      </c>
      <c r="U316" s="47" t="s">
        <v>41</v>
      </c>
      <c r="V316" s="39"/>
      <c r="W316" s="157">
        <f>V316*K316</f>
        <v>0</v>
      </c>
      <c r="X316" s="157">
        <v>0</v>
      </c>
      <c r="Y316" s="157">
        <f>X316*K316</f>
        <v>0</v>
      </c>
      <c r="Z316" s="157">
        <v>0</v>
      </c>
      <c r="AA316" s="158">
        <f>Z316*K316</f>
        <v>0</v>
      </c>
      <c r="AR316" s="21" t="s">
        <v>299</v>
      </c>
      <c r="AT316" s="21" t="s">
        <v>136</v>
      </c>
      <c r="AU316" s="21" t="s">
        <v>94</v>
      </c>
      <c r="AY316" s="21" t="s">
        <v>135</v>
      </c>
      <c r="BE316" s="103">
        <f>IF(U316="základní",N316,0)</f>
        <v>0</v>
      </c>
      <c r="BF316" s="103">
        <f>IF(U316="snížená",N316,0)</f>
        <v>0</v>
      </c>
      <c r="BG316" s="103">
        <f>IF(U316="zákl. přenesená",N316,0)</f>
        <v>0</v>
      </c>
      <c r="BH316" s="103">
        <f>IF(U316="sníž. přenesená",N316,0)</f>
        <v>0</v>
      </c>
      <c r="BI316" s="103">
        <f>IF(U316="nulová",N316,0)</f>
        <v>0</v>
      </c>
      <c r="BJ316" s="21" t="s">
        <v>81</v>
      </c>
      <c r="BK316" s="103">
        <f>ROUND(L316*K316,2)</f>
        <v>0</v>
      </c>
      <c r="BL316" s="21" t="s">
        <v>299</v>
      </c>
      <c r="BM316" s="21" t="s">
        <v>522</v>
      </c>
    </row>
    <row r="317" spans="2:65" s="10" customFormat="1" ht="22.5" customHeight="1">
      <c r="B317" s="159"/>
      <c r="C317" s="160"/>
      <c r="D317" s="160"/>
      <c r="E317" s="161" t="s">
        <v>5</v>
      </c>
      <c r="F317" s="412" t="s">
        <v>94</v>
      </c>
      <c r="G317" s="413"/>
      <c r="H317" s="413"/>
      <c r="I317" s="413"/>
      <c r="J317" s="160"/>
      <c r="K317" s="162">
        <v>2</v>
      </c>
      <c r="L317" s="160"/>
      <c r="M317" s="160"/>
      <c r="N317" s="160"/>
      <c r="O317" s="160"/>
      <c r="P317" s="160"/>
      <c r="Q317" s="160"/>
      <c r="R317" s="163"/>
      <c r="T317" s="164"/>
      <c r="U317" s="160"/>
      <c r="V317" s="160"/>
      <c r="W317" s="160"/>
      <c r="X317" s="160"/>
      <c r="Y317" s="160"/>
      <c r="Z317" s="160"/>
      <c r="AA317" s="165"/>
      <c r="AT317" s="166" t="s">
        <v>143</v>
      </c>
      <c r="AU317" s="166" t="s">
        <v>94</v>
      </c>
      <c r="AV317" s="10" t="s">
        <v>94</v>
      </c>
      <c r="AW317" s="10" t="s">
        <v>34</v>
      </c>
      <c r="AX317" s="10" t="s">
        <v>76</v>
      </c>
      <c r="AY317" s="166" t="s">
        <v>135</v>
      </c>
    </row>
    <row r="318" spans="2:65" s="11" customFormat="1" ht="22.5" customHeight="1">
      <c r="B318" s="167"/>
      <c r="C318" s="168"/>
      <c r="D318" s="168"/>
      <c r="E318" s="169" t="s">
        <v>5</v>
      </c>
      <c r="F318" s="414" t="s">
        <v>144</v>
      </c>
      <c r="G318" s="415"/>
      <c r="H318" s="415"/>
      <c r="I318" s="415"/>
      <c r="J318" s="168"/>
      <c r="K318" s="170">
        <v>2</v>
      </c>
      <c r="L318" s="168"/>
      <c r="M318" s="168"/>
      <c r="N318" s="168"/>
      <c r="O318" s="168"/>
      <c r="P318" s="168"/>
      <c r="Q318" s="168"/>
      <c r="R318" s="171"/>
      <c r="T318" s="172"/>
      <c r="U318" s="168"/>
      <c r="V318" s="168"/>
      <c r="W318" s="168"/>
      <c r="X318" s="168"/>
      <c r="Y318" s="168"/>
      <c r="Z318" s="168"/>
      <c r="AA318" s="173"/>
      <c r="AT318" s="174" t="s">
        <v>143</v>
      </c>
      <c r="AU318" s="174" t="s">
        <v>94</v>
      </c>
      <c r="AV318" s="11" t="s">
        <v>145</v>
      </c>
      <c r="AW318" s="11" t="s">
        <v>34</v>
      </c>
      <c r="AX318" s="11" t="s">
        <v>81</v>
      </c>
      <c r="AY318" s="174" t="s">
        <v>135</v>
      </c>
    </row>
    <row r="319" spans="2:65" s="9" customFormat="1" ht="29.85" customHeight="1">
      <c r="B319" s="141"/>
      <c r="C319" s="142"/>
      <c r="D319" s="151" t="s">
        <v>318</v>
      </c>
      <c r="E319" s="151"/>
      <c r="F319" s="151"/>
      <c r="G319" s="151"/>
      <c r="H319" s="151"/>
      <c r="I319" s="151"/>
      <c r="J319" s="151"/>
      <c r="K319" s="151"/>
      <c r="L319" s="151"/>
      <c r="M319" s="151"/>
      <c r="N319" s="418">
        <f>BK319</f>
        <v>0</v>
      </c>
      <c r="O319" s="419"/>
      <c r="P319" s="419"/>
      <c r="Q319" s="419"/>
      <c r="R319" s="144"/>
      <c r="T319" s="145"/>
      <c r="U319" s="142"/>
      <c r="V319" s="142"/>
      <c r="W319" s="146">
        <f>SUM(W320:W322)</f>
        <v>0</v>
      </c>
      <c r="X319" s="142"/>
      <c r="Y319" s="146">
        <f>SUM(Y320:Y322)</f>
        <v>0</v>
      </c>
      <c r="Z319" s="142"/>
      <c r="AA319" s="147">
        <f>SUM(AA320:AA322)</f>
        <v>0</v>
      </c>
      <c r="AR319" s="148" t="s">
        <v>163</v>
      </c>
      <c r="AT319" s="149" t="s">
        <v>75</v>
      </c>
      <c r="AU319" s="149" t="s">
        <v>81</v>
      </c>
      <c r="AY319" s="148" t="s">
        <v>135</v>
      </c>
      <c r="BK319" s="150">
        <f>SUM(BK320:BK322)</f>
        <v>0</v>
      </c>
    </row>
    <row r="320" spans="2:65" s="1" customFormat="1" ht="31.5" customHeight="1">
      <c r="B320" s="123"/>
      <c r="C320" s="152" t="s">
        <v>523</v>
      </c>
      <c r="D320" s="152" t="s">
        <v>136</v>
      </c>
      <c r="E320" s="153" t="s">
        <v>524</v>
      </c>
      <c r="F320" s="409" t="s">
        <v>525</v>
      </c>
      <c r="G320" s="409"/>
      <c r="H320" s="409"/>
      <c r="I320" s="409"/>
      <c r="J320" s="154" t="s">
        <v>526</v>
      </c>
      <c r="K320" s="155">
        <v>185.4</v>
      </c>
      <c r="L320" s="410">
        <v>0</v>
      </c>
      <c r="M320" s="410"/>
      <c r="N320" s="411">
        <f>ROUND(L320*K320,2)</f>
        <v>0</v>
      </c>
      <c r="O320" s="411"/>
      <c r="P320" s="411"/>
      <c r="Q320" s="411"/>
      <c r="R320" s="126"/>
      <c r="T320" s="156" t="s">
        <v>5</v>
      </c>
      <c r="U320" s="47" t="s">
        <v>41</v>
      </c>
      <c r="V320" s="39"/>
      <c r="W320" s="157">
        <f>V320*K320</f>
        <v>0</v>
      </c>
      <c r="X320" s="157">
        <v>0</v>
      </c>
      <c r="Y320" s="157">
        <f>X320*K320</f>
        <v>0</v>
      </c>
      <c r="Z320" s="157">
        <v>0</v>
      </c>
      <c r="AA320" s="158">
        <f>Z320*K320</f>
        <v>0</v>
      </c>
      <c r="AR320" s="21" t="s">
        <v>299</v>
      </c>
      <c r="AT320" s="21" t="s">
        <v>136</v>
      </c>
      <c r="AU320" s="21" t="s">
        <v>94</v>
      </c>
      <c r="AY320" s="21" t="s">
        <v>135</v>
      </c>
      <c r="BE320" s="103">
        <f>IF(U320="základní",N320,0)</f>
        <v>0</v>
      </c>
      <c r="BF320" s="103">
        <f>IF(U320="snížená",N320,0)</f>
        <v>0</v>
      </c>
      <c r="BG320" s="103">
        <f>IF(U320="zákl. přenesená",N320,0)</f>
        <v>0</v>
      </c>
      <c r="BH320" s="103">
        <f>IF(U320="sníž. přenesená",N320,0)</f>
        <v>0</v>
      </c>
      <c r="BI320" s="103">
        <f>IF(U320="nulová",N320,0)</f>
        <v>0</v>
      </c>
      <c r="BJ320" s="21" t="s">
        <v>81</v>
      </c>
      <c r="BK320" s="103">
        <f>ROUND(L320*K320,2)</f>
        <v>0</v>
      </c>
      <c r="BL320" s="21" t="s">
        <v>299</v>
      </c>
      <c r="BM320" s="21" t="s">
        <v>527</v>
      </c>
    </row>
    <row r="321" spans="2:63" s="10" customFormat="1" ht="22.5" customHeight="1">
      <c r="B321" s="159"/>
      <c r="C321" s="160"/>
      <c r="D321" s="160"/>
      <c r="E321" s="161" t="s">
        <v>5</v>
      </c>
      <c r="F321" s="412" t="s">
        <v>528</v>
      </c>
      <c r="G321" s="413"/>
      <c r="H321" s="413"/>
      <c r="I321" s="413"/>
      <c r="J321" s="160"/>
      <c r="K321" s="162">
        <v>185.4</v>
      </c>
      <c r="L321" s="160"/>
      <c r="M321" s="160"/>
      <c r="N321" s="160"/>
      <c r="O321" s="160"/>
      <c r="P321" s="160"/>
      <c r="Q321" s="160"/>
      <c r="R321" s="163"/>
      <c r="T321" s="164"/>
      <c r="U321" s="160"/>
      <c r="V321" s="160"/>
      <c r="W321" s="160"/>
      <c r="X321" s="160"/>
      <c r="Y321" s="160"/>
      <c r="Z321" s="160"/>
      <c r="AA321" s="165"/>
      <c r="AT321" s="166" t="s">
        <v>143</v>
      </c>
      <c r="AU321" s="166" t="s">
        <v>94</v>
      </c>
      <c r="AV321" s="10" t="s">
        <v>94</v>
      </c>
      <c r="AW321" s="10" t="s">
        <v>34</v>
      </c>
      <c r="AX321" s="10" t="s">
        <v>76</v>
      </c>
      <c r="AY321" s="166" t="s">
        <v>135</v>
      </c>
    </row>
    <row r="322" spans="2:63" s="11" customFormat="1" ht="22.5" customHeight="1">
      <c r="B322" s="167"/>
      <c r="C322" s="168"/>
      <c r="D322" s="168"/>
      <c r="E322" s="169" t="s">
        <v>5</v>
      </c>
      <c r="F322" s="414" t="s">
        <v>144</v>
      </c>
      <c r="G322" s="415"/>
      <c r="H322" s="415"/>
      <c r="I322" s="415"/>
      <c r="J322" s="168"/>
      <c r="K322" s="170">
        <v>185.4</v>
      </c>
      <c r="L322" s="168"/>
      <c r="M322" s="168"/>
      <c r="N322" s="168"/>
      <c r="O322" s="168"/>
      <c r="P322" s="168"/>
      <c r="Q322" s="168"/>
      <c r="R322" s="171"/>
      <c r="T322" s="172"/>
      <c r="U322" s="168"/>
      <c r="V322" s="168"/>
      <c r="W322" s="168"/>
      <c r="X322" s="168"/>
      <c r="Y322" s="168"/>
      <c r="Z322" s="168"/>
      <c r="AA322" s="173"/>
      <c r="AT322" s="174" t="s">
        <v>143</v>
      </c>
      <c r="AU322" s="174" t="s">
        <v>94</v>
      </c>
      <c r="AV322" s="11" t="s">
        <v>145</v>
      </c>
      <c r="AW322" s="11" t="s">
        <v>34</v>
      </c>
      <c r="AX322" s="11" t="s">
        <v>81</v>
      </c>
      <c r="AY322" s="174" t="s">
        <v>135</v>
      </c>
    </row>
    <row r="323" spans="2:63" s="1" customFormat="1" ht="49.9" customHeight="1">
      <c r="B323" s="38"/>
      <c r="C323" s="39"/>
      <c r="D323" s="143" t="s">
        <v>313</v>
      </c>
      <c r="E323" s="39"/>
      <c r="F323" s="39"/>
      <c r="G323" s="39"/>
      <c r="H323" s="39"/>
      <c r="I323" s="39"/>
      <c r="J323" s="39"/>
      <c r="K323" s="39"/>
      <c r="L323" s="39"/>
      <c r="M323" s="39"/>
      <c r="N323" s="440">
        <f t="shared" ref="N323:N328" si="5">BK323</f>
        <v>0</v>
      </c>
      <c r="O323" s="441"/>
      <c r="P323" s="441"/>
      <c r="Q323" s="441"/>
      <c r="R323" s="40"/>
      <c r="T323" s="196"/>
      <c r="U323" s="39"/>
      <c r="V323" s="39"/>
      <c r="W323" s="39"/>
      <c r="X323" s="39"/>
      <c r="Y323" s="39"/>
      <c r="Z323" s="39"/>
      <c r="AA323" s="77"/>
      <c r="AT323" s="21" t="s">
        <v>75</v>
      </c>
      <c r="AU323" s="21" t="s">
        <v>76</v>
      </c>
      <c r="AY323" s="21" t="s">
        <v>314</v>
      </c>
      <c r="BK323" s="103">
        <f>SUM(BK324:BK328)</f>
        <v>0</v>
      </c>
    </row>
    <row r="324" spans="2:63" s="1" customFormat="1" ht="22.35" customHeight="1">
      <c r="B324" s="38"/>
      <c r="C324" s="197" t="s">
        <v>5</v>
      </c>
      <c r="D324" s="197" t="s">
        <v>136</v>
      </c>
      <c r="E324" s="198" t="s">
        <v>5</v>
      </c>
      <c r="F324" s="432" t="s">
        <v>5</v>
      </c>
      <c r="G324" s="432"/>
      <c r="H324" s="432"/>
      <c r="I324" s="432"/>
      <c r="J324" s="199" t="s">
        <v>5</v>
      </c>
      <c r="K324" s="195"/>
      <c r="L324" s="410"/>
      <c r="M324" s="433"/>
      <c r="N324" s="433">
        <f t="shared" si="5"/>
        <v>0</v>
      </c>
      <c r="O324" s="433"/>
      <c r="P324" s="433"/>
      <c r="Q324" s="433"/>
      <c r="R324" s="40"/>
      <c r="T324" s="156" t="s">
        <v>5</v>
      </c>
      <c r="U324" s="200" t="s">
        <v>41</v>
      </c>
      <c r="V324" s="39"/>
      <c r="W324" s="39"/>
      <c r="X324" s="39"/>
      <c r="Y324" s="39"/>
      <c r="Z324" s="39"/>
      <c r="AA324" s="77"/>
      <c r="AT324" s="21" t="s">
        <v>314</v>
      </c>
      <c r="AU324" s="21" t="s">
        <v>81</v>
      </c>
      <c r="AY324" s="21" t="s">
        <v>314</v>
      </c>
      <c r="BE324" s="103">
        <f>IF(U324="základní",N324,0)</f>
        <v>0</v>
      </c>
      <c r="BF324" s="103">
        <f>IF(U324="snížená",N324,0)</f>
        <v>0</v>
      </c>
      <c r="BG324" s="103">
        <f>IF(U324="zákl. přenesená",N324,0)</f>
        <v>0</v>
      </c>
      <c r="BH324" s="103">
        <f>IF(U324="sníž. přenesená",N324,0)</f>
        <v>0</v>
      </c>
      <c r="BI324" s="103">
        <f>IF(U324="nulová",N324,0)</f>
        <v>0</v>
      </c>
      <c r="BJ324" s="21" t="s">
        <v>81</v>
      </c>
      <c r="BK324" s="103">
        <f>L324*K324</f>
        <v>0</v>
      </c>
    </row>
    <row r="325" spans="2:63" s="1" customFormat="1" ht="22.35" customHeight="1">
      <c r="B325" s="38"/>
      <c r="C325" s="197" t="s">
        <v>5</v>
      </c>
      <c r="D325" s="197" t="s">
        <v>136</v>
      </c>
      <c r="E325" s="198" t="s">
        <v>5</v>
      </c>
      <c r="F325" s="432" t="s">
        <v>5</v>
      </c>
      <c r="G325" s="432"/>
      <c r="H325" s="432"/>
      <c r="I325" s="432"/>
      <c r="J325" s="199" t="s">
        <v>5</v>
      </c>
      <c r="K325" s="195"/>
      <c r="L325" s="410"/>
      <c r="M325" s="433"/>
      <c r="N325" s="433">
        <f t="shared" si="5"/>
        <v>0</v>
      </c>
      <c r="O325" s="433"/>
      <c r="P325" s="433"/>
      <c r="Q325" s="433"/>
      <c r="R325" s="40"/>
      <c r="T325" s="156" t="s">
        <v>5</v>
      </c>
      <c r="U325" s="200" t="s">
        <v>41</v>
      </c>
      <c r="V325" s="39"/>
      <c r="W325" s="39"/>
      <c r="X325" s="39"/>
      <c r="Y325" s="39"/>
      <c r="Z325" s="39"/>
      <c r="AA325" s="77"/>
      <c r="AT325" s="21" t="s">
        <v>314</v>
      </c>
      <c r="AU325" s="21" t="s">
        <v>81</v>
      </c>
      <c r="AY325" s="21" t="s">
        <v>314</v>
      </c>
      <c r="BE325" s="103">
        <f>IF(U325="základní",N325,0)</f>
        <v>0</v>
      </c>
      <c r="BF325" s="103">
        <f>IF(U325="snížená",N325,0)</f>
        <v>0</v>
      </c>
      <c r="BG325" s="103">
        <f>IF(U325="zákl. přenesená",N325,0)</f>
        <v>0</v>
      </c>
      <c r="BH325" s="103">
        <f>IF(U325="sníž. přenesená",N325,0)</f>
        <v>0</v>
      </c>
      <c r="BI325" s="103">
        <f>IF(U325="nulová",N325,0)</f>
        <v>0</v>
      </c>
      <c r="BJ325" s="21" t="s">
        <v>81</v>
      </c>
      <c r="BK325" s="103">
        <f>L325*K325</f>
        <v>0</v>
      </c>
    </row>
    <row r="326" spans="2:63" s="1" customFormat="1" ht="22.35" customHeight="1">
      <c r="B326" s="38"/>
      <c r="C326" s="197" t="s">
        <v>5</v>
      </c>
      <c r="D326" s="197" t="s">
        <v>136</v>
      </c>
      <c r="E326" s="198" t="s">
        <v>5</v>
      </c>
      <c r="F326" s="432" t="s">
        <v>5</v>
      </c>
      <c r="G326" s="432"/>
      <c r="H326" s="432"/>
      <c r="I326" s="432"/>
      <c r="J326" s="199" t="s">
        <v>5</v>
      </c>
      <c r="K326" s="195"/>
      <c r="L326" s="410"/>
      <c r="M326" s="433"/>
      <c r="N326" s="433">
        <f t="shared" si="5"/>
        <v>0</v>
      </c>
      <c r="O326" s="433"/>
      <c r="P326" s="433"/>
      <c r="Q326" s="433"/>
      <c r="R326" s="40"/>
      <c r="T326" s="156" t="s">
        <v>5</v>
      </c>
      <c r="U326" s="200" t="s">
        <v>41</v>
      </c>
      <c r="V326" s="39"/>
      <c r="W326" s="39"/>
      <c r="X326" s="39"/>
      <c r="Y326" s="39"/>
      <c r="Z326" s="39"/>
      <c r="AA326" s="77"/>
      <c r="AT326" s="21" t="s">
        <v>314</v>
      </c>
      <c r="AU326" s="21" t="s">
        <v>81</v>
      </c>
      <c r="AY326" s="21" t="s">
        <v>314</v>
      </c>
      <c r="BE326" s="103">
        <f>IF(U326="základní",N326,0)</f>
        <v>0</v>
      </c>
      <c r="BF326" s="103">
        <f>IF(U326="snížená",N326,0)</f>
        <v>0</v>
      </c>
      <c r="BG326" s="103">
        <f>IF(U326="zákl. přenesená",N326,0)</f>
        <v>0</v>
      </c>
      <c r="BH326" s="103">
        <f>IF(U326="sníž. přenesená",N326,0)</f>
        <v>0</v>
      </c>
      <c r="BI326" s="103">
        <f>IF(U326="nulová",N326,0)</f>
        <v>0</v>
      </c>
      <c r="BJ326" s="21" t="s">
        <v>81</v>
      </c>
      <c r="BK326" s="103">
        <f>L326*K326</f>
        <v>0</v>
      </c>
    </row>
    <row r="327" spans="2:63" s="1" customFormat="1" ht="22.35" customHeight="1">
      <c r="B327" s="38"/>
      <c r="C327" s="197" t="s">
        <v>5</v>
      </c>
      <c r="D327" s="197" t="s">
        <v>136</v>
      </c>
      <c r="E327" s="198" t="s">
        <v>5</v>
      </c>
      <c r="F327" s="432" t="s">
        <v>5</v>
      </c>
      <c r="G327" s="432"/>
      <c r="H327" s="432"/>
      <c r="I327" s="432"/>
      <c r="J327" s="199" t="s">
        <v>5</v>
      </c>
      <c r="K327" s="195"/>
      <c r="L327" s="410"/>
      <c r="M327" s="433"/>
      <c r="N327" s="433">
        <f t="shared" si="5"/>
        <v>0</v>
      </c>
      <c r="O327" s="433"/>
      <c r="P327" s="433"/>
      <c r="Q327" s="433"/>
      <c r="R327" s="40"/>
      <c r="T327" s="156" t="s">
        <v>5</v>
      </c>
      <c r="U327" s="200" t="s">
        <v>41</v>
      </c>
      <c r="V327" s="39"/>
      <c r="W327" s="39"/>
      <c r="X327" s="39"/>
      <c r="Y327" s="39"/>
      <c r="Z327" s="39"/>
      <c r="AA327" s="77"/>
      <c r="AT327" s="21" t="s">
        <v>314</v>
      </c>
      <c r="AU327" s="21" t="s">
        <v>81</v>
      </c>
      <c r="AY327" s="21" t="s">
        <v>314</v>
      </c>
      <c r="BE327" s="103">
        <f>IF(U327="základní",N327,0)</f>
        <v>0</v>
      </c>
      <c r="BF327" s="103">
        <f>IF(U327="snížená",N327,0)</f>
        <v>0</v>
      </c>
      <c r="BG327" s="103">
        <f>IF(U327="zákl. přenesená",N327,0)</f>
        <v>0</v>
      </c>
      <c r="BH327" s="103">
        <f>IF(U327="sníž. přenesená",N327,0)</f>
        <v>0</v>
      </c>
      <c r="BI327" s="103">
        <f>IF(U327="nulová",N327,0)</f>
        <v>0</v>
      </c>
      <c r="BJ327" s="21" t="s">
        <v>81</v>
      </c>
      <c r="BK327" s="103">
        <f>L327*K327</f>
        <v>0</v>
      </c>
    </row>
    <row r="328" spans="2:63" s="1" customFormat="1" ht="22.35" customHeight="1">
      <c r="B328" s="38"/>
      <c r="C328" s="197" t="s">
        <v>5</v>
      </c>
      <c r="D328" s="197" t="s">
        <v>136</v>
      </c>
      <c r="E328" s="198" t="s">
        <v>5</v>
      </c>
      <c r="F328" s="432" t="s">
        <v>5</v>
      </c>
      <c r="G328" s="432"/>
      <c r="H328" s="432"/>
      <c r="I328" s="432"/>
      <c r="J328" s="199" t="s">
        <v>5</v>
      </c>
      <c r="K328" s="195"/>
      <c r="L328" s="410"/>
      <c r="M328" s="433"/>
      <c r="N328" s="433">
        <f t="shared" si="5"/>
        <v>0</v>
      </c>
      <c r="O328" s="433"/>
      <c r="P328" s="433"/>
      <c r="Q328" s="433"/>
      <c r="R328" s="40"/>
      <c r="T328" s="156" t="s">
        <v>5</v>
      </c>
      <c r="U328" s="200" t="s">
        <v>41</v>
      </c>
      <c r="V328" s="59"/>
      <c r="W328" s="59"/>
      <c r="X328" s="59"/>
      <c r="Y328" s="59"/>
      <c r="Z328" s="59"/>
      <c r="AA328" s="61"/>
      <c r="AT328" s="21" t="s">
        <v>314</v>
      </c>
      <c r="AU328" s="21" t="s">
        <v>81</v>
      </c>
      <c r="AY328" s="21" t="s">
        <v>314</v>
      </c>
      <c r="BE328" s="103">
        <f>IF(U328="základní",N328,0)</f>
        <v>0</v>
      </c>
      <c r="BF328" s="103">
        <f>IF(U328="snížená",N328,0)</f>
        <v>0</v>
      </c>
      <c r="BG328" s="103">
        <f>IF(U328="zákl. přenesená",N328,0)</f>
        <v>0</v>
      </c>
      <c r="BH328" s="103">
        <f>IF(U328="sníž. přenesená",N328,0)</f>
        <v>0</v>
      </c>
      <c r="BI328" s="103">
        <f>IF(U328="nulová",N328,0)</f>
        <v>0</v>
      </c>
      <c r="BJ328" s="21" t="s">
        <v>81</v>
      </c>
      <c r="BK328" s="103">
        <f>L328*K328</f>
        <v>0</v>
      </c>
    </row>
    <row r="329" spans="2:63" s="1" customFormat="1" ht="6.95" customHeight="1">
      <c r="B329" s="62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4"/>
    </row>
  </sheetData>
  <mergeCells count="382">
    <mergeCell ref="H1:K1"/>
    <mergeCell ref="S2:AC2"/>
    <mergeCell ref="F328:I328"/>
    <mergeCell ref="L328:M328"/>
    <mergeCell ref="N328:Q328"/>
    <mergeCell ref="N125:Q125"/>
    <mergeCell ref="N126:Q126"/>
    <mergeCell ref="N127:Q127"/>
    <mergeCell ref="N212:Q212"/>
    <mergeCell ref="N225:Q225"/>
    <mergeCell ref="N308:Q308"/>
    <mergeCell ref="N310:Q310"/>
    <mergeCell ref="N311:Q311"/>
    <mergeCell ref="N315:Q315"/>
    <mergeCell ref="N319:Q319"/>
    <mergeCell ref="N323:Q323"/>
    <mergeCell ref="F325:I325"/>
    <mergeCell ref="L325:M325"/>
    <mergeCell ref="N325:Q325"/>
    <mergeCell ref="F326:I326"/>
    <mergeCell ref="L326:M326"/>
    <mergeCell ref="N326:Q326"/>
    <mergeCell ref="F327:I327"/>
    <mergeCell ref="L327:M327"/>
    <mergeCell ref="N327:Q327"/>
    <mergeCell ref="F317:I317"/>
    <mergeCell ref="F318:I318"/>
    <mergeCell ref="F320:I320"/>
    <mergeCell ref="L320:M320"/>
    <mergeCell ref="N320:Q320"/>
    <mergeCell ref="F321:I321"/>
    <mergeCell ref="F322:I322"/>
    <mergeCell ref="F324:I324"/>
    <mergeCell ref="L324:M324"/>
    <mergeCell ref="N324:Q324"/>
    <mergeCell ref="F312:I312"/>
    <mergeCell ref="L312:M312"/>
    <mergeCell ref="N312:Q312"/>
    <mergeCell ref="F313:I313"/>
    <mergeCell ref="F314:I314"/>
    <mergeCell ref="L314:M314"/>
    <mergeCell ref="N314:Q314"/>
    <mergeCell ref="F316:I316"/>
    <mergeCell ref="L316:M316"/>
    <mergeCell ref="N316:Q316"/>
    <mergeCell ref="F303:I303"/>
    <mergeCell ref="F304:I304"/>
    <mergeCell ref="F305:I305"/>
    <mergeCell ref="L305:M305"/>
    <mergeCell ref="N305:Q305"/>
    <mergeCell ref="F306:I306"/>
    <mergeCell ref="F307:I307"/>
    <mergeCell ref="F309:I309"/>
    <mergeCell ref="L309:M309"/>
    <mergeCell ref="N309:Q309"/>
    <mergeCell ref="F297:I297"/>
    <mergeCell ref="F298:I298"/>
    <mergeCell ref="F299:I299"/>
    <mergeCell ref="L299:M299"/>
    <mergeCell ref="N299:Q299"/>
    <mergeCell ref="F300:I300"/>
    <mergeCell ref="F301:I301"/>
    <mergeCell ref="F302:I302"/>
    <mergeCell ref="L302:M302"/>
    <mergeCell ref="N302:Q302"/>
    <mergeCell ref="F292:I292"/>
    <mergeCell ref="F293:I293"/>
    <mergeCell ref="L293:M293"/>
    <mergeCell ref="N293:Q293"/>
    <mergeCell ref="F294:I294"/>
    <mergeCell ref="F295:I295"/>
    <mergeCell ref="F296:I296"/>
    <mergeCell ref="L296:M296"/>
    <mergeCell ref="N296:Q296"/>
    <mergeCell ref="F287:I287"/>
    <mergeCell ref="F288:I288"/>
    <mergeCell ref="F289:I289"/>
    <mergeCell ref="L289:M289"/>
    <mergeCell ref="N289:Q289"/>
    <mergeCell ref="F290:I290"/>
    <mergeCell ref="L290:M290"/>
    <mergeCell ref="N290:Q290"/>
    <mergeCell ref="F291:I291"/>
    <mergeCell ref="F281:I281"/>
    <mergeCell ref="F282:I282"/>
    <mergeCell ref="F283:I283"/>
    <mergeCell ref="L283:M283"/>
    <mergeCell ref="N283:Q283"/>
    <mergeCell ref="F284:I284"/>
    <mergeCell ref="F285:I285"/>
    <mergeCell ref="F286:I286"/>
    <mergeCell ref="L286:M286"/>
    <mergeCell ref="N286:Q286"/>
    <mergeCell ref="F275:I275"/>
    <mergeCell ref="F276:I276"/>
    <mergeCell ref="F277:I277"/>
    <mergeCell ref="L277:M277"/>
    <mergeCell ref="N277:Q277"/>
    <mergeCell ref="F278:I278"/>
    <mergeCell ref="F279:I279"/>
    <mergeCell ref="F280:I280"/>
    <mergeCell ref="L280:M280"/>
    <mergeCell ref="N280:Q280"/>
    <mergeCell ref="F269:I269"/>
    <mergeCell ref="F270:I270"/>
    <mergeCell ref="F271:I271"/>
    <mergeCell ref="L271:M271"/>
    <mergeCell ref="N271:Q271"/>
    <mergeCell ref="F272:I272"/>
    <mergeCell ref="F273:I273"/>
    <mergeCell ref="F274:I274"/>
    <mergeCell ref="L274:M274"/>
    <mergeCell ref="N274:Q274"/>
    <mergeCell ref="F262:I262"/>
    <mergeCell ref="F263:I263"/>
    <mergeCell ref="F264:I264"/>
    <mergeCell ref="F265:I265"/>
    <mergeCell ref="L265:M265"/>
    <mergeCell ref="N265:Q265"/>
    <mergeCell ref="F266:I266"/>
    <mergeCell ref="F267:I267"/>
    <mergeCell ref="F268:I268"/>
    <mergeCell ref="L268:M268"/>
    <mergeCell ref="N268:Q268"/>
    <mergeCell ref="F255:I255"/>
    <mergeCell ref="F256:I256"/>
    <mergeCell ref="F257:I257"/>
    <mergeCell ref="L257:M257"/>
    <mergeCell ref="N257:Q257"/>
    <mergeCell ref="F258:I258"/>
    <mergeCell ref="F259:I259"/>
    <mergeCell ref="F260:I260"/>
    <mergeCell ref="F261:I261"/>
    <mergeCell ref="F248:I248"/>
    <mergeCell ref="F249:I249"/>
    <mergeCell ref="F250:I250"/>
    <mergeCell ref="F251:I251"/>
    <mergeCell ref="L251:M251"/>
    <mergeCell ref="N251:Q251"/>
    <mergeCell ref="F252:I252"/>
    <mergeCell ref="F253:I253"/>
    <mergeCell ref="F254:I254"/>
    <mergeCell ref="L254:M254"/>
    <mergeCell ref="N254:Q254"/>
    <mergeCell ref="F242:I242"/>
    <mergeCell ref="F243:I243"/>
    <mergeCell ref="F244:I244"/>
    <mergeCell ref="L244:M244"/>
    <mergeCell ref="N244:Q244"/>
    <mergeCell ref="F245:I245"/>
    <mergeCell ref="F246:I246"/>
    <mergeCell ref="F247:I247"/>
    <mergeCell ref="L247:M247"/>
    <mergeCell ref="N247:Q247"/>
    <mergeCell ref="F236:I236"/>
    <mergeCell ref="F237:I237"/>
    <mergeCell ref="F238:I238"/>
    <mergeCell ref="L238:M238"/>
    <mergeCell ref="N238:Q238"/>
    <mergeCell ref="F239:I239"/>
    <mergeCell ref="F240:I240"/>
    <mergeCell ref="F241:I241"/>
    <mergeCell ref="L241:M241"/>
    <mergeCell ref="N241:Q241"/>
    <mergeCell ref="F230:I230"/>
    <mergeCell ref="F231:I231"/>
    <mergeCell ref="F232:I232"/>
    <mergeCell ref="L232:M232"/>
    <mergeCell ref="N232:Q232"/>
    <mergeCell ref="F233:I233"/>
    <mergeCell ref="F234:I234"/>
    <mergeCell ref="F235:I235"/>
    <mergeCell ref="L235:M235"/>
    <mergeCell ref="N235:Q235"/>
    <mergeCell ref="F222:I222"/>
    <mergeCell ref="F223:I223"/>
    <mergeCell ref="F224:I224"/>
    <mergeCell ref="F226:I226"/>
    <mergeCell ref="L226:M226"/>
    <mergeCell ref="N226:Q226"/>
    <mergeCell ref="F227:I227"/>
    <mergeCell ref="F228:I228"/>
    <mergeCell ref="F229:I229"/>
    <mergeCell ref="L229:M229"/>
    <mergeCell ref="N229:Q229"/>
    <mergeCell ref="F215:I215"/>
    <mergeCell ref="F216:I216"/>
    <mergeCell ref="F217:I217"/>
    <mergeCell ref="F218:I218"/>
    <mergeCell ref="F219:I219"/>
    <mergeCell ref="F220:I220"/>
    <mergeCell ref="F221:I221"/>
    <mergeCell ref="L221:M221"/>
    <mergeCell ref="N221:Q221"/>
    <mergeCell ref="F207:I207"/>
    <mergeCell ref="F208:I208"/>
    <mergeCell ref="F209:I209"/>
    <mergeCell ref="F210:I210"/>
    <mergeCell ref="F211:I211"/>
    <mergeCell ref="F213:I213"/>
    <mergeCell ref="L213:M213"/>
    <mergeCell ref="N213:Q213"/>
    <mergeCell ref="F214:I214"/>
    <mergeCell ref="F202:I202"/>
    <mergeCell ref="F203:I203"/>
    <mergeCell ref="F204:I204"/>
    <mergeCell ref="F205:I205"/>
    <mergeCell ref="L205:M205"/>
    <mergeCell ref="N205:Q205"/>
    <mergeCell ref="F206:I206"/>
    <mergeCell ref="L206:M206"/>
    <mergeCell ref="N206:Q206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186:I186"/>
    <mergeCell ref="F187:I187"/>
    <mergeCell ref="F188:I188"/>
    <mergeCell ref="F189:I189"/>
    <mergeCell ref="F190:I190"/>
    <mergeCell ref="F191:I191"/>
    <mergeCell ref="L191:M191"/>
    <mergeCell ref="N191:Q191"/>
    <mergeCell ref="F192:I192"/>
    <mergeCell ref="F179:I179"/>
    <mergeCell ref="F180:I180"/>
    <mergeCell ref="F181:I181"/>
    <mergeCell ref="L181:M181"/>
    <mergeCell ref="N181:Q181"/>
    <mergeCell ref="F182:I182"/>
    <mergeCell ref="F183:I183"/>
    <mergeCell ref="F184:I184"/>
    <mergeCell ref="F185:I185"/>
    <mergeCell ref="F172:I172"/>
    <mergeCell ref="F173:I173"/>
    <mergeCell ref="F174:I174"/>
    <mergeCell ref="F175:I175"/>
    <mergeCell ref="L175:M175"/>
    <mergeCell ref="N175:Q175"/>
    <mergeCell ref="F176:I176"/>
    <mergeCell ref="F177:I177"/>
    <mergeCell ref="F178:I178"/>
    <mergeCell ref="L178:M178"/>
    <mergeCell ref="N178:Q178"/>
    <mergeCell ref="F165:I165"/>
    <mergeCell ref="L165:M165"/>
    <mergeCell ref="N165:Q165"/>
    <mergeCell ref="F166:I166"/>
    <mergeCell ref="F167:I167"/>
    <mergeCell ref="F168:I168"/>
    <mergeCell ref="F169:I169"/>
    <mergeCell ref="F170:I170"/>
    <mergeCell ref="F171:I171"/>
    <mergeCell ref="L171:M171"/>
    <mergeCell ref="N171:Q171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164:I164"/>
    <mergeCell ref="F150:I150"/>
    <mergeCell ref="F151:I151"/>
    <mergeCell ref="L151:M151"/>
    <mergeCell ref="N151:Q151"/>
    <mergeCell ref="F152:I152"/>
    <mergeCell ref="F153:I153"/>
    <mergeCell ref="F154:I154"/>
    <mergeCell ref="F155:I155"/>
    <mergeCell ref="L155:M155"/>
    <mergeCell ref="N155:Q155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49:I14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M122:Q122"/>
    <mergeCell ref="F124:I124"/>
    <mergeCell ref="L124:M124"/>
    <mergeCell ref="N124:Q124"/>
    <mergeCell ref="F128:I128"/>
    <mergeCell ref="L128:M128"/>
    <mergeCell ref="N128:Q128"/>
    <mergeCell ref="F129:I129"/>
    <mergeCell ref="F130:I130"/>
    <mergeCell ref="D105:H105"/>
    <mergeCell ref="N105:Q105"/>
    <mergeCell ref="N106:Q106"/>
    <mergeCell ref="L108:Q108"/>
    <mergeCell ref="C114:Q114"/>
    <mergeCell ref="F116:P116"/>
    <mergeCell ref="F117:P117"/>
    <mergeCell ref="M119:P119"/>
    <mergeCell ref="M121:Q121"/>
    <mergeCell ref="N98:Q98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y jsou hodnoty K, M." sqref="D324:D329">
      <formula1>"K, M"</formula1>
    </dataValidation>
    <dataValidation type="list" allowBlank="1" showInputMessage="1" showErrorMessage="1" error="Povoleny jsou hodnoty základní, snížená, zákl. přenesená, sníž. přenesená, nulová." sqref="U324:U329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24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59"/>
  <sheetViews>
    <sheetView showGridLines="0" tabSelected="1" workbookViewId="0">
      <pane ySplit="1" topLeftCell="A2" activePane="bottomLeft" state="frozen"/>
      <selection pane="bottomLeft" activeCell="K14" sqref="K1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6"/>
      <c r="B1" s="15"/>
      <c r="C1" s="15"/>
      <c r="D1" s="16" t="s">
        <v>1</v>
      </c>
      <c r="E1" s="15"/>
      <c r="F1" s="17" t="s">
        <v>89</v>
      </c>
      <c r="G1" s="17"/>
      <c r="H1" s="431" t="s">
        <v>90</v>
      </c>
      <c r="I1" s="431"/>
      <c r="J1" s="431"/>
      <c r="K1" s="431"/>
      <c r="L1" s="17" t="s">
        <v>91</v>
      </c>
      <c r="M1" s="15"/>
      <c r="N1" s="15"/>
      <c r="O1" s="16" t="s">
        <v>92</v>
      </c>
      <c r="P1" s="15"/>
      <c r="Q1" s="15"/>
      <c r="R1" s="15"/>
      <c r="S1" s="17" t="s">
        <v>93</v>
      </c>
      <c r="T1" s="17"/>
      <c r="U1" s="106"/>
      <c r="V1" s="10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339" t="s">
        <v>7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S2" s="370" t="s">
        <v>8</v>
      </c>
      <c r="T2" s="371"/>
      <c r="U2" s="371"/>
      <c r="V2" s="371"/>
      <c r="W2" s="371"/>
      <c r="X2" s="371"/>
      <c r="Y2" s="371"/>
      <c r="Z2" s="371"/>
      <c r="AA2" s="371"/>
      <c r="AB2" s="371"/>
      <c r="AC2" s="371"/>
      <c r="AT2" s="21" t="s">
        <v>85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94</v>
      </c>
    </row>
    <row r="4" spans="1:66" ht="36.950000000000003" customHeight="1">
      <c r="B4" s="25"/>
      <c r="C4" s="341" t="s">
        <v>95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26"/>
      <c r="T4" s="27" t="s">
        <v>13</v>
      </c>
      <c r="AT4" s="21" t="s">
        <v>6</v>
      </c>
    </row>
    <row r="5" spans="1:66" ht="6.95" customHeight="1">
      <c r="B5" s="25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6"/>
    </row>
    <row r="6" spans="1:66" ht="25.35" customHeight="1">
      <c r="B6" s="25"/>
      <c r="C6" s="29"/>
      <c r="D6" s="33" t="s">
        <v>19</v>
      </c>
      <c r="E6" s="29"/>
      <c r="F6" s="436" t="str">
        <f>'Rekapitulace stavby II. etapa'!K6</f>
        <v>IS a komunikace pro 10 RD- II etapa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29"/>
      <c r="R6" s="26"/>
    </row>
    <row r="7" spans="1:66" s="1" customFormat="1" ht="32.85" customHeight="1">
      <c r="B7" s="38"/>
      <c r="C7" s="39"/>
      <c r="D7" s="32" t="s">
        <v>315</v>
      </c>
      <c r="E7" s="39"/>
      <c r="F7" s="347" t="s">
        <v>1215</v>
      </c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9"/>
      <c r="R7" s="40"/>
    </row>
    <row r="8" spans="1:66" s="1" customFormat="1" ht="14.45" customHeight="1">
      <c r="B8" s="38"/>
      <c r="C8" s="39"/>
      <c r="D8" s="33" t="s">
        <v>21</v>
      </c>
      <c r="E8" s="39"/>
      <c r="F8" s="31" t="s">
        <v>5</v>
      </c>
      <c r="G8" s="39"/>
      <c r="H8" s="39"/>
      <c r="I8" s="39"/>
      <c r="J8" s="39"/>
      <c r="K8" s="39"/>
      <c r="L8" s="39"/>
      <c r="M8" s="33" t="s">
        <v>22</v>
      </c>
      <c r="N8" s="39"/>
      <c r="O8" s="31" t="s">
        <v>5</v>
      </c>
      <c r="P8" s="39"/>
      <c r="Q8" s="39"/>
      <c r="R8" s="40"/>
    </row>
    <row r="9" spans="1:66" s="1" customFormat="1" ht="14.45" customHeight="1">
      <c r="B9" s="38"/>
      <c r="C9" s="39"/>
      <c r="D9" s="33" t="s">
        <v>23</v>
      </c>
      <c r="E9" s="39"/>
      <c r="F9" s="31" t="s">
        <v>24</v>
      </c>
      <c r="G9" s="39"/>
      <c r="H9" s="39"/>
      <c r="I9" s="39"/>
      <c r="J9" s="39"/>
      <c r="K9" s="39"/>
      <c r="L9" s="39"/>
      <c r="M9" s="33" t="s">
        <v>25</v>
      </c>
      <c r="N9" s="39"/>
      <c r="O9" s="385" t="str">
        <f>'Rekapitulace stavby II. etapa'!AN8</f>
        <v>07.07.2018</v>
      </c>
      <c r="P9" s="386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45" customHeight="1">
      <c r="B11" s="38"/>
      <c r="C11" s="39"/>
      <c r="D11" s="33" t="s">
        <v>27</v>
      </c>
      <c r="E11" s="39"/>
      <c r="F11" s="39"/>
      <c r="G11" s="39"/>
      <c r="H11" s="39"/>
      <c r="I11" s="39"/>
      <c r="J11" s="39"/>
      <c r="K11" s="39"/>
      <c r="L11" s="39"/>
      <c r="M11" s="33" t="s">
        <v>28</v>
      </c>
      <c r="N11" s="39"/>
      <c r="O11" s="345" t="str">
        <f>IF('Rekapitulace stavby II. etapa'!AN10="","",'Rekapitulace stavby II. etapa'!AN10)</f>
        <v/>
      </c>
      <c r="P11" s="345"/>
      <c r="Q11" s="39"/>
      <c r="R11" s="40"/>
    </row>
    <row r="12" spans="1:66" s="1" customFormat="1" ht="18" customHeight="1">
      <c r="B12" s="38"/>
      <c r="C12" s="39"/>
      <c r="D12" s="39"/>
      <c r="E12" s="31" t="str">
        <f>IF('Rekapitulace stavby II. etapa'!E11="","",'Rekapitulace stavby II. etapa'!E11)</f>
        <v xml:space="preserve"> </v>
      </c>
      <c r="F12" s="39"/>
      <c r="G12" s="39"/>
      <c r="H12" s="39"/>
      <c r="I12" s="39"/>
      <c r="J12" s="39"/>
      <c r="K12" s="39"/>
      <c r="L12" s="39"/>
      <c r="M12" s="33" t="s">
        <v>30</v>
      </c>
      <c r="N12" s="39"/>
      <c r="O12" s="345" t="str">
        <f>IF('Rekapitulace stavby II. etapa'!AN11="","",'Rekapitulace stavby II. etapa'!AN11)</f>
        <v/>
      </c>
      <c r="P12" s="345"/>
      <c r="Q12" s="39"/>
      <c r="R12" s="40"/>
    </row>
    <row r="13" spans="1:66" s="1" customFormat="1" ht="6.95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45" customHeight="1">
      <c r="B14" s="38"/>
      <c r="C14" s="39"/>
      <c r="D14" s="33" t="s">
        <v>31</v>
      </c>
      <c r="E14" s="39"/>
      <c r="F14" s="39"/>
      <c r="G14" s="39"/>
      <c r="H14" s="39"/>
      <c r="I14" s="39"/>
      <c r="J14" s="39"/>
      <c r="K14" s="39"/>
      <c r="L14" s="39"/>
      <c r="M14" s="33" t="s">
        <v>28</v>
      </c>
      <c r="N14" s="39"/>
      <c r="O14" s="387" t="str">
        <f>IF('Rekapitulace stavby II. etapa'!AN13="","",'Rekapitulace stavby II. etapa'!AN13)</f>
        <v>Vyplň údaj</v>
      </c>
      <c r="P14" s="345"/>
      <c r="Q14" s="39"/>
      <c r="R14" s="40"/>
    </row>
    <row r="15" spans="1:66" s="1" customFormat="1" ht="18" customHeight="1">
      <c r="B15" s="38"/>
      <c r="C15" s="39"/>
      <c r="D15" s="39"/>
      <c r="E15" s="387" t="str">
        <f>IF('Rekapitulace stavby II. etapa'!E14="","",'Rekapitulace stavby II. etapa'!E14)</f>
        <v>Vyplň údaj</v>
      </c>
      <c r="F15" s="388"/>
      <c r="G15" s="388"/>
      <c r="H15" s="388"/>
      <c r="I15" s="388"/>
      <c r="J15" s="388"/>
      <c r="K15" s="388"/>
      <c r="L15" s="388"/>
      <c r="M15" s="33" t="s">
        <v>30</v>
      </c>
      <c r="N15" s="39"/>
      <c r="O15" s="387" t="str">
        <f>IF('Rekapitulace stavby II. etapa'!AN14="","",'Rekapitulace stavby II. etapa'!AN14)</f>
        <v>Vyplň údaj</v>
      </c>
      <c r="P15" s="345"/>
      <c r="Q15" s="39"/>
      <c r="R15" s="40"/>
    </row>
    <row r="16" spans="1:66" s="1" customFormat="1" ht="6.95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45" customHeight="1">
      <c r="B17" s="38"/>
      <c r="C17" s="39"/>
      <c r="D17" s="33" t="s">
        <v>33</v>
      </c>
      <c r="E17" s="39"/>
      <c r="F17" s="39"/>
      <c r="G17" s="39"/>
      <c r="H17" s="39"/>
      <c r="I17" s="39"/>
      <c r="J17" s="39"/>
      <c r="K17" s="39"/>
      <c r="L17" s="39"/>
      <c r="M17" s="33" t="s">
        <v>28</v>
      </c>
      <c r="N17" s="39"/>
      <c r="O17" s="345" t="s">
        <v>5</v>
      </c>
      <c r="P17" s="345"/>
      <c r="Q17" s="39"/>
      <c r="R17" s="40"/>
    </row>
    <row r="18" spans="2:18" s="1" customFormat="1" ht="18" customHeight="1">
      <c r="B18" s="38"/>
      <c r="C18" s="39"/>
      <c r="D18" s="39"/>
      <c r="E18" s="31" t="s">
        <v>529</v>
      </c>
      <c r="F18" s="39"/>
      <c r="G18" s="39"/>
      <c r="H18" s="39"/>
      <c r="I18" s="39"/>
      <c r="J18" s="39"/>
      <c r="K18" s="39"/>
      <c r="L18" s="39"/>
      <c r="M18" s="33" t="s">
        <v>30</v>
      </c>
      <c r="N18" s="39"/>
      <c r="O18" s="345" t="s">
        <v>5</v>
      </c>
      <c r="P18" s="345"/>
      <c r="Q18" s="39"/>
      <c r="R18" s="40"/>
    </row>
    <row r="19" spans="2:18" s="1" customFormat="1" ht="6.95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45" customHeight="1">
      <c r="B20" s="38"/>
      <c r="C20" s="39"/>
      <c r="D20" s="33" t="s">
        <v>35</v>
      </c>
      <c r="E20" s="39"/>
      <c r="F20" s="39"/>
      <c r="G20" s="39"/>
      <c r="H20" s="39"/>
      <c r="I20" s="39"/>
      <c r="J20" s="39"/>
      <c r="K20" s="39"/>
      <c r="L20" s="39"/>
      <c r="M20" s="33" t="s">
        <v>28</v>
      </c>
      <c r="N20" s="39"/>
      <c r="O20" s="345" t="str">
        <f>IF('Rekapitulace stavby II. etapa'!AN19="","",'Rekapitulace stavby II. etapa'!AN19)</f>
        <v/>
      </c>
      <c r="P20" s="345"/>
      <c r="Q20" s="39"/>
      <c r="R20" s="40"/>
    </row>
    <row r="21" spans="2:18" s="1" customFormat="1" ht="18" customHeight="1">
      <c r="B21" s="38"/>
      <c r="C21" s="39"/>
      <c r="D21" s="39"/>
      <c r="E21" s="31" t="str">
        <f>IF('Rekapitulace stavby II. etapa'!E20="","",'Rekapitulace stavby II. etapa'!E20)</f>
        <v xml:space="preserve"> </v>
      </c>
      <c r="F21" s="39"/>
      <c r="G21" s="39"/>
      <c r="H21" s="39"/>
      <c r="I21" s="39"/>
      <c r="J21" s="39"/>
      <c r="K21" s="39"/>
      <c r="L21" s="39"/>
      <c r="M21" s="33" t="s">
        <v>30</v>
      </c>
      <c r="N21" s="39"/>
      <c r="O21" s="345" t="str">
        <f>IF('Rekapitulace stavby II. etapa'!AN20="","",'Rekapitulace stavby II. etapa'!AN20)</f>
        <v/>
      </c>
      <c r="P21" s="345"/>
      <c r="Q21" s="39"/>
      <c r="R21" s="40"/>
    </row>
    <row r="22" spans="2:18" s="1" customFormat="1" ht="6.95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45" customHeight="1">
      <c r="B23" s="38"/>
      <c r="C23" s="39"/>
      <c r="D23" s="33" t="s">
        <v>36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22.5" customHeight="1">
      <c r="B24" s="38"/>
      <c r="C24" s="39"/>
      <c r="D24" s="39"/>
      <c r="E24" s="350" t="s">
        <v>5</v>
      </c>
      <c r="F24" s="350"/>
      <c r="G24" s="350"/>
      <c r="H24" s="350"/>
      <c r="I24" s="350"/>
      <c r="J24" s="350"/>
      <c r="K24" s="350"/>
      <c r="L24" s="350"/>
      <c r="M24" s="39"/>
      <c r="N24" s="39"/>
      <c r="O24" s="39"/>
      <c r="P24" s="39"/>
      <c r="Q24" s="39"/>
      <c r="R24" s="40"/>
    </row>
    <row r="25" spans="2:18" s="1" customFormat="1" ht="6.95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6.95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45" customHeight="1">
      <c r="B27" s="38"/>
      <c r="C27" s="39"/>
      <c r="D27" s="107" t="s">
        <v>96</v>
      </c>
      <c r="E27" s="39"/>
      <c r="F27" s="39"/>
      <c r="G27" s="39"/>
      <c r="H27" s="39"/>
      <c r="I27" s="39"/>
      <c r="J27" s="39"/>
      <c r="K27" s="39"/>
      <c r="L27" s="39"/>
      <c r="M27" s="351">
        <f>N88</f>
        <v>0</v>
      </c>
      <c r="N27" s="351"/>
      <c r="O27" s="351"/>
      <c r="P27" s="351"/>
      <c r="Q27" s="39"/>
      <c r="R27" s="40"/>
    </row>
    <row r="28" spans="2:18" s="1" customFormat="1" ht="14.45" customHeight="1">
      <c r="B28" s="38"/>
      <c r="C28" s="39"/>
      <c r="D28" s="37" t="s">
        <v>87</v>
      </c>
      <c r="E28" s="39"/>
      <c r="F28" s="39"/>
      <c r="G28" s="39"/>
      <c r="H28" s="39"/>
      <c r="I28" s="39"/>
      <c r="J28" s="39"/>
      <c r="K28" s="39"/>
      <c r="L28" s="39"/>
      <c r="M28" s="351">
        <f>N99</f>
        <v>0</v>
      </c>
      <c r="N28" s="351"/>
      <c r="O28" s="351"/>
      <c r="P28" s="351"/>
      <c r="Q28" s="39"/>
      <c r="R28" s="40"/>
    </row>
    <row r="29" spans="2:18" s="1" customFormat="1" ht="6.95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35" customHeight="1">
      <c r="B30" s="38"/>
      <c r="C30" s="39"/>
      <c r="D30" s="108" t="s">
        <v>39</v>
      </c>
      <c r="E30" s="39"/>
      <c r="F30" s="39"/>
      <c r="G30" s="39"/>
      <c r="H30" s="39"/>
      <c r="I30" s="39"/>
      <c r="J30" s="39"/>
      <c r="K30" s="39"/>
      <c r="L30" s="39"/>
      <c r="M30" s="389">
        <f>ROUND(M27+M28,2)</f>
        <v>0</v>
      </c>
      <c r="N30" s="384"/>
      <c r="O30" s="384"/>
      <c r="P30" s="384"/>
      <c r="Q30" s="39"/>
      <c r="R30" s="40"/>
    </row>
    <row r="31" spans="2:18" s="1" customFormat="1" ht="6.95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45" customHeight="1">
      <c r="B32" s="38"/>
      <c r="C32" s="39"/>
      <c r="D32" s="45" t="s">
        <v>40</v>
      </c>
      <c r="E32" s="45" t="s">
        <v>41</v>
      </c>
      <c r="F32" s="46">
        <v>0.21</v>
      </c>
      <c r="G32" s="109" t="s">
        <v>42</v>
      </c>
      <c r="H32" s="390">
        <f>ROUND((((SUM(BE99:BE106)+SUM(BE124:BE252))+SUM(BE254:BE258))),2)</f>
        <v>0</v>
      </c>
      <c r="I32" s="384"/>
      <c r="J32" s="384"/>
      <c r="K32" s="39"/>
      <c r="L32" s="39"/>
      <c r="M32" s="390">
        <f>ROUND(((ROUND((SUM(BE99:BE106)+SUM(BE124:BE252)), 2)*F32)+SUM(BE254:BE258)*F32),2)</f>
        <v>0</v>
      </c>
      <c r="N32" s="384"/>
      <c r="O32" s="384"/>
      <c r="P32" s="384"/>
      <c r="Q32" s="39"/>
      <c r="R32" s="40"/>
    </row>
    <row r="33" spans="2:18" s="1" customFormat="1" ht="14.45" customHeight="1">
      <c r="B33" s="38"/>
      <c r="C33" s="39"/>
      <c r="D33" s="39"/>
      <c r="E33" s="45" t="s">
        <v>43</v>
      </c>
      <c r="F33" s="46">
        <v>0.15</v>
      </c>
      <c r="G33" s="109" t="s">
        <v>42</v>
      </c>
      <c r="H33" s="390">
        <f>ROUND((((SUM(BF99:BF106)+SUM(BF124:BF252))+SUM(BF254:BF258))),2)</f>
        <v>0</v>
      </c>
      <c r="I33" s="384"/>
      <c r="J33" s="384"/>
      <c r="K33" s="39"/>
      <c r="L33" s="39"/>
      <c r="M33" s="390">
        <f>ROUND(((ROUND((SUM(BF99:BF106)+SUM(BF124:BF252)), 2)*F33)+SUM(BF254:BF258)*F33),2)</f>
        <v>0</v>
      </c>
      <c r="N33" s="384"/>
      <c r="O33" s="384"/>
      <c r="P33" s="384"/>
      <c r="Q33" s="39"/>
      <c r="R33" s="40"/>
    </row>
    <row r="34" spans="2:18" s="1" customFormat="1" ht="14.45" hidden="1" customHeight="1">
      <c r="B34" s="38"/>
      <c r="C34" s="39"/>
      <c r="D34" s="39"/>
      <c r="E34" s="45" t="s">
        <v>44</v>
      </c>
      <c r="F34" s="46">
        <v>0.21</v>
      </c>
      <c r="G34" s="109" t="s">
        <v>42</v>
      </c>
      <c r="H34" s="390">
        <f>ROUND((((SUM(BG99:BG106)+SUM(BG124:BG252))+SUM(BG254:BG258))),2)</f>
        <v>0</v>
      </c>
      <c r="I34" s="384"/>
      <c r="J34" s="384"/>
      <c r="K34" s="39"/>
      <c r="L34" s="39"/>
      <c r="M34" s="390">
        <v>0</v>
      </c>
      <c r="N34" s="384"/>
      <c r="O34" s="384"/>
      <c r="P34" s="384"/>
      <c r="Q34" s="39"/>
      <c r="R34" s="40"/>
    </row>
    <row r="35" spans="2:18" s="1" customFormat="1" ht="14.45" hidden="1" customHeight="1">
      <c r="B35" s="38"/>
      <c r="C35" s="39"/>
      <c r="D35" s="39"/>
      <c r="E35" s="45" t="s">
        <v>45</v>
      </c>
      <c r="F35" s="46">
        <v>0.15</v>
      </c>
      <c r="G35" s="109" t="s">
        <v>42</v>
      </c>
      <c r="H35" s="390">
        <f>ROUND((((SUM(BH99:BH106)+SUM(BH124:BH252))+SUM(BH254:BH258))),2)</f>
        <v>0</v>
      </c>
      <c r="I35" s="384"/>
      <c r="J35" s="384"/>
      <c r="K35" s="39"/>
      <c r="L35" s="39"/>
      <c r="M35" s="390">
        <v>0</v>
      </c>
      <c r="N35" s="384"/>
      <c r="O35" s="384"/>
      <c r="P35" s="384"/>
      <c r="Q35" s="39"/>
      <c r="R35" s="40"/>
    </row>
    <row r="36" spans="2:18" s="1" customFormat="1" ht="14.45" hidden="1" customHeight="1">
      <c r="B36" s="38"/>
      <c r="C36" s="39"/>
      <c r="D36" s="39"/>
      <c r="E36" s="45" t="s">
        <v>46</v>
      </c>
      <c r="F36" s="46">
        <v>0</v>
      </c>
      <c r="G36" s="109" t="s">
        <v>42</v>
      </c>
      <c r="H36" s="390">
        <f>ROUND((((SUM(BI99:BI106)+SUM(BI124:BI252))+SUM(BI254:BI258))),2)</f>
        <v>0</v>
      </c>
      <c r="I36" s="384"/>
      <c r="J36" s="384"/>
      <c r="K36" s="39"/>
      <c r="L36" s="39"/>
      <c r="M36" s="390">
        <v>0</v>
      </c>
      <c r="N36" s="384"/>
      <c r="O36" s="384"/>
      <c r="P36" s="384"/>
      <c r="Q36" s="39"/>
      <c r="R36" s="40"/>
    </row>
    <row r="37" spans="2:18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35" customHeight="1">
      <c r="B38" s="38"/>
      <c r="C38" s="105"/>
      <c r="D38" s="110" t="s">
        <v>47</v>
      </c>
      <c r="E38" s="78"/>
      <c r="F38" s="78"/>
      <c r="G38" s="111" t="s">
        <v>48</v>
      </c>
      <c r="H38" s="112" t="s">
        <v>49</v>
      </c>
      <c r="I38" s="78"/>
      <c r="J38" s="78"/>
      <c r="K38" s="78"/>
      <c r="L38" s="391">
        <f>SUM(M30:M36)</f>
        <v>0</v>
      </c>
      <c r="M38" s="391"/>
      <c r="N38" s="391"/>
      <c r="O38" s="391"/>
      <c r="P38" s="392"/>
      <c r="Q38" s="105"/>
      <c r="R38" s="40"/>
    </row>
    <row r="39" spans="2:18" s="1" customFormat="1" ht="14.4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4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6"/>
    </row>
    <row r="42" spans="2:18">
      <c r="B42" s="25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6"/>
    </row>
    <row r="43" spans="2:18">
      <c r="B43" s="25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6"/>
    </row>
    <row r="44" spans="2:18">
      <c r="B44" s="25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6"/>
    </row>
    <row r="45" spans="2:18">
      <c r="B45" s="25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6"/>
    </row>
    <row r="46" spans="2:18">
      <c r="B46" s="2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6"/>
    </row>
    <row r="47" spans="2:18">
      <c r="B47" s="2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6"/>
    </row>
    <row r="48" spans="2:18">
      <c r="B48" s="25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6"/>
    </row>
    <row r="49" spans="2:18">
      <c r="B49" s="25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6"/>
    </row>
    <row r="50" spans="2:18" s="1" customFormat="1" ht="15">
      <c r="B50" s="38"/>
      <c r="C50" s="39"/>
      <c r="D50" s="53" t="s">
        <v>50</v>
      </c>
      <c r="E50" s="54"/>
      <c r="F50" s="54"/>
      <c r="G50" s="54"/>
      <c r="H50" s="55"/>
      <c r="I50" s="39"/>
      <c r="J50" s="53" t="s">
        <v>51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5"/>
      <c r="C51" s="29"/>
      <c r="D51" s="56"/>
      <c r="E51" s="29"/>
      <c r="F51" s="29"/>
      <c r="G51" s="29"/>
      <c r="H51" s="57"/>
      <c r="I51" s="29"/>
      <c r="J51" s="56"/>
      <c r="K51" s="29"/>
      <c r="L51" s="29"/>
      <c r="M51" s="29"/>
      <c r="N51" s="29"/>
      <c r="O51" s="29"/>
      <c r="P51" s="57"/>
      <c r="Q51" s="29"/>
      <c r="R51" s="26"/>
    </row>
    <row r="52" spans="2:18">
      <c r="B52" s="25"/>
      <c r="C52" s="29"/>
      <c r="D52" s="56"/>
      <c r="E52" s="29"/>
      <c r="F52" s="29"/>
      <c r="G52" s="29"/>
      <c r="H52" s="57"/>
      <c r="I52" s="29"/>
      <c r="J52" s="56"/>
      <c r="K52" s="29"/>
      <c r="L52" s="29"/>
      <c r="M52" s="29"/>
      <c r="N52" s="29"/>
      <c r="O52" s="29"/>
      <c r="P52" s="57"/>
      <c r="Q52" s="29"/>
      <c r="R52" s="26"/>
    </row>
    <row r="53" spans="2:18">
      <c r="B53" s="25"/>
      <c r="C53" s="29"/>
      <c r="D53" s="56"/>
      <c r="E53" s="29"/>
      <c r="F53" s="29"/>
      <c r="G53" s="29"/>
      <c r="H53" s="57"/>
      <c r="I53" s="29"/>
      <c r="J53" s="56"/>
      <c r="K53" s="29"/>
      <c r="L53" s="29"/>
      <c r="M53" s="29"/>
      <c r="N53" s="29"/>
      <c r="O53" s="29"/>
      <c r="P53" s="57"/>
      <c r="Q53" s="29"/>
      <c r="R53" s="26"/>
    </row>
    <row r="54" spans="2:18">
      <c r="B54" s="25"/>
      <c r="C54" s="29"/>
      <c r="D54" s="56"/>
      <c r="E54" s="29"/>
      <c r="F54" s="29"/>
      <c r="G54" s="29"/>
      <c r="H54" s="57"/>
      <c r="I54" s="29"/>
      <c r="J54" s="56"/>
      <c r="K54" s="29"/>
      <c r="L54" s="29"/>
      <c r="M54" s="29"/>
      <c r="N54" s="29"/>
      <c r="O54" s="29"/>
      <c r="P54" s="57"/>
      <c r="Q54" s="29"/>
      <c r="R54" s="26"/>
    </row>
    <row r="55" spans="2:18">
      <c r="B55" s="25"/>
      <c r="C55" s="29"/>
      <c r="D55" s="56"/>
      <c r="E55" s="29"/>
      <c r="F55" s="29"/>
      <c r="G55" s="29"/>
      <c r="H55" s="57"/>
      <c r="I55" s="29"/>
      <c r="J55" s="56"/>
      <c r="K55" s="29"/>
      <c r="L55" s="29"/>
      <c r="M55" s="29"/>
      <c r="N55" s="29"/>
      <c r="O55" s="29"/>
      <c r="P55" s="57"/>
      <c r="Q55" s="29"/>
      <c r="R55" s="26"/>
    </row>
    <row r="56" spans="2:18">
      <c r="B56" s="25"/>
      <c r="C56" s="29"/>
      <c r="D56" s="56"/>
      <c r="E56" s="29"/>
      <c r="F56" s="29"/>
      <c r="G56" s="29"/>
      <c r="H56" s="57"/>
      <c r="I56" s="29"/>
      <c r="J56" s="56"/>
      <c r="K56" s="29"/>
      <c r="L56" s="29"/>
      <c r="M56" s="29"/>
      <c r="N56" s="29"/>
      <c r="O56" s="29"/>
      <c r="P56" s="57"/>
      <c r="Q56" s="29"/>
      <c r="R56" s="26"/>
    </row>
    <row r="57" spans="2:18">
      <c r="B57" s="25"/>
      <c r="C57" s="29"/>
      <c r="D57" s="56"/>
      <c r="E57" s="29"/>
      <c r="F57" s="29"/>
      <c r="G57" s="29"/>
      <c r="H57" s="57"/>
      <c r="I57" s="29"/>
      <c r="J57" s="56"/>
      <c r="K57" s="29"/>
      <c r="L57" s="29"/>
      <c r="M57" s="29"/>
      <c r="N57" s="29"/>
      <c r="O57" s="29"/>
      <c r="P57" s="57"/>
      <c r="Q57" s="29"/>
      <c r="R57" s="26"/>
    </row>
    <row r="58" spans="2:18">
      <c r="B58" s="25"/>
      <c r="C58" s="29"/>
      <c r="D58" s="56"/>
      <c r="E58" s="29"/>
      <c r="F58" s="29"/>
      <c r="G58" s="29"/>
      <c r="H58" s="57"/>
      <c r="I58" s="29"/>
      <c r="J58" s="56"/>
      <c r="K58" s="29"/>
      <c r="L58" s="29"/>
      <c r="M58" s="29"/>
      <c r="N58" s="29"/>
      <c r="O58" s="29"/>
      <c r="P58" s="57"/>
      <c r="Q58" s="29"/>
      <c r="R58" s="26"/>
    </row>
    <row r="59" spans="2:18" s="1" customFormat="1" ht="15">
      <c r="B59" s="38"/>
      <c r="C59" s="39"/>
      <c r="D59" s="58" t="s">
        <v>52</v>
      </c>
      <c r="E59" s="59"/>
      <c r="F59" s="59"/>
      <c r="G59" s="60" t="s">
        <v>53</v>
      </c>
      <c r="H59" s="61"/>
      <c r="I59" s="39"/>
      <c r="J59" s="58" t="s">
        <v>52</v>
      </c>
      <c r="K59" s="59"/>
      <c r="L59" s="59"/>
      <c r="M59" s="59"/>
      <c r="N59" s="60" t="s">
        <v>53</v>
      </c>
      <c r="O59" s="59"/>
      <c r="P59" s="61"/>
      <c r="Q59" s="39"/>
      <c r="R59" s="40"/>
    </row>
    <row r="60" spans="2:18"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6"/>
    </row>
    <row r="61" spans="2:18" s="1" customFormat="1" ht="15">
      <c r="B61" s="38"/>
      <c r="C61" s="39"/>
      <c r="D61" s="53" t="s">
        <v>54</v>
      </c>
      <c r="E61" s="54"/>
      <c r="F61" s="54"/>
      <c r="G61" s="54"/>
      <c r="H61" s="55"/>
      <c r="I61" s="39"/>
      <c r="J61" s="53" t="s">
        <v>55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5"/>
      <c r="C62" s="29"/>
      <c r="D62" s="56"/>
      <c r="E62" s="29"/>
      <c r="F62" s="29"/>
      <c r="G62" s="29"/>
      <c r="H62" s="57"/>
      <c r="I62" s="29"/>
      <c r="J62" s="56"/>
      <c r="K62" s="29"/>
      <c r="L62" s="29"/>
      <c r="M62" s="29"/>
      <c r="N62" s="29"/>
      <c r="O62" s="29"/>
      <c r="P62" s="57"/>
      <c r="Q62" s="29"/>
      <c r="R62" s="26"/>
    </row>
    <row r="63" spans="2:18">
      <c r="B63" s="25"/>
      <c r="C63" s="29"/>
      <c r="D63" s="56"/>
      <c r="E63" s="29"/>
      <c r="F63" s="29"/>
      <c r="G63" s="29"/>
      <c r="H63" s="57"/>
      <c r="I63" s="29"/>
      <c r="J63" s="56"/>
      <c r="K63" s="29"/>
      <c r="L63" s="29"/>
      <c r="M63" s="29"/>
      <c r="N63" s="29"/>
      <c r="O63" s="29"/>
      <c r="P63" s="57"/>
      <c r="Q63" s="29"/>
      <c r="R63" s="26"/>
    </row>
    <row r="64" spans="2:18">
      <c r="B64" s="25"/>
      <c r="C64" s="29"/>
      <c r="D64" s="56"/>
      <c r="E64" s="29"/>
      <c r="F64" s="29"/>
      <c r="G64" s="29"/>
      <c r="H64" s="57"/>
      <c r="I64" s="29"/>
      <c r="J64" s="56"/>
      <c r="K64" s="29"/>
      <c r="L64" s="29"/>
      <c r="M64" s="29"/>
      <c r="N64" s="29"/>
      <c r="O64" s="29"/>
      <c r="P64" s="57"/>
      <c r="Q64" s="29"/>
      <c r="R64" s="26"/>
    </row>
    <row r="65" spans="2:18">
      <c r="B65" s="25"/>
      <c r="C65" s="29"/>
      <c r="D65" s="56"/>
      <c r="E65" s="29"/>
      <c r="F65" s="29"/>
      <c r="G65" s="29"/>
      <c r="H65" s="57"/>
      <c r="I65" s="29"/>
      <c r="J65" s="56"/>
      <c r="K65" s="29"/>
      <c r="L65" s="29"/>
      <c r="M65" s="29"/>
      <c r="N65" s="29"/>
      <c r="O65" s="29"/>
      <c r="P65" s="57"/>
      <c r="Q65" s="29"/>
      <c r="R65" s="26"/>
    </row>
    <row r="66" spans="2:18">
      <c r="B66" s="25"/>
      <c r="C66" s="29"/>
      <c r="D66" s="56"/>
      <c r="E66" s="29"/>
      <c r="F66" s="29"/>
      <c r="G66" s="29"/>
      <c r="H66" s="57"/>
      <c r="I66" s="29"/>
      <c r="J66" s="56"/>
      <c r="K66" s="29"/>
      <c r="L66" s="29"/>
      <c r="M66" s="29"/>
      <c r="N66" s="29"/>
      <c r="O66" s="29"/>
      <c r="P66" s="57"/>
      <c r="Q66" s="29"/>
      <c r="R66" s="26"/>
    </row>
    <row r="67" spans="2:18">
      <c r="B67" s="25"/>
      <c r="C67" s="29"/>
      <c r="D67" s="56"/>
      <c r="E67" s="29"/>
      <c r="F67" s="29"/>
      <c r="G67" s="29"/>
      <c r="H67" s="57"/>
      <c r="I67" s="29"/>
      <c r="J67" s="56"/>
      <c r="K67" s="29"/>
      <c r="L67" s="29"/>
      <c r="M67" s="29"/>
      <c r="N67" s="29"/>
      <c r="O67" s="29"/>
      <c r="P67" s="57"/>
      <c r="Q67" s="29"/>
      <c r="R67" s="26"/>
    </row>
    <row r="68" spans="2:18">
      <c r="B68" s="25"/>
      <c r="C68" s="29"/>
      <c r="D68" s="56"/>
      <c r="E68" s="29"/>
      <c r="F68" s="29"/>
      <c r="G68" s="29"/>
      <c r="H68" s="57"/>
      <c r="I68" s="29"/>
      <c r="J68" s="56"/>
      <c r="K68" s="29"/>
      <c r="L68" s="29"/>
      <c r="M68" s="29"/>
      <c r="N68" s="29"/>
      <c r="O68" s="29"/>
      <c r="P68" s="57"/>
      <c r="Q68" s="29"/>
      <c r="R68" s="26"/>
    </row>
    <row r="69" spans="2:18">
      <c r="B69" s="25"/>
      <c r="C69" s="29"/>
      <c r="D69" s="56"/>
      <c r="E69" s="29"/>
      <c r="F69" s="29"/>
      <c r="G69" s="29"/>
      <c r="H69" s="57"/>
      <c r="I69" s="29"/>
      <c r="J69" s="56"/>
      <c r="K69" s="29"/>
      <c r="L69" s="29"/>
      <c r="M69" s="29"/>
      <c r="N69" s="29"/>
      <c r="O69" s="29"/>
      <c r="P69" s="57"/>
      <c r="Q69" s="29"/>
      <c r="R69" s="26"/>
    </row>
    <row r="70" spans="2:18" s="1" customFormat="1" ht="15">
      <c r="B70" s="38"/>
      <c r="C70" s="39"/>
      <c r="D70" s="58" t="s">
        <v>52</v>
      </c>
      <c r="E70" s="59"/>
      <c r="F70" s="59"/>
      <c r="G70" s="60" t="s">
        <v>53</v>
      </c>
      <c r="H70" s="61"/>
      <c r="I70" s="39"/>
      <c r="J70" s="58" t="s">
        <v>52</v>
      </c>
      <c r="K70" s="59"/>
      <c r="L70" s="59"/>
      <c r="M70" s="59"/>
      <c r="N70" s="60" t="s">
        <v>53</v>
      </c>
      <c r="O70" s="59"/>
      <c r="P70" s="61"/>
      <c r="Q70" s="39"/>
      <c r="R70" s="40"/>
    </row>
    <row r="71" spans="2:18" s="1" customFormat="1" ht="14.4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6.95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6.950000000000003" customHeight="1">
      <c r="B76" s="38"/>
      <c r="C76" s="341" t="s">
        <v>97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40"/>
    </row>
    <row r="77" spans="2:18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3" t="s">
        <v>19</v>
      </c>
      <c r="D78" s="39"/>
      <c r="E78" s="39"/>
      <c r="F78" s="436" t="str">
        <f>F6</f>
        <v>IS a komunikace pro 10 RD- II etapa</v>
      </c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39"/>
      <c r="R78" s="40"/>
    </row>
    <row r="79" spans="2:18" s="1" customFormat="1" ht="36.950000000000003" customHeight="1">
      <c r="B79" s="38"/>
      <c r="C79" s="72" t="s">
        <v>315</v>
      </c>
      <c r="D79" s="39"/>
      <c r="E79" s="39"/>
      <c r="F79" s="376" t="str">
        <f>F7</f>
        <v xml:space="preserve"> IO02 vodovod II etapa</v>
      </c>
      <c r="G79" s="384"/>
      <c r="H79" s="384"/>
      <c r="I79" s="384"/>
      <c r="J79" s="384"/>
      <c r="K79" s="384"/>
      <c r="L79" s="384"/>
      <c r="M79" s="384"/>
      <c r="N79" s="384"/>
      <c r="O79" s="384"/>
      <c r="P79" s="384"/>
      <c r="Q79" s="39"/>
      <c r="R79" s="40"/>
    </row>
    <row r="80" spans="2:18" s="1" customFormat="1" ht="6.95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3" t="s">
        <v>23</v>
      </c>
      <c r="D81" s="39"/>
      <c r="E81" s="39"/>
      <c r="F81" s="31" t="str">
        <f>F9</f>
        <v>Velký Beranov</v>
      </c>
      <c r="G81" s="39"/>
      <c r="H81" s="39"/>
      <c r="I81" s="39"/>
      <c r="J81" s="39"/>
      <c r="K81" s="33" t="s">
        <v>25</v>
      </c>
      <c r="L81" s="39"/>
      <c r="M81" s="386" t="str">
        <f>IF(O9="","",O9)</f>
        <v>07.07.2018</v>
      </c>
      <c r="N81" s="386"/>
      <c r="O81" s="386"/>
      <c r="P81" s="386"/>
      <c r="Q81" s="39"/>
      <c r="R81" s="40"/>
    </row>
    <row r="82" spans="2:47" s="1" customFormat="1" ht="6.95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 ht="15">
      <c r="B83" s="38"/>
      <c r="C83" s="33" t="s">
        <v>27</v>
      </c>
      <c r="D83" s="39"/>
      <c r="E83" s="39"/>
      <c r="F83" s="31" t="str">
        <f>E12</f>
        <v xml:space="preserve"> </v>
      </c>
      <c r="G83" s="39"/>
      <c r="H83" s="39"/>
      <c r="I83" s="39"/>
      <c r="J83" s="39"/>
      <c r="K83" s="33" t="s">
        <v>33</v>
      </c>
      <c r="L83" s="39"/>
      <c r="M83" s="345" t="str">
        <f>E18</f>
        <v>Agroprojekt</v>
      </c>
      <c r="N83" s="345"/>
      <c r="O83" s="345"/>
      <c r="P83" s="345"/>
      <c r="Q83" s="345"/>
      <c r="R83" s="40"/>
    </row>
    <row r="84" spans="2:47" s="1" customFormat="1" ht="14.45" customHeight="1">
      <c r="B84" s="38"/>
      <c r="C84" s="33" t="s">
        <v>31</v>
      </c>
      <c r="D84" s="39"/>
      <c r="E84" s="39"/>
      <c r="F84" s="31" t="str">
        <f>IF(E15="","",E15)</f>
        <v>Vyplň údaj</v>
      </c>
      <c r="G84" s="39"/>
      <c r="H84" s="39"/>
      <c r="I84" s="39"/>
      <c r="J84" s="39"/>
      <c r="K84" s="33" t="s">
        <v>35</v>
      </c>
      <c r="L84" s="39"/>
      <c r="M84" s="345" t="str">
        <f>E21</f>
        <v xml:space="preserve"> </v>
      </c>
      <c r="N84" s="345"/>
      <c r="O84" s="345"/>
      <c r="P84" s="345"/>
      <c r="Q84" s="345"/>
      <c r="R84" s="40"/>
    </row>
    <row r="85" spans="2:47" s="1" customFormat="1" ht="10.35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393" t="s">
        <v>98</v>
      </c>
      <c r="D86" s="394"/>
      <c r="E86" s="394"/>
      <c r="F86" s="394"/>
      <c r="G86" s="394"/>
      <c r="H86" s="105"/>
      <c r="I86" s="105"/>
      <c r="J86" s="105"/>
      <c r="K86" s="105"/>
      <c r="L86" s="105"/>
      <c r="M86" s="105"/>
      <c r="N86" s="393" t="s">
        <v>99</v>
      </c>
      <c r="O86" s="394"/>
      <c r="P86" s="394"/>
      <c r="Q86" s="394"/>
      <c r="R86" s="40"/>
    </row>
    <row r="87" spans="2:47" s="1" customFormat="1" ht="10.35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13" t="s">
        <v>100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73">
        <f>N124</f>
        <v>0</v>
      </c>
      <c r="O88" s="395"/>
      <c r="P88" s="395"/>
      <c r="Q88" s="395"/>
      <c r="R88" s="40"/>
      <c r="AU88" s="21" t="s">
        <v>101</v>
      </c>
    </row>
    <row r="89" spans="2:47" s="6" customFormat="1" ht="24.95" customHeight="1">
      <c r="B89" s="114"/>
      <c r="C89" s="115"/>
      <c r="D89" s="116" t="s">
        <v>102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96">
        <f>N125</f>
        <v>0</v>
      </c>
      <c r="O89" s="397"/>
      <c r="P89" s="397"/>
      <c r="Q89" s="397"/>
      <c r="R89" s="117"/>
    </row>
    <row r="90" spans="2:47" s="7" customFormat="1" ht="19.899999999999999" customHeight="1">
      <c r="B90" s="118"/>
      <c r="C90" s="119"/>
      <c r="D90" s="102" t="s">
        <v>103</v>
      </c>
      <c r="E90" s="119"/>
      <c r="F90" s="119"/>
      <c r="G90" s="119"/>
      <c r="H90" s="119"/>
      <c r="I90" s="119"/>
      <c r="J90" s="119"/>
      <c r="K90" s="119"/>
      <c r="L90" s="119"/>
      <c r="M90" s="119"/>
      <c r="N90" s="398">
        <f>N126</f>
        <v>0</v>
      </c>
      <c r="O90" s="399"/>
      <c r="P90" s="399"/>
      <c r="Q90" s="399"/>
      <c r="R90" s="120"/>
    </row>
    <row r="91" spans="2:47" s="7" customFormat="1" ht="19.899999999999999" customHeight="1">
      <c r="B91" s="118"/>
      <c r="C91" s="119"/>
      <c r="D91" s="102" t="s">
        <v>317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98">
        <f>N195</f>
        <v>0</v>
      </c>
      <c r="O91" s="399"/>
      <c r="P91" s="399"/>
      <c r="Q91" s="399"/>
      <c r="R91" s="120"/>
    </row>
    <row r="92" spans="2:47" s="7" customFormat="1" ht="19.899999999999999" customHeight="1">
      <c r="B92" s="118"/>
      <c r="C92" s="119"/>
      <c r="D92" s="102" t="s">
        <v>106</v>
      </c>
      <c r="E92" s="119"/>
      <c r="F92" s="119"/>
      <c r="G92" s="119"/>
      <c r="H92" s="119"/>
      <c r="I92" s="119"/>
      <c r="J92" s="119"/>
      <c r="K92" s="119"/>
      <c r="L92" s="119"/>
      <c r="M92" s="119"/>
      <c r="N92" s="398">
        <f>N234</f>
        <v>0</v>
      </c>
      <c r="O92" s="399"/>
      <c r="P92" s="399"/>
      <c r="Q92" s="399"/>
      <c r="R92" s="120"/>
    </row>
    <row r="93" spans="2:47" s="7" customFormat="1" ht="19.899999999999999" customHeight="1">
      <c r="B93" s="118"/>
      <c r="C93" s="119"/>
      <c r="D93" s="102" t="s">
        <v>107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98">
        <f>N238</f>
        <v>0</v>
      </c>
      <c r="O93" s="399"/>
      <c r="P93" s="399"/>
      <c r="Q93" s="399"/>
      <c r="R93" s="120"/>
    </row>
    <row r="94" spans="2:47" s="6" customFormat="1" ht="24.95" customHeight="1">
      <c r="B94" s="114"/>
      <c r="C94" s="115"/>
      <c r="D94" s="116" t="s">
        <v>108</v>
      </c>
      <c r="E94" s="115"/>
      <c r="F94" s="115"/>
      <c r="G94" s="115"/>
      <c r="H94" s="115"/>
      <c r="I94" s="115"/>
      <c r="J94" s="115"/>
      <c r="K94" s="115"/>
      <c r="L94" s="115"/>
      <c r="M94" s="115"/>
      <c r="N94" s="396">
        <f>N240</f>
        <v>0</v>
      </c>
      <c r="O94" s="397"/>
      <c r="P94" s="397"/>
      <c r="Q94" s="397"/>
      <c r="R94" s="117"/>
    </row>
    <row r="95" spans="2:47" s="7" customFormat="1" ht="19.899999999999999" customHeight="1">
      <c r="B95" s="118"/>
      <c r="C95" s="119"/>
      <c r="D95" s="102" t="s">
        <v>109</v>
      </c>
      <c r="E95" s="119"/>
      <c r="F95" s="119"/>
      <c r="G95" s="119"/>
      <c r="H95" s="119"/>
      <c r="I95" s="119"/>
      <c r="J95" s="119"/>
      <c r="K95" s="119"/>
      <c r="L95" s="119"/>
      <c r="M95" s="119"/>
      <c r="N95" s="398">
        <f>N241</f>
        <v>0</v>
      </c>
      <c r="O95" s="399"/>
      <c r="P95" s="399"/>
      <c r="Q95" s="399"/>
      <c r="R95" s="120"/>
    </row>
    <row r="96" spans="2:47" s="7" customFormat="1" ht="19.899999999999999" customHeight="1">
      <c r="B96" s="118"/>
      <c r="C96" s="119"/>
      <c r="D96" s="102" t="s">
        <v>110</v>
      </c>
      <c r="E96" s="119"/>
      <c r="F96" s="119"/>
      <c r="G96" s="119"/>
      <c r="H96" s="119"/>
      <c r="I96" s="119"/>
      <c r="J96" s="119"/>
      <c r="K96" s="119"/>
      <c r="L96" s="119"/>
      <c r="M96" s="119"/>
      <c r="N96" s="398">
        <f>N249</f>
        <v>0</v>
      </c>
      <c r="O96" s="399"/>
      <c r="P96" s="399"/>
      <c r="Q96" s="399"/>
      <c r="R96" s="120"/>
    </row>
    <row r="97" spans="2:65" s="6" customFormat="1" ht="21.75" customHeight="1">
      <c r="B97" s="114"/>
      <c r="C97" s="115"/>
      <c r="D97" s="116" t="s">
        <v>111</v>
      </c>
      <c r="E97" s="115"/>
      <c r="F97" s="115"/>
      <c r="G97" s="115"/>
      <c r="H97" s="115"/>
      <c r="I97" s="115"/>
      <c r="J97" s="115"/>
      <c r="K97" s="115"/>
      <c r="L97" s="115"/>
      <c r="M97" s="115"/>
      <c r="N97" s="400">
        <f>N253</f>
        <v>0</v>
      </c>
      <c r="O97" s="397"/>
      <c r="P97" s="397"/>
      <c r="Q97" s="397"/>
      <c r="R97" s="117"/>
    </row>
    <row r="98" spans="2:65" s="1" customFormat="1" ht="21.75" customHeight="1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0"/>
    </row>
    <row r="99" spans="2:65" s="1" customFormat="1" ht="29.25" customHeight="1">
      <c r="B99" s="38"/>
      <c r="C99" s="113" t="s">
        <v>112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5">
        <f>ROUND(N100+N101+N102+N103+N104+N105,2)</f>
        <v>0</v>
      </c>
      <c r="O99" s="401"/>
      <c r="P99" s="401"/>
      <c r="Q99" s="401"/>
      <c r="R99" s="40"/>
      <c r="T99" s="121"/>
      <c r="U99" s="122" t="s">
        <v>40</v>
      </c>
    </row>
    <row r="100" spans="2:65" s="1" customFormat="1" ht="18" customHeight="1">
      <c r="B100" s="123"/>
      <c r="C100" s="124"/>
      <c r="D100" s="402" t="s">
        <v>113</v>
      </c>
      <c r="E100" s="403"/>
      <c r="F100" s="403"/>
      <c r="G100" s="403"/>
      <c r="H100" s="403"/>
      <c r="I100" s="124"/>
      <c r="J100" s="124"/>
      <c r="K100" s="124"/>
      <c r="L100" s="124"/>
      <c r="M100" s="124"/>
      <c r="N100" s="404">
        <f>ROUND(N88*T100,2)</f>
        <v>0</v>
      </c>
      <c r="O100" s="405"/>
      <c r="P100" s="405"/>
      <c r="Q100" s="405"/>
      <c r="R100" s="126"/>
      <c r="S100" s="124"/>
      <c r="T100" s="127"/>
      <c r="U100" s="128" t="s">
        <v>41</v>
      </c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30" t="s">
        <v>114</v>
      </c>
      <c r="AZ100" s="129"/>
      <c r="BA100" s="129"/>
      <c r="BB100" s="129"/>
      <c r="BC100" s="129"/>
      <c r="BD100" s="129"/>
      <c r="BE100" s="131">
        <f t="shared" ref="BE100:BE105" si="0">IF(U100="základní",N100,0)</f>
        <v>0</v>
      </c>
      <c r="BF100" s="131">
        <f t="shared" ref="BF100:BF105" si="1">IF(U100="snížená",N100,0)</f>
        <v>0</v>
      </c>
      <c r="BG100" s="131">
        <f t="shared" ref="BG100:BG105" si="2">IF(U100="zákl. přenesená",N100,0)</f>
        <v>0</v>
      </c>
      <c r="BH100" s="131">
        <f t="shared" ref="BH100:BH105" si="3">IF(U100="sníž. přenesená",N100,0)</f>
        <v>0</v>
      </c>
      <c r="BI100" s="131">
        <f t="shared" ref="BI100:BI105" si="4">IF(U100="nulová",N100,0)</f>
        <v>0</v>
      </c>
      <c r="BJ100" s="130" t="s">
        <v>81</v>
      </c>
      <c r="BK100" s="129"/>
      <c r="BL100" s="129"/>
      <c r="BM100" s="129"/>
    </row>
    <row r="101" spans="2:65" s="1" customFormat="1" ht="18" customHeight="1">
      <c r="B101" s="123"/>
      <c r="C101" s="124"/>
      <c r="D101" s="402" t="s">
        <v>115</v>
      </c>
      <c r="E101" s="403"/>
      <c r="F101" s="403"/>
      <c r="G101" s="403"/>
      <c r="H101" s="403"/>
      <c r="I101" s="124"/>
      <c r="J101" s="124"/>
      <c r="K101" s="124"/>
      <c r="L101" s="124"/>
      <c r="M101" s="124"/>
      <c r="N101" s="404">
        <f>ROUND(N88*T101,2)</f>
        <v>0</v>
      </c>
      <c r="O101" s="405"/>
      <c r="P101" s="405"/>
      <c r="Q101" s="405"/>
      <c r="R101" s="126"/>
      <c r="S101" s="124"/>
      <c r="T101" s="127"/>
      <c r="U101" s="128" t="s">
        <v>41</v>
      </c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30" t="s">
        <v>114</v>
      </c>
      <c r="AZ101" s="129"/>
      <c r="BA101" s="129"/>
      <c r="BB101" s="129"/>
      <c r="BC101" s="129"/>
      <c r="BD101" s="129"/>
      <c r="BE101" s="131">
        <f t="shared" si="0"/>
        <v>0</v>
      </c>
      <c r="BF101" s="131">
        <f t="shared" si="1"/>
        <v>0</v>
      </c>
      <c r="BG101" s="131">
        <f t="shared" si="2"/>
        <v>0</v>
      </c>
      <c r="BH101" s="131">
        <f t="shared" si="3"/>
        <v>0</v>
      </c>
      <c r="BI101" s="131">
        <f t="shared" si="4"/>
        <v>0</v>
      </c>
      <c r="BJ101" s="130" t="s">
        <v>81</v>
      </c>
      <c r="BK101" s="129"/>
      <c r="BL101" s="129"/>
      <c r="BM101" s="129"/>
    </row>
    <row r="102" spans="2:65" s="1" customFormat="1" ht="18" customHeight="1">
      <c r="B102" s="123"/>
      <c r="C102" s="124"/>
      <c r="D102" s="402" t="s">
        <v>116</v>
      </c>
      <c r="E102" s="403"/>
      <c r="F102" s="403"/>
      <c r="G102" s="403"/>
      <c r="H102" s="403"/>
      <c r="I102" s="124"/>
      <c r="J102" s="124"/>
      <c r="K102" s="124"/>
      <c r="L102" s="124"/>
      <c r="M102" s="124"/>
      <c r="N102" s="404">
        <f>ROUND(N88*T102,2)</f>
        <v>0</v>
      </c>
      <c r="O102" s="405"/>
      <c r="P102" s="405"/>
      <c r="Q102" s="405"/>
      <c r="R102" s="126"/>
      <c r="S102" s="124"/>
      <c r="T102" s="127"/>
      <c r="U102" s="128" t="s">
        <v>41</v>
      </c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0" t="s">
        <v>114</v>
      </c>
      <c r="AZ102" s="129"/>
      <c r="BA102" s="129"/>
      <c r="BB102" s="129"/>
      <c r="BC102" s="129"/>
      <c r="BD102" s="129"/>
      <c r="BE102" s="131">
        <f t="shared" si="0"/>
        <v>0</v>
      </c>
      <c r="BF102" s="131">
        <f t="shared" si="1"/>
        <v>0</v>
      </c>
      <c r="BG102" s="131">
        <f t="shared" si="2"/>
        <v>0</v>
      </c>
      <c r="BH102" s="131">
        <f t="shared" si="3"/>
        <v>0</v>
      </c>
      <c r="BI102" s="131">
        <f t="shared" si="4"/>
        <v>0</v>
      </c>
      <c r="BJ102" s="130" t="s">
        <v>81</v>
      </c>
      <c r="BK102" s="129"/>
      <c r="BL102" s="129"/>
      <c r="BM102" s="129"/>
    </row>
    <row r="103" spans="2:65" s="1" customFormat="1" ht="18" customHeight="1">
      <c r="B103" s="123"/>
      <c r="C103" s="124"/>
      <c r="D103" s="402" t="s">
        <v>117</v>
      </c>
      <c r="E103" s="403"/>
      <c r="F103" s="403"/>
      <c r="G103" s="403"/>
      <c r="H103" s="403"/>
      <c r="I103" s="124"/>
      <c r="J103" s="124"/>
      <c r="K103" s="124"/>
      <c r="L103" s="124"/>
      <c r="M103" s="124"/>
      <c r="N103" s="404">
        <f>ROUND(N88*T103,2)</f>
        <v>0</v>
      </c>
      <c r="O103" s="405"/>
      <c r="P103" s="405"/>
      <c r="Q103" s="405"/>
      <c r="R103" s="126"/>
      <c r="S103" s="124"/>
      <c r="T103" s="127"/>
      <c r="U103" s="128" t="s">
        <v>41</v>
      </c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30" t="s">
        <v>114</v>
      </c>
      <c r="AZ103" s="129"/>
      <c r="BA103" s="129"/>
      <c r="BB103" s="129"/>
      <c r="BC103" s="129"/>
      <c r="BD103" s="129"/>
      <c r="BE103" s="131">
        <f t="shared" si="0"/>
        <v>0</v>
      </c>
      <c r="BF103" s="131">
        <f t="shared" si="1"/>
        <v>0</v>
      </c>
      <c r="BG103" s="131">
        <f t="shared" si="2"/>
        <v>0</v>
      </c>
      <c r="BH103" s="131">
        <f t="shared" si="3"/>
        <v>0</v>
      </c>
      <c r="BI103" s="131">
        <f t="shared" si="4"/>
        <v>0</v>
      </c>
      <c r="BJ103" s="130" t="s">
        <v>81</v>
      </c>
      <c r="BK103" s="129"/>
      <c r="BL103" s="129"/>
      <c r="BM103" s="129"/>
    </row>
    <row r="104" spans="2:65" s="1" customFormat="1" ht="18" customHeight="1">
      <c r="B104" s="123"/>
      <c r="C104" s="124"/>
      <c r="D104" s="402" t="s">
        <v>118</v>
      </c>
      <c r="E104" s="403"/>
      <c r="F104" s="403"/>
      <c r="G104" s="403"/>
      <c r="H104" s="403"/>
      <c r="I104" s="124"/>
      <c r="J104" s="124"/>
      <c r="K104" s="124"/>
      <c r="L104" s="124"/>
      <c r="M104" s="124"/>
      <c r="N104" s="404">
        <f>ROUND(N88*T104,2)</f>
        <v>0</v>
      </c>
      <c r="O104" s="405"/>
      <c r="P104" s="405"/>
      <c r="Q104" s="405"/>
      <c r="R104" s="126"/>
      <c r="S104" s="124"/>
      <c r="T104" s="127"/>
      <c r="U104" s="128" t="s">
        <v>41</v>
      </c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0" t="s">
        <v>114</v>
      </c>
      <c r="AZ104" s="129"/>
      <c r="BA104" s="129"/>
      <c r="BB104" s="129"/>
      <c r="BC104" s="129"/>
      <c r="BD104" s="129"/>
      <c r="BE104" s="131">
        <f t="shared" si="0"/>
        <v>0</v>
      </c>
      <c r="BF104" s="131">
        <f t="shared" si="1"/>
        <v>0</v>
      </c>
      <c r="BG104" s="131">
        <f t="shared" si="2"/>
        <v>0</v>
      </c>
      <c r="BH104" s="131">
        <f t="shared" si="3"/>
        <v>0</v>
      </c>
      <c r="BI104" s="131">
        <f t="shared" si="4"/>
        <v>0</v>
      </c>
      <c r="BJ104" s="130" t="s">
        <v>81</v>
      </c>
      <c r="BK104" s="129"/>
      <c r="BL104" s="129"/>
      <c r="BM104" s="129"/>
    </row>
    <row r="105" spans="2:65" s="1" customFormat="1" ht="18" customHeight="1">
      <c r="B105" s="123"/>
      <c r="C105" s="124"/>
      <c r="D105" s="125" t="s">
        <v>119</v>
      </c>
      <c r="E105" s="124"/>
      <c r="F105" s="124"/>
      <c r="G105" s="124"/>
      <c r="H105" s="124"/>
      <c r="I105" s="124"/>
      <c r="J105" s="124"/>
      <c r="K105" s="124"/>
      <c r="L105" s="124"/>
      <c r="M105" s="124"/>
      <c r="N105" s="404">
        <f>ROUND(N88*T105,2)</f>
        <v>0</v>
      </c>
      <c r="O105" s="405"/>
      <c r="P105" s="405"/>
      <c r="Q105" s="405"/>
      <c r="R105" s="126"/>
      <c r="S105" s="124"/>
      <c r="T105" s="132"/>
      <c r="U105" s="133" t="s">
        <v>41</v>
      </c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30" t="s">
        <v>120</v>
      </c>
      <c r="AZ105" s="129"/>
      <c r="BA105" s="129"/>
      <c r="BB105" s="129"/>
      <c r="BC105" s="129"/>
      <c r="BD105" s="129"/>
      <c r="BE105" s="131">
        <f t="shared" si="0"/>
        <v>0</v>
      </c>
      <c r="BF105" s="131">
        <f t="shared" si="1"/>
        <v>0</v>
      </c>
      <c r="BG105" s="131">
        <f t="shared" si="2"/>
        <v>0</v>
      </c>
      <c r="BH105" s="131">
        <f t="shared" si="3"/>
        <v>0</v>
      </c>
      <c r="BI105" s="131">
        <f t="shared" si="4"/>
        <v>0</v>
      </c>
      <c r="BJ105" s="130" t="s">
        <v>81</v>
      </c>
      <c r="BK105" s="129"/>
      <c r="BL105" s="129"/>
      <c r="BM105" s="129"/>
    </row>
    <row r="106" spans="2:65" s="1" customFormat="1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0"/>
    </row>
    <row r="107" spans="2:65" s="1" customFormat="1" ht="29.25" customHeight="1">
      <c r="B107" s="38"/>
      <c r="C107" s="104" t="s">
        <v>88</v>
      </c>
      <c r="D107" s="105"/>
      <c r="E107" s="105"/>
      <c r="F107" s="105"/>
      <c r="G107" s="105"/>
      <c r="H107" s="105"/>
      <c r="I107" s="105"/>
      <c r="J107" s="105"/>
      <c r="K107" s="105"/>
      <c r="L107" s="375">
        <f>ROUND(SUM(N88+N99),2)</f>
        <v>0</v>
      </c>
      <c r="M107" s="375"/>
      <c r="N107" s="375"/>
      <c r="O107" s="375"/>
      <c r="P107" s="375"/>
      <c r="Q107" s="375"/>
      <c r="R107" s="40"/>
    </row>
    <row r="108" spans="2:65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12" spans="2:65" s="1" customFormat="1" ht="6.95" customHeight="1"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</row>
    <row r="113" spans="2:65" s="1" customFormat="1" ht="36.950000000000003" customHeight="1">
      <c r="B113" s="38"/>
      <c r="C113" s="341" t="s">
        <v>121</v>
      </c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4"/>
      <c r="P113" s="384"/>
      <c r="Q113" s="384"/>
      <c r="R113" s="40"/>
    </row>
    <row r="114" spans="2:65" s="1" customFormat="1" ht="6.95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0"/>
    </row>
    <row r="115" spans="2:65" s="1" customFormat="1" ht="30" customHeight="1">
      <c r="B115" s="38"/>
      <c r="C115" s="33" t="s">
        <v>19</v>
      </c>
      <c r="D115" s="39"/>
      <c r="E115" s="39"/>
      <c r="F115" s="436" t="str">
        <f>F6</f>
        <v>IS a komunikace pro 10 RD- II etapa</v>
      </c>
      <c r="G115" s="437"/>
      <c r="H115" s="437"/>
      <c r="I115" s="437"/>
      <c r="J115" s="437"/>
      <c r="K115" s="437"/>
      <c r="L115" s="437"/>
      <c r="M115" s="437"/>
      <c r="N115" s="437"/>
      <c r="O115" s="437"/>
      <c r="P115" s="437"/>
      <c r="Q115" s="39"/>
      <c r="R115" s="40"/>
    </row>
    <row r="116" spans="2:65" s="1" customFormat="1" ht="36.950000000000003" customHeight="1">
      <c r="B116" s="38"/>
      <c r="C116" s="72" t="s">
        <v>315</v>
      </c>
      <c r="D116" s="39"/>
      <c r="E116" s="39"/>
      <c r="F116" s="376" t="str">
        <f>F7</f>
        <v xml:space="preserve"> IO02 vodovod II etapa</v>
      </c>
      <c r="G116" s="384"/>
      <c r="H116" s="384"/>
      <c r="I116" s="384"/>
      <c r="J116" s="384"/>
      <c r="K116" s="384"/>
      <c r="L116" s="384"/>
      <c r="M116" s="384"/>
      <c r="N116" s="384"/>
      <c r="O116" s="384"/>
      <c r="P116" s="384"/>
      <c r="Q116" s="39"/>
      <c r="R116" s="40"/>
    </row>
    <row r="117" spans="2:65" s="1" customFormat="1" ht="6.95" customHeight="1"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0"/>
    </row>
    <row r="118" spans="2:65" s="1" customFormat="1" ht="18" customHeight="1">
      <c r="B118" s="38"/>
      <c r="C118" s="33" t="s">
        <v>23</v>
      </c>
      <c r="D118" s="39"/>
      <c r="E118" s="39"/>
      <c r="F118" s="31" t="str">
        <f>F9</f>
        <v>Velký Beranov</v>
      </c>
      <c r="G118" s="39"/>
      <c r="H118" s="39"/>
      <c r="I118" s="39"/>
      <c r="J118" s="39"/>
      <c r="K118" s="33" t="s">
        <v>25</v>
      </c>
      <c r="L118" s="39"/>
      <c r="M118" s="386" t="str">
        <f>IF(O9="","",O9)</f>
        <v>07.07.2018</v>
      </c>
      <c r="N118" s="386"/>
      <c r="O118" s="386"/>
      <c r="P118" s="386"/>
      <c r="Q118" s="39"/>
      <c r="R118" s="40"/>
    </row>
    <row r="119" spans="2:65" s="1" customFormat="1" ht="6.95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5" s="1" customFormat="1" ht="15">
      <c r="B120" s="38"/>
      <c r="C120" s="33" t="s">
        <v>27</v>
      </c>
      <c r="D120" s="39"/>
      <c r="E120" s="39"/>
      <c r="F120" s="31" t="str">
        <f>E12</f>
        <v xml:space="preserve"> </v>
      </c>
      <c r="G120" s="39"/>
      <c r="H120" s="39"/>
      <c r="I120" s="39"/>
      <c r="J120" s="39"/>
      <c r="K120" s="33" t="s">
        <v>33</v>
      </c>
      <c r="L120" s="39"/>
      <c r="M120" s="345" t="str">
        <f>E18</f>
        <v>Agroprojekt</v>
      </c>
      <c r="N120" s="345"/>
      <c r="O120" s="345"/>
      <c r="P120" s="345"/>
      <c r="Q120" s="345"/>
      <c r="R120" s="40"/>
    </row>
    <row r="121" spans="2:65" s="1" customFormat="1" ht="14.45" customHeight="1">
      <c r="B121" s="38"/>
      <c r="C121" s="33" t="s">
        <v>31</v>
      </c>
      <c r="D121" s="39"/>
      <c r="E121" s="39"/>
      <c r="F121" s="31" t="str">
        <f>IF(E15="","",E15)</f>
        <v>Vyplň údaj</v>
      </c>
      <c r="G121" s="39"/>
      <c r="H121" s="39"/>
      <c r="I121" s="39"/>
      <c r="J121" s="39"/>
      <c r="K121" s="33" t="s">
        <v>35</v>
      </c>
      <c r="L121" s="39"/>
      <c r="M121" s="345" t="str">
        <f>E21</f>
        <v xml:space="preserve"> </v>
      </c>
      <c r="N121" s="345"/>
      <c r="O121" s="345"/>
      <c r="P121" s="345"/>
      <c r="Q121" s="345"/>
      <c r="R121" s="40"/>
    </row>
    <row r="122" spans="2:65" s="1" customFormat="1" ht="10.35" customHeight="1"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</row>
    <row r="123" spans="2:65" s="8" customFormat="1" ht="29.25" customHeight="1">
      <c r="B123" s="134"/>
      <c r="C123" s="135" t="s">
        <v>122</v>
      </c>
      <c r="D123" s="136" t="s">
        <v>123</v>
      </c>
      <c r="E123" s="136" t="s">
        <v>58</v>
      </c>
      <c r="F123" s="406" t="s">
        <v>124</v>
      </c>
      <c r="G123" s="406"/>
      <c r="H123" s="406"/>
      <c r="I123" s="406"/>
      <c r="J123" s="136" t="s">
        <v>125</v>
      </c>
      <c r="K123" s="136" t="s">
        <v>126</v>
      </c>
      <c r="L123" s="407" t="s">
        <v>127</v>
      </c>
      <c r="M123" s="407"/>
      <c r="N123" s="406" t="s">
        <v>99</v>
      </c>
      <c r="O123" s="406"/>
      <c r="P123" s="406"/>
      <c r="Q123" s="408"/>
      <c r="R123" s="137"/>
      <c r="T123" s="79" t="s">
        <v>128</v>
      </c>
      <c r="U123" s="80" t="s">
        <v>40</v>
      </c>
      <c r="V123" s="80" t="s">
        <v>129</v>
      </c>
      <c r="W123" s="80" t="s">
        <v>130</v>
      </c>
      <c r="X123" s="80" t="s">
        <v>131</v>
      </c>
      <c r="Y123" s="80" t="s">
        <v>132</v>
      </c>
      <c r="Z123" s="80" t="s">
        <v>133</v>
      </c>
      <c r="AA123" s="81" t="s">
        <v>134</v>
      </c>
    </row>
    <row r="124" spans="2:65" s="1" customFormat="1" ht="29.25" customHeight="1">
      <c r="B124" s="38"/>
      <c r="C124" s="83" t="s">
        <v>96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416">
        <f>BK124</f>
        <v>0</v>
      </c>
      <c r="O124" s="417"/>
      <c r="P124" s="417"/>
      <c r="Q124" s="417"/>
      <c r="R124" s="40"/>
      <c r="T124" s="82"/>
      <c r="U124" s="54"/>
      <c r="V124" s="54"/>
      <c r="W124" s="138">
        <f>W125+W240+W253</f>
        <v>0</v>
      </c>
      <c r="X124" s="54"/>
      <c r="Y124" s="138">
        <f>Y125+Y240+Y253</f>
        <v>132.06472503999998</v>
      </c>
      <c r="Z124" s="54"/>
      <c r="AA124" s="139">
        <f>AA125+AA240+AA253</f>
        <v>0</v>
      </c>
      <c r="AT124" s="21" t="s">
        <v>75</v>
      </c>
      <c r="AU124" s="21" t="s">
        <v>101</v>
      </c>
      <c r="BK124" s="140">
        <f>BK125+BK240+BK253</f>
        <v>0</v>
      </c>
    </row>
    <row r="125" spans="2:65" s="9" customFormat="1" ht="37.35" customHeight="1">
      <c r="B125" s="141"/>
      <c r="C125" s="142"/>
      <c r="D125" s="143" t="s">
        <v>102</v>
      </c>
      <c r="E125" s="143"/>
      <c r="F125" s="143"/>
      <c r="G125" s="143"/>
      <c r="H125" s="143"/>
      <c r="I125" s="143"/>
      <c r="J125" s="143"/>
      <c r="K125" s="143"/>
      <c r="L125" s="143"/>
      <c r="M125" s="143"/>
      <c r="N125" s="400">
        <f>BK125</f>
        <v>0</v>
      </c>
      <c r="O125" s="396"/>
      <c r="P125" s="396"/>
      <c r="Q125" s="396"/>
      <c r="R125" s="144"/>
      <c r="T125" s="145"/>
      <c r="U125" s="142"/>
      <c r="V125" s="142"/>
      <c r="W125" s="146">
        <f>W126+W195+W234+W238</f>
        <v>0</v>
      </c>
      <c r="X125" s="142"/>
      <c r="Y125" s="146">
        <f>Y126+Y195+Y234+Y238</f>
        <v>132.06472503999998</v>
      </c>
      <c r="Z125" s="142"/>
      <c r="AA125" s="147">
        <f>AA126+AA195+AA234+AA238</f>
        <v>0</v>
      </c>
      <c r="AR125" s="148" t="s">
        <v>81</v>
      </c>
      <c r="AT125" s="149" t="s">
        <v>75</v>
      </c>
      <c r="AU125" s="149" t="s">
        <v>76</v>
      </c>
      <c r="AY125" s="148" t="s">
        <v>135</v>
      </c>
      <c r="BK125" s="150">
        <f>BK126+BK195+BK234+BK238</f>
        <v>0</v>
      </c>
    </row>
    <row r="126" spans="2:65" s="9" customFormat="1" ht="19.899999999999999" customHeight="1">
      <c r="B126" s="141"/>
      <c r="C126" s="142"/>
      <c r="D126" s="151" t="s">
        <v>103</v>
      </c>
      <c r="E126" s="151"/>
      <c r="F126" s="151"/>
      <c r="G126" s="151"/>
      <c r="H126" s="151"/>
      <c r="I126" s="151"/>
      <c r="J126" s="151"/>
      <c r="K126" s="151"/>
      <c r="L126" s="151"/>
      <c r="M126" s="151"/>
      <c r="N126" s="418">
        <f>BK126</f>
        <v>0</v>
      </c>
      <c r="O126" s="419"/>
      <c r="P126" s="419"/>
      <c r="Q126" s="419"/>
      <c r="R126" s="144"/>
      <c r="T126" s="145"/>
      <c r="U126" s="142"/>
      <c r="V126" s="142"/>
      <c r="W126" s="146">
        <f>SUM(W127:W194)</f>
        <v>0</v>
      </c>
      <c r="X126" s="142"/>
      <c r="Y126" s="146">
        <f>SUM(Y127:Y194)</f>
        <v>129.98948303999998</v>
      </c>
      <c r="Z126" s="142"/>
      <c r="AA126" s="147">
        <f>SUM(AA127:AA194)</f>
        <v>0</v>
      </c>
      <c r="AR126" s="148" t="s">
        <v>81</v>
      </c>
      <c r="AT126" s="149" t="s">
        <v>75</v>
      </c>
      <c r="AU126" s="149" t="s">
        <v>81</v>
      </c>
      <c r="AY126" s="148" t="s">
        <v>135</v>
      </c>
      <c r="BK126" s="150">
        <f>SUM(BK127:BK194)</f>
        <v>0</v>
      </c>
    </row>
    <row r="127" spans="2:65" s="1" customFormat="1" ht="31.5" customHeight="1">
      <c r="B127" s="123"/>
      <c r="C127" s="152" t="s">
        <v>81</v>
      </c>
      <c r="D127" s="152" t="s">
        <v>136</v>
      </c>
      <c r="E127" s="153" t="s">
        <v>319</v>
      </c>
      <c r="F127" s="409" t="s">
        <v>320</v>
      </c>
      <c r="G127" s="409"/>
      <c r="H127" s="409"/>
      <c r="I127" s="409"/>
      <c r="J127" s="154" t="s">
        <v>139</v>
      </c>
      <c r="K127" s="155">
        <v>93.891999999999996</v>
      </c>
      <c r="L127" s="410">
        <v>0</v>
      </c>
      <c r="M127" s="410"/>
      <c r="N127" s="411">
        <f>ROUND(L127*K127,2)</f>
        <v>0</v>
      </c>
      <c r="O127" s="411"/>
      <c r="P127" s="411"/>
      <c r="Q127" s="411"/>
      <c r="R127" s="126"/>
      <c r="T127" s="156" t="s">
        <v>5</v>
      </c>
      <c r="U127" s="47" t="s">
        <v>41</v>
      </c>
      <c r="V127" s="39"/>
      <c r="W127" s="157">
        <f>V127*K127</f>
        <v>0</v>
      </c>
      <c r="X127" s="157">
        <v>0</v>
      </c>
      <c r="Y127" s="157">
        <f>X127*K127</f>
        <v>0</v>
      </c>
      <c r="Z127" s="157">
        <v>0</v>
      </c>
      <c r="AA127" s="158">
        <f>Z127*K127</f>
        <v>0</v>
      </c>
      <c r="AR127" s="21" t="s">
        <v>140</v>
      </c>
      <c r="AT127" s="21" t="s">
        <v>136</v>
      </c>
      <c r="AU127" s="21" t="s">
        <v>94</v>
      </c>
      <c r="AY127" s="21" t="s">
        <v>135</v>
      </c>
      <c r="BE127" s="103">
        <f>IF(U127="základní",N127,0)</f>
        <v>0</v>
      </c>
      <c r="BF127" s="103">
        <f>IF(U127="snížená",N127,0)</f>
        <v>0</v>
      </c>
      <c r="BG127" s="103">
        <f>IF(U127="zákl. přenesená",N127,0)</f>
        <v>0</v>
      </c>
      <c r="BH127" s="103">
        <f>IF(U127="sníž. přenesená",N127,0)</f>
        <v>0</v>
      </c>
      <c r="BI127" s="103">
        <f>IF(U127="nulová",N127,0)</f>
        <v>0</v>
      </c>
      <c r="BJ127" s="21" t="s">
        <v>81</v>
      </c>
      <c r="BK127" s="103">
        <f>ROUND(L127*K127,2)</f>
        <v>0</v>
      </c>
      <c r="BL127" s="21" t="s">
        <v>140</v>
      </c>
      <c r="BM127" s="21" t="s">
        <v>530</v>
      </c>
    </row>
    <row r="128" spans="2:65" s="10" customFormat="1" ht="22.5" customHeight="1">
      <c r="B128" s="159"/>
      <c r="C128" s="160"/>
      <c r="D128" s="160"/>
      <c r="E128" s="161" t="s">
        <v>5</v>
      </c>
      <c r="F128" s="412" t="s">
        <v>531</v>
      </c>
      <c r="G128" s="413"/>
      <c r="H128" s="413"/>
      <c r="I128" s="413"/>
      <c r="J128" s="160"/>
      <c r="K128" s="162">
        <v>120.312</v>
      </c>
      <c r="L128" s="160"/>
      <c r="M128" s="160"/>
      <c r="N128" s="160"/>
      <c r="O128" s="160"/>
      <c r="P128" s="160"/>
      <c r="Q128" s="160"/>
      <c r="R128" s="163"/>
      <c r="T128" s="164"/>
      <c r="U128" s="160"/>
      <c r="V128" s="160"/>
      <c r="W128" s="160"/>
      <c r="X128" s="160"/>
      <c r="Y128" s="160"/>
      <c r="Z128" s="160"/>
      <c r="AA128" s="165"/>
      <c r="AT128" s="166" t="s">
        <v>143</v>
      </c>
      <c r="AU128" s="166" t="s">
        <v>94</v>
      </c>
      <c r="AV128" s="10" t="s">
        <v>94</v>
      </c>
      <c r="AW128" s="10" t="s">
        <v>34</v>
      </c>
      <c r="AX128" s="10" t="s">
        <v>76</v>
      </c>
      <c r="AY128" s="166" t="s">
        <v>135</v>
      </c>
    </row>
    <row r="129" spans="2:65" s="12" customFormat="1" ht="22.5" customHeight="1">
      <c r="B129" s="175"/>
      <c r="C129" s="176"/>
      <c r="D129" s="176"/>
      <c r="E129" s="177" t="s">
        <v>5</v>
      </c>
      <c r="F129" s="420" t="s">
        <v>532</v>
      </c>
      <c r="G129" s="421"/>
      <c r="H129" s="421"/>
      <c r="I129" s="421"/>
      <c r="J129" s="176"/>
      <c r="K129" s="178" t="s">
        <v>5</v>
      </c>
      <c r="L129" s="176"/>
      <c r="M129" s="176"/>
      <c r="N129" s="176"/>
      <c r="O129" s="176"/>
      <c r="P129" s="176"/>
      <c r="Q129" s="176"/>
      <c r="R129" s="179"/>
      <c r="T129" s="180"/>
      <c r="U129" s="176"/>
      <c r="V129" s="176"/>
      <c r="W129" s="176"/>
      <c r="X129" s="176"/>
      <c r="Y129" s="176"/>
      <c r="Z129" s="176"/>
      <c r="AA129" s="181"/>
      <c r="AT129" s="182" t="s">
        <v>143</v>
      </c>
      <c r="AU129" s="182" t="s">
        <v>94</v>
      </c>
      <c r="AV129" s="12" t="s">
        <v>81</v>
      </c>
      <c r="AW129" s="12" t="s">
        <v>34</v>
      </c>
      <c r="AX129" s="12" t="s">
        <v>76</v>
      </c>
      <c r="AY129" s="182" t="s">
        <v>135</v>
      </c>
    </row>
    <row r="130" spans="2:65" s="11" customFormat="1" ht="22.5" customHeight="1">
      <c r="B130" s="167"/>
      <c r="C130" s="168"/>
      <c r="D130" s="168"/>
      <c r="E130" s="169" t="s">
        <v>5</v>
      </c>
      <c r="F130" s="414" t="s">
        <v>144</v>
      </c>
      <c r="G130" s="415"/>
      <c r="H130" s="415"/>
      <c r="I130" s="415"/>
      <c r="J130" s="168"/>
      <c r="K130" s="170">
        <v>120.312</v>
      </c>
      <c r="L130" s="168"/>
      <c r="M130" s="168"/>
      <c r="N130" s="168"/>
      <c r="O130" s="168"/>
      <c r="P130" s="168"/>
      <c r="Q130" s="168"/>
      <c r="R130" s="171"/>
      <c r="T130" s="172"/>
      <c r="U130" s="168"/>
      <c r="V130" s="168"/>
      <c r="W130" s="168"/>
      <c r="X130" s="168"/>
      <c r="Y130" s="168"/>
      <c r="Z130" s="168"/>
      <c r="AA130" s="173"/>
      <c r="AT130" s="174" t="s">
        <v>143</v>
      </c>
      <c r="AU130" s="174" t="s">
        <v>94</v>
      </c>
      <c r="AV130" s="11" t="s">
        <v>145</v>
      </c>
      <c r="AW130" s="11" t="s">
        <v>34</v>
      </c>
      <c r="AX130" s="11" t="s">
        <v>76</v>
      </c>
      <c r="AY130" s="174" t="s">
        <v>135</v>
      </c>
    </row>
    <row r="131" spans="2:65" s="10" customFormat="1" ht="22.5" customHeight="1">
      <c r="B131" s="159"/>
      <c r="C131" s="160"/>
      <c r="D131" s="160"/>
      <c r="E131" s="161" t="s">
        <v>5</v>
      </c>
      <c r="F131" s="422" t="s">
        <v>533</v>
      </c>
      <c r="G131" s="423"/>
      <c r="H131" s="423"/>
      <c r="I131" s="423"/>
      <c r="J131" s="160"/>
      <c r="K131" s="162">
        <v>50.4</v>
      </c>
      <c r="L131" s="160"/>
      <c r="M131" s="160"/>
      <c r="N131" s="160"/>
      <c r="O131" s="160"/>
      <c r="P131" s="160"/>
      <c r="Q131" s="160"/>
      <c r="R131" s="163"/>
      <c r="T131" s="164"/>
      <c r="U131" s="160"/>
      <c r="V131" s="160"/>
      <c r="W131" s="160"/>
      <c r="X131" s="160"/>
      <c r="Y131" s="160"/>
      <c r="Z131" s="160"/>
      <c r="AA131" s="165"/>
      <c r="AT131" s="166" t="s">
        <v>143</v>
      </c>
      <c r="AU131" s="166" t="s">
        <v>94</v>
      </c>
      <c r="AV131" s="10" t="s">
        <v>94</v>
      </c>
      <c r="AW131" s="10" t="s">
        <v>34</v>
      </c>
      <c r="AX131" s="10" t="s">
        <v>76</v>
      </c>
      <c r="AY131" s="166" t="s">
        <v>135</v>
      </c>
    </row>
    <row r="132" spans="2:65" s="12" customFormat="1" ht="22.5" customHeight="1">
      <c r="B132" s="175"/>
      <c r="C132" s="176"/>
      <c r="D132" s="176"/>
      <c r="E132" s="177" t="s">
        <v>5</v>
      </c>
      <c r="F132" s="420" t="s">
        <v>329</v>
      </c>
      <c r="G132" s="421"/>
      <c r="H132" s="421"/>
      <c r="I132" s="421"/>
      <c r="J132" s="176"/>
      <c r="K132" s="178" t="s">
        <v>5</v>
      </c>
      <c r="L132" s="176"/>
      <c r="M132" s="176"/>
      <c r="N132" s="176"/>
      <c r="O132" s="176"/>
      <c r="P132" s="176"/>
      <c r="Q132" s="176"/>
      <c r="R132" s="179"/>
      <c r="T132" s="180"/>
      <c r="U132" s="176"/>
      <c r="V132" s="176"/>
      <c r="W132" s="176"/>
      <c r="X132" s="176"/>
      <c r="Y132" s="176"/>
      <c r="Z132" s="176"/>
      <c r="AA132" s="181"/>
      <c r="AT132" s="182" t="s">
        <v>143</v>
      </c>
      <c r="AU132" s="182" t="s">
        <v>94</v>
      </c>
      <c r="AV132" s="12" t="s">
        <v>81</v>
      </c>
      <c r="AW132" s="12" t="s">
        <v>34</v>
      </c>
      <c r="AX132" s="12" t="s">
        <v>76</v>
      </c>
      <c r="AY132" s="182" t="s">
        <v>135</v>
      </c>
    </row>
    <row r="133" spans="2:65" s="11" customFormat="1" ht="22.5" customHeight="1">
      <c r="B133" s="167"/>
      <c r="C133" s="168"/>
      <c r="D133" s="168"/>
      <c r="E133" s="169" t="s">
        <v>5</v>
      </c>
      <c r="F133" s="414" t="s">
        <v>144</v>
      </c>
      <c r="G133" s="415"/>
      <c r="H133" s="415"/>
      <c r="I133" s="415"/>
      <c r="J133" s="168"/>
      <c r="K133" s="170">
        <v>50.4</v>
      </c>
      <c r="L133" s="168"/>
      <c r="M133" s="168"/>
      <c r="N133" s="168"/>
      <c r="O133" s="168"/>
      <c r="P133" s="168"/>
      <c r="Q133" s="168"/>
      <c r="R133" s="171"/>
      <c r="T133" s="172"/>
      <c r="U133" s="168"/>
      <c r="V133" s="168"/>
      <c r="W133" s="168"/>
      <c r="X133" s="168"/>
      <c r="Y133" s="168"/>
      <c r="Z133" s="168"/>
      <c r="AA133" s="173"/>
      <c r="AT133" s="174" t="s">
        <v>143</v>
      </c>
      <c r="AU133" s="174" t="s">
        <v>94</v>
      </c>
      <c r="AV133" s="11" t="s">
        <v>145</v>
      </c>
      <c r="AW133" s="11" t="s">
        <v>34</v>
      </c>
      <c r="AX133" s="11" t="s">
        <v>76</v>
      </c>
      <c r="AY133" s="174" t="s">
        <v>135</v>
      </c>
    </row>
    <row r="134" spans="2:65" s="13" customFormat="1" ht="22.5" customHeight="1">
      <c r="B134" s="183"/>
      <c r="C134" s="184"/>
      <c r="D134" s="184"/>
      <c r="E134" s="185" t="s">
        <v>5</v>
      </c>
      <c r="F134" s="424" t="s">
        <v>157</v>
      </c>
      <c r="G134" s="425"/>
      <c r="H134" s="425"/>
      <c r="I134" s="425"/>
      <c r="J134" s="184"/>
      <c r="K134" s="186">
        <v>170.71199999999999</v>
      </c>
      <c r="L134" s="184"/>
      <c r="M134" s="184"/>
      <c r="N134" s="184"/>
      <c r="O134" s="184"/>
      <c r="P134" s="184"/>
      <c r="Q134" s="184"/>
      <c r="R134" s="187"/>
      <c r="T134" s="188"/>
      <c r="U134" s="184"/>
      <c r="V134" s="184"/>
      <c r="W134" s="184"/>
      <c r="X134" s="184"/>
      <c r="Y134" s="184"/>
      <c r="Z134" s="184"/>
      <c r="AA134" s="189"/>
      <c r="AT134" s="190" t="s">
        <v>143</v>
      </c>
      <c r="AU134" s="190" t="s">
        <v>94</v>
      </c>
      <c r="AV134" s="13" t="s">
        <v>140</v>
      </c>
      <c r="AW134" s="13" t="s">
        <v>34</v>
      </c>
      <c r="AX134" s="13" t="s">
        <v>76</v>
      </c>
      <c r="AY134" s="190" t="s">
        <v>135</v>
      </c>
    </row>
    <row r="135" spans="2:65" s="10" customFormat="1" ht="22.5" customHeight="1">
      <c r="B135" s="159"/>
      <c r="C135" s="160"/>
      <c r="D135" s="160"/>
      <c r="E135" s="161" t="s">
        <v>5</v>
      </c>
      <c r="F135" s="422" t="s">
        <v>534</v>
      </c>
      <c r="G135" s="423"/>
      <c r="H135" s="423"/>
      <c r="I135" s="423"/>
      <c r="J135" s="160"/>
      <c r="K135" s="162">
        <v>93.891999999999996</v>
      </c>
      <c r="L135" s="160"/>
      <c r="M135" s="160"/>
      <c r="N135" s="160"/>
      <c r="O135" s="160"/>
      <c r="P135" s="160"/>
      <c r="Q135" s="160"/>
      <c r="R135" s="163"/>
      <c r="T135" s="164"/>
      <c r="U135" s="160"/>
      <c r="V135" s="160"/>
      <c r="W135" s="160"/>
      <c r="X135" s="160"/>
      <c r="Y135" s="160"/>
      <c r="Z135" s="160"/>
      <c r="AA135" s="165"/>
      <c r="AT135" s="166" t="s">
        <v>143</v>
      </c>
      <c r="AU135" s="166" t="s">
        <v>94</v>
      </c>
      <c r="AV135" s="10" t="s">
        <v>94</v>
      </c>
      <c r="AW135" s="10" t="s">
        <v>34</v>
      </c>
      <c r="AX135" s="10" t="s">
        <v>81</v>
      </c>
      <c r="AY135" s="166" t="s">
        <v>135</v>
      </c>
    </row>
    <row r="136" spans="2:65" s="1" customFormat="1" ht="31.5" customHeight="1">
      <c r="B136" s="123"/>
      <c r="C136" s="152" t="s">
        <v>94</v>
      </c>
      <c r="D136" s="152" t="s">
        <v>136</v>
      </c>
      <c r="E136" s="153" t="s">
        <v>331</v>
      </c>
      <c r="F136" s="409" t="s">
        <v>332</v>
      </c>
      <c r="G136" s="409"/>
      <c r="H136" s="409"/>
      <c r="I136" s="409"/>
      <c r="J136" s="154" t="s">
        <v>139</v>
      </c>
      <c r="K136" s="155">
        <v>28.167999999999999</v>
      </c>
      <c r="L136" s="410">
        <v>0</v>
      </c>
      <c r="M136" s="410"/>
      <c r="N136" s="411">
        <f>ROUND(L136*K136,2)</f>
        <v>0</v>
      </c>
      <c r="O136" s="411"/>
      <c r="P136" s="411"/>
      <c r="Q136" s="411"/>
      <c r="R136" s="126"/>
      <c r="T136" s="156" t="s">
        <v>5</v>
      </c>
      <c r="U136" s="47" t="s">
        <v>41</v>
      </c>
      <c r="V136" s="39"/>
      <c r="W136" s="157">
        <f>V136*K136</f>
        <v>0</v>
      </c>
      <c r="X136" s="157">
        <v>0</v>
      </c>
      <c r="Y136" s="157">
        <f>X136*K136</f>
        <v>0</v>
      </c>
      <c r="Z136" s="157">
        <v>0</v>
      </c>
      <c r="AA136" s="158">
        <f>Z136*K136</f>
        <v>0</v>
      </c>
      <c r="AR136" s="21" t="s">
        <v>140</v>
      </c>
      <c r="AT136" s="21" t="s">
        <v>136</v>
      </c>
      <c r="AU136" s="21" t="s">
        <v>94</v>
      </c>
      <c r="AY136" s="21" t="s">
        <v>135</v>
      </c>
      <c r="BE136" s="103">
        <f>IF(U136="základní",N136,0)</f>
        <v>0</v>
      </c>
      <c r="BF136" s="103">
        <f>IF(U136="snížená",N136,0)</f>
        <v>0</v>
      </c>
      <c r="BG136" s="103">
        <f>IF(U136="zákl. přenesená",N136,0)</f>
        <v>0</v>
      </c>
      <c r="BH136" s="103">
        <f>IF(U136="sníž. přenesená",N136,0)</f>
        <v>0</v>
      </c>
      <c r="BI136" s="103">
        <f>IF(U136="nulová",N136,0)</f>
        <v>0</v>
      </c>
      <c r="BJ136" s="21" t="s">
        <v>81</v>
      </c>
      <c r="BK136" s="103">
        <f>ROUND(L136*K136,2)</f>
        <v>0</v>
      </c>
      <c r="BL136" s="21" t="s">
        <v>140</v>
      </c>
      <c r="BM136" s="21" t="s">
        <v>535</v>
      </c>
    </row>
    <row r="137" spans="2:65" s="10" customFormat="1" ht="22.5" customHeight="1">
      <c r="B137" s="159"/>
      <c r="C137" s="160"/>
      <c r="D137" s="160"/>
      <c r="E137" s="161" t="s">
        <v>5</v>
      </c>
      <c r="F137" s="412" t="s">
        <v>536</v>
      </c>
      <c r="G137" s="413"/>
      <c r="H137" s="413"/>
      <c r="I137" s="413"/>
      <c r="J137" s="160"/>
      <c r="K137" s="162">
        <v>28.167999999999999</v>
      </c>
      <c r="L137" s="160"/>
      <c r="M137" s="160"/>
      <c r="N137" s="160"/>
      <c r="O137" s="160"/>
      <c r="P137" s="160"/>
      <c r="Q137" s="160"/>
      <c r="R137" s="163"/>
      <c r="T137" s="164"/>
      <c r="U137" s="160"/>
      <c r="V137" s="160"/>
      <c r="W137" s="160"/>
      <c r="X137" s="160"/>
      <c r="Y137" s="160"/>
      <c r="Z137" s="160"/>
      <c r="AA137" s="165"/>
      <c r="AT137" s="166" t="s">
        <v>143</v>
      </c>
      <c r="AU137" s="166" t="s">
        <v>94</v>
      </c>
      <c r="AV137" s="10" t="s">
        <v>94</v>
      </c>
      <c r="AW137" s="10" t="s">
        <v>34</v>
      </c>
      <c r="AX137" s="10" t="s">
        <v>76</v>
      </c>
      <c r="AY137" s="166" t="s">
        <v>135</v>
      </c>
    </row>
    <row r="138" spans="2:65" s="11" customFormat="1" ht="22.5" customHeight="1">
      <c r="B138" s="167"/>
      <c r="C138" s="168"/>
      <c r="D138" s="168"/>
      <c r="E138" s="169" t="s">
        <v>5</v>
      </c>
      <c r="F138" s="414" t="s">
        <v>144</v>
      </c>
      <c r="G138" s="415"/>
      <c r="H138" s="415"/>
      <c r="I138" s="415"/>
      <c r="J138" s="168"/>
      <c r="K138" s="170">
        <v>28.167999999999999</v>
      </c>
      <c r="L138" s="168"/>
      <c r="M138" s="168"/>
      <c r="N138" s="168"/>
      <c r="O138" s="168"/>
      <c r="P138" s="168"/>
      <c r="Q138" s="168"/>
      <c r="R138" s="171"/>
      <c r="T138" s="172"/>
      <c r="U138" s="168"/>
      <c r="V138" s="168"/>
      <c r="W138" s="168"/>
      <c r="X138" s="168"/>
      <c r="Y138" s="168"/>
      <c r="Z138" s="168"/>
      <c r="AA138" s="173"/>
      <c r="AT138" s="174" t="s">
        <v>143</v>
      </c>
      <c r="AU138" s="174" t="s">
        <v>94</v>
      </c>
      <c r="AV138" s="11" t="s">
        <v>145</v>
      </c>
      <c r="AW138" s="11" t="s">
        <v>34</v>
      </c>
      <c r="AX138" s="11" t="s">
        <v>81</v>
      </c>
      <c r="AY138" s="174" t="s">
        <v>135</v>
      </c>
    </row>
    <row r="139" spans="2:65" s="1" customFormat="1" ht="31.5" customHeight="1">
      <c r="B139" s="123"/>
      <c r="C139" s="152" t="s">
        <v>145</v>
      </c>
      <c r="D139" s="152" t="s">
        <v>136</v>
      </c>
      <c r="E139" s="153" t="s">
        <v>335</v>
      </c>
      <c r="F139" s="409" t="s">
        <v>336</v>
      </c>
      <c r="G139" s="409"/>
      <c r="H139" s="409"/>
      <c r="I139" s="409"/>
      <c r="J139" s="154" t="s">
        <v>139</v>
      </c>
      <c r="K139" s="155">
        <v>68.284999999999997</v>
      </c>
      <c r="L139" s="410">
        <v>0</v>
      </c>
      <c r="M139" s="410"/>
      <c r="N139" s="411">
        <f>ROUND(L139*K139,2)</f>
        <v>0</v>
      </c>
      <c r="O139" s="411"/>
      <c r="P139" s="411"/>
      <c r="Q139" s="411"/>
      <c r="R139" s="126"/>
      <c r="T139" s="156" t="s">
        <v>5</v>
      </c>
      <c r="U139" s="47" t="s">
        <v>41</v>
      </c>
      <c r="V139" s="39"/>
      <c r="W139" s="157">
        <f>V139*K139</f>
        <v>0</v>
      </c>
      <c r="X139" s="157">
        <v>0</v>
      </c>
      <c r="Y139" s="157">
        <f>X139*K139</f>
        <v>0</v>
      </c>
      <c r="Z139" s="157">
        <v>0</v>
      </c>
      <c r="AA139" s="158">
        <f>Z139*K139</f>
        <v>0</v>
      </c>
      <c r="AR139" s="21" t="s">
        <v>140</v>
      </c>
      <c r="AT139" s="21" t="s">
        <v>136</v>
      </c>
      <c r="AU139" s="21" t="s">
        <v>94</v>
      </c>
      <c r="AY139" s="21" t="s">
        <v>135</v>
      </c>
      <c r="BE139" s="103">
        <f>IF(U139="základní",N139,0)</f>
        <v>0</v>
      </c>
      <c r="BF139" s="103">
        <f>IF(U139="snížená",N139,0)</f>
        <v>0</v>
      </c>
      <c r="BG139" s="103">
        <f>IF(U139="zákl. přenesená",N139,0)</f>
        <v>0</v>
      </c>
      <c r="BH139" s="103">
        <f>IF(U139="sníž. přenesená",N139,0)</f>
        <v>0</v>
      </c>
      <c r="BI139" s="103">
        <f>IF(U139="nulová",N139,0)</f>
        <v>0</v>
      </c>
      <c r="BJ139" s="21" t="s">
        <v>81</v>
      </c>
      <c r="BK139" s="103">
        <f>ROUND(L139*K139,2)</f>
        <v>0</v>
      </c>
      <c r="BL139" s="21" t="s">
        <v>140</v>
      </c>
      <c r="BM139" s="21" t="s">
        <v>537</v>
      </c>
    </row>
    <row r="140" spans="2:65" s="10" customFormat="1" ht="22.5" customHeight="1">
      <c r="B140" s="159"/>
      <c r="C140" s="160"/>
      <c r="D140" s="160"/>
      <c r="E140" s="161" t="s">
        <v>5</v>
      </c>
      <c r="F140" s="412" t="s">
        <v>538</v>
      </c>
      <c r="G140" s="413"/>
      <c r="H140" s="413"/>
      <c r="I140" s="413"/>
      <c r="J140" s="160"/>
      <c r="K140" s="162">
        <v>68.284999999999997</v>
      </c>
      <c r="L140" s="160"/>
      <c r="M140" s="160"/>
      <c r="N140" s="160"/>
      <c r="O140" s="160"/>
      <c r="P140" s="160"/>
      <c r="Q140" s="160"/>
      <c r="R140" s="163"/>
      <c r="T140" s="164"/>
      <c r="U140" s="160"/>
      <c r="V140" s="160"/>
      <c r="W140" s="160"/>
      <c r="X140" s="160"/>
      <c r="Y140" s="160"/>
      <c r="Z140" s="160"/>
      <c r="AA140" s="165"/>
      <c r="AT140" s="166" t="s">
        <v>143</v>
      </c>
      <c r="AU140" s="166" t="s">
        <v>94</v>
      </c>
      <c r="AV140" s="10" t="s">
        <v>94</v>
      </c>
      <c r="AW140" s="10" t="s">
        <v>34</v>
      </c>
      <c r="AX140" s="10" t="s">
        <v>76</v>
      </c>
      <c r="AY140" s="166" t="s">
        <v>135</v>
      </c>
    </row>
    <row r="141" spans="2:65" s="11" customFormat="1" ht="22.5" customHeight="1">
      <c r="B141" s="167"/>
      <c r="C141" s="168"/>
      <c r="D141" s="168"/>
      <c r="E141" s="169" t="s">
        <v>5</v>
      </c>
      <c r="F141" s="414" t="s">
        <v>144</v>
      </c>
      <c r="G141" s="415"/>
      <c r="H141" s="415"/>
      <c r="I141" s="415"/>
      <c r="J141" s="168"/>
      <c r="K141" s="170">
        <v>68.284999999999997</v>
      </c>
      <c r="L141" s="168"/>
      <c r="M141" s="168"/>
      <c r="N141" s="168"/>
      <c r="O141" s="168"/>
      <c r="P141" s="168"/>
      <c r="Q141" s="168"/>
      <c r="R141" s="171"/>
      <c r="T141" s="172"/>
      <c r="U141" s="168"/>
      <c r="V141" s="168"/>
      <c r="W141" s="168"/>
      <c r="X141" s="168"/>
      <c r="Y141" s="168"/>
      <c r="Z141" s="168"/>
      <c r="AA141" s="173"/>
      <c r="AT141" s="174" t="s">
        <v>143</v>
      </c>
      <c r="AU141" s="174" t="s">
        <v>94</v>
      </c>
      <c r="AV141" s="11" t="s">
        <v>145</v>
      </c>
      <c r="AW141" s="11" t="s">
        <v>34</v>
      </c>
      <c r="AX141" s="11" t="s">
        <v>81</v>
      </c>
      <c r="AY141" s="174" t="s">
        <v>135</v>
      </c>
    </row>
    <row r="142" spans="2:65" s="1" customFormat="1" ht="31.5" customHeight="1">
      <c r="B142" s="123"/>
      <c r="C142" s="152" t="s">
        <v>140</v>
      </c>
      <c r="D142" s="152" t="s">
        <v>136</v>
      </c>
      <c r="E142" s="153" t="s">
        <v>339</v>
      </c>
      <c r="F142" s="409" t="s">
        <v>340</v>
      </c>
      <c r="G142" s="409"/>
      <c r="H142" s="409"/>
      <c r="I142" s="409"/>
      <c r="J142" s="154" t="s">
        <v>139</v>
      </c>
      <c r="K142" s="155">
        <v>20.486000000000001</v>
      </c>
      <c r="L142" s="410">
        <v>0</v>
      </c>
      <c r="M142" s="410"/>
      <c r="N142" s="411">
        <f>ROUND(L142*K142,2)</f>
        <v>0</v>
      </c>
      <c r="O142" s="411"/>
      <c r="P142" s="411"/>
      <c r="Q142" s="411"/>
      <c r="R142" s="126"/>
      <c r="T142" s="156" t="s">
        <v>5</v>
      </c>
      <c r="U142" s="47" t="s">
        <v>41</v>
      </c>
      <c r="V142" s="39"/>
      <c r="W142" s="157">
        <f>V142*K142</f>
        <v>0</v>
      </c>
      <c r="X142" s="157">
        <v>0</v>
      </c>
      <c r="Y142" s="157">
        <f>X142*K142</f>
        <v>0</v>
      </c>
      <c r="Z142" s="157">
        <v>0</v>
      </c>
      <c r="AA142" s="158">
        <f>Z142*K142</f>
        <v>0</v>
      </c>
      <c r="AR142" s="21" t="s">
        <v>140</v>
      </c>
      <c r="AT142" s="21" t="s">
        <v>136</v>
      </c>
      <c r="AU142" s="21" t="s">
        <v>94</v>
      </c>
      <c r="AY142" s="21" t="s">
        <v>135</v>
      </c>
      <c r="BE142" s="103">
        <f>IF(U142="základní",N142,0)</f>
        <v>0</v>
      </c>
      <c r="BF142" s="103">
        <f>IF(U142="snížená",N142,0)</f>
        <v>0</v>
      </c>
      <c r="BG142" s="103">
        <f>IF(U142="zákl. přenesená",N142,0)</f>
        <v>0</v>
      </c>
      <c r="BH142" s="103">
        <f>IF(U142="sníž. přenesená",N142,0)</f>
        <v>0</v>
      </c>
      <c r="BI142" s="103">
        <f>IF(U142="nulová",N142,0)</f>
        <v>0</v>
      </c>
      <c r="BJ142" s="21" t="s">
        <v>81</v>
      </c>
      <c r="BK142" s="103">
        <f>ROUND(L142*K142,2)</f>
        <v>0</v>
      </c>
      <c r="BL142" s="21" t="s">
        <v>140</v>
      </c>
      <c r="BM142" s="21" t="s">
        <v>539</v>
      </c>
    </row>
    <row r="143" spans="2:65" s="10" customFormat="1" ht="22.5" customHeight="1">
      <c r="B143" s="159"/>
      <c r="C143" s="160"/>
      <c r="D143" s="160"/>
      <c r="E143" s="161" t="s">
        <v>5</v>
      </c>
      <c r="F143" s="412" t="s">
        <v>540</v>
      </c>
      <c r="G143" s="413"/>
      <c r="H143" s="413"/>
      <c r="I143" s="413"/>
      <c r="J143" s="160"/>
      <c r="K143" s="162">
        <v>20.486000000000001</v>
      </c>
      <c r="L143" s="160"/>
      <c r="M143" s="160"/>
      <c r="N143" s="160"/>
      <c r="O143" s="160"/>
      <c r="P143" s="160"/>
      <c r="Q143" s="160"/>
      <c r="R143" s="163"/>
      <c r="T143" s="164"/>
      <c r="U143" s="160"/>
      <c r="V143" s="160"/>
      <c r="W143" s="160"/>
      <c r="X143" s="160"/>
      <c r="Y143" s="160"/>
      <c r="Z143" s="160"/>
      <c r="AA143" s="165"/>
      <c r="AT143" s="166" t="s">
        <v>143</v>
      </c>
      <c r="AU143" s="166" t="s">
        <v>94</v>
      </c>
      <c r="AV143" s="10" t="s">
        <v>94</v>
      </c>
      <c r="AW143" s="10" t="s">
        <v>34</v>
      </c>
      <c r="AX143" s="10" t="s">
        <v>76</v>
      </c>
      <c r="AY143" s="166" t="s">
        <v>135</v>
      </c>
    </row>
    <row r="144" spans="2:65" s="11" customFormat="1" ht="22.5" customHeight="1">
      <c r="B144" s="167"/>
      <c r="C144" s="168"/>
      <c r="D144" s="168"/>
      <c r="E144" s="169" t="s">
        <v>5</v>
      </c>
      <c r="F144" s="414" t="s">
        <v>144</v>
      </c>
      <c r="G144" s="415"/>
      <c r="H144" s="415"/>
      <c r="I144" s="415"/>
      <c r="J144" s="168"/>
      <c r="K144" s="170">
        <v>20.486000000000001</v>
      </c>
      <c r="L144" s="168"/>
      <c r="M144" s="168"/>
      <c r="N144" s="168"/>
      <c r="O144" s="168"/>
      <c r="P144" s="168"/>
      <c r="Q144" s="168"/>
      <c r="R144" s="171"/>
      <c r="T144" s="172"/>
      <c r="U144" s="168"/>
      <c r="V144" s="168"/>
      <c r="W144" s="168"/>
      <c r="X144" s="168"/>
      <c r="Y144" s="168"/>
      <c r="Z144" s="168"/>
      <c r="AA144" s="173"/>
      <c r="AT144" s="174" t="s">
        <v>143</v>
      </c>
      <c r="AU144" s="174" t="s">
        <v>94</v>
      </c>
      <c r="AV144" s="11" t="s">
        <v>145</v>
      </c>
      <c r="AW144" s="11" t="s">
        <v>34</v>
      </c>
      <c r="AX144" s="11" t="s">
        <v>81</v>
      </c>
      <c r="AY144" s="174" t="s">
        <v>135</v>
      </c>
    </row>
    <row r="145" spans="2:65" s="1" customFormat="1" ht="31.5" customHeight="1">
      <c r="B145" s="123"/>
      <c r="C145" s="152" t="s">
        <v>163</v>
      </c>
      <c r="D145" s="152" t="s">
        <v>136</v>
      </c>
      <c r="E145" s="153" t="s">
        <v>343</v>
      </c>
      <c r="F145" s="409" t="s">
        <v>344</v>
      </c>
      <c r="G145" s="409"/>
      <c r="H145" s="409"/>
      <c r="I145" s="409"/>
      <c r="J145" s="154" t="s">
        <v>139</v>
      </c>
      <c r="K145" s="155">
        <v>8.5359999999999996</v>
      </c>
      <c r="L145" s="410">
        <v>0</v>
      </c>
      <c r="M145" s="410"/>
      <c r="N145" s="411">
        <f>ROUND(L145*K145,2)</f>
        <v>0</v>
      </c>
      <c r="O145" s="411"/>
      <c r="P145" s="411"/>
      <c r="Q145" s="411"/>
      <c r="R145" s="126"/>
      <c r="T145" s="156" t="s">
        <v>5</v>
      </c>
      <c r="U145" s="47" t="s">
        <v>41</v>
      </c>
      <c r="V145" s="39"/>
      <c r="W145" s="157">
        <f>V145*K145</f>
        <v>0</v>
      </c>
      <c r="X145" s="157">
        <v>8.1399999999999997E-3</v>
      </c>
      <c r="Y145" s="157">
        <f>X145*K145</f>
        <v>6.9483039999999996E-2</v>
      </c>
      <c r="Z145" s="157">
        <v>0</v>
      </c>
      <c r="AA145" s="158">
        <f>Z145*K145</f>
        <v>0</v>
      </c>
      <c r="AR145" s="21" t="s">
        <v>140</v>
      </c>
      <c r="AT145" s="21" t="s">
        <v>136</v>
      </c>
      <c r="AU145" s="21" t="s">
        <v>94</v>
      </c>
      <c r="AY145" s="21" t="s">
        <v>135</v>
      </c>
      <c r="BE145" s="103">
        <f>IF(U145="základní",N145,0)</f>
        <v>0</v>
      </c>
      <c r="BF145" s="103">
        <f>IF(U145="snížená",N145,0)</f>
        <v>0</v>
      </c>
      <c r="BG145" s="103">
        <f>IF(U145="zákl. přenesená",N145,0)</f>
        <v>0</v>
      </c>
      <c r="BH145" s="103">
        <f>IF(U145="sníž. přenesená",N145,0)</f>
        <v>0</v>
      </c>
      <c r="BI145" s="103">
        <f>IF(U145="nulová",N145,0)</f>
        <v>0</v>
      </c>
      <c r="BJ145" s="21" t="s">
        <v>81</v>
      </c>
      <c r="BK145" s="103">
        <f>ROUND(L145*K145,2)</f>
        <v>0</v>
      </c>
      <c r="BL145" s="21" t="s">
        <v>140</v>
      </c>
      <c r="BM145" s="21" t="s">
        <v>541</v>
      </c>
    </row>
    <row r="146" spans="2:65" s="10" customFormat="1" ht="22.5" customHeight="1">
      <c r="B146" s="159"/>
      <c r="C146" s="160"/>
      <c r="D146" s="160"/>
      <c r="E146" s="161" t="s">
        <v>5</v>
      </c>
      <c r="F146" s="412" t="s">
        <v>542</v>
      </c>
      <c r="G146" s="413"/>
      <c r="H146" s="413"/>
      <c r="I146" s="413"/>
      <c r="J146" s="160"/>
      <c r="K146" s="162">
        <v>8.5359999999999996</v>
      </c>
      <c r="L146" s="160"/>
      <c r="M146" s="160"/>
      <c r="N146" s="160"/>
      <c r="O146" s="160"/>
      <c r="P146" s="160"/>
      <c r="Q146" s="160"/>
      <c r="R146" s="163"/>
      <c r="T146" s="164"/>
      <c r="U146" s="160"/>
      <c r="V146" s="160"/>
      <c r="W146" s="160"/>
      <c r="X146" s="160"/>
      <c r="Y146" s="160"/>
      <c r="Z146" s="160"/>
      <c r="AA146" s="165"/>
      <c r="AT146" s="166" t="s">
        <v>143</v>
      </c>
      <c r="AU146" s="166" t="s">
        <v>94</v>
      </c>
      <c r="AV146" s="10" t="s">
        <v>94</v>
      </c>
      <c r="AW146" s="10" t="s">
        <v>34</v>
      </c>
      <c r="AX146" s="10" t="s">
        <v>76</v>
      </c>
      <c r="AY146" s="166" t="s">
        <v>135</v>
      </c>
    </row>
    <row r="147" spans="2:65" s="11" customFormat="1" ht="22.5" customHeight="1">
      <c r="B147" s="167"/>
      <c r="C147" s="168"/>
      <c r="D147" s="168"/>
      <c r="E147" s="169" t="s">
        <v>5</v>
      </c>
      <c r="F147" s="414" t="s">
        <v>144</v>
      </c>
      <c r="G147" s="415"/>
      <c r="H147" s="415"/>
      <c r="I147" s="415"/>
      <c r="J147" s="168"/>
      <c r="K147" s="170">
        <v>8.5359999999999996</v>
      </c>
      <c r="L147" s="168"/>
      <c r="M147" s="168"/>
      <c r="N147" s="168"/>
      <c r="O147" s="168"/>
      <c r="P147" s="168"/>
      <c r="Q147" s="168"/>
      <c r="R147" s="171"/>
      <c r="T147" s="172"/>
      <c r="U147" s="168"/>
      <c r="V147" s="168"/>
      <c r="W147" s="168"/>
      <c r="X147" s="168"/>
      <c r="Y147" s="168"/>
      <c r="Z147" s="168"/>
      <c r="AA147" s="173"/>
      <c r="AT147" s="174" t="s">
        <v>143</v>
      </c>
      <c r="AU147" s="174" t="s">
        <v>94</v>
      </c>
      <c r="AV147" s="11" t="s">
        <v>145</v>
      </c>
      <c r="AW147" s="11" t="s">
        <v>34</v>
      </c>
      <c r="AX147" s="11" t="s">
        <v>81</v>
      </c>
      <c r="AY147" s="174" t="s">
        <v>135</v>
      </c>
    </row>
    <row r="148" spans="2:65" s="1" customFormat="1" ht="31.5" customHeight="1">
      <c r="B148" s="123"/>
      <c r="C148" s="152" t="s">
        <v>168</v>
      </c>
      <c r="D148" s="152" t="s">
        <v>136</v>
      </c>
      <c r="E148" s="153" t="s">
        <v>543</v>
      </c>
      <c r="F148" s="409" t="s">
        <v>544</v>
      </c>
      <c r="G148" s="409"/>
      <c r="H148" s="409"/>
      <c r="I148" s="409"/>
      <c r="J148" s="154" t="s">
        <v>139</v>
      </c>
      <c r="K148" s="155">
        <v>19.916</v>
      </c>
      <c r="L148" s="410">
        <v>0</v>
      </c>
      <c r="M148" s="410"/>
      <c r="N148" s="411">
        <f>ROUND(L148*K148,2)</f>
        <v>0</v>
      </c>
      <c r="O148" s="411"/>
      <c r="P148" s="411"/>
      <c r="Q148" s="411"/>
      <c r="R148" s="126"/>
      <c r="T148" s="156" t="s">
        <v>5</v>
      </c>
      <c r="U148" s="47" t="s">
        <v>41</v>
      </c>
      <c r="V148" s="39"/>
      <c r="W148" s="157">
        <f>V148*K148</f>
        <v>0</v>
      </c>
      <c r="X148" s="157">
        <v>0</v>
      </c>
      <c r="Y148" s="157">
        <f>X148*K148</f>
        <v>0</v>
      </c>
      <c r="Z148" s="157">
        <v>0</v>
      </c>
      <c r="AA148" s="158">
        <f>Z148*K148</f>
        <v>0</v>
      </c>
      <c r="AR148" s="21" t="s">
        <v>140</v>
      </c>
      <c r="AT148" s="21" t="s">
        <v>136</v>
      </c>
      <c r="AU148" s="21" t="s">
        <v>94</v>
      </c>
      <c r="AY148" s="21" t="s">
        <v>135</v>
      </c>
      <c r="BE148" s="103">
        <f>IF(U148="základní",N148,0)</f>
        <v>0</v>
      </c>
      <c r="BF148" s="103">
        <f>IF(U148="snížená",N148,0)</f>
        <v>0</v>
      </c>
      <c r="BG148" s="103">
        <f>IF(U148="zákl. přenesená",N148,0)</f>
        <v>0</v>
      </c>
      <c r="BH148" s="103">
        <f>IF(U148="sníž. přenesená",N148,0)</f>
        <v>0</v>
      </c>
      <c r="BI148" s="103">
        <f>IF(U148="nulová",N148,0)</f>
        <v>0</v>
      </c>
      <c r="BJ148" s="21" t="s">
        <v>81</v>
      </c>
      <c r="BK148" s="103">
        <f>ROUND(L148*K148,2)</f>
        <v>0</v>
      </c>
      <c r="BL148" s="21" t="s">
        <v>140</v>
      </c>
      <c r="BM148" s="21" t="s">
        <v>545</v>
      </c>
    </row>
    <row r="149" spans="2:65" s="10" customFormat="1" ht="22.5" customHeight="1">
      <c r="B149" s="159"/>
      <c r="C149" s="160"/>
      <c r="D149" s="160"/>
      <c r="E149" s="161" t="s">
        <v>5</v>
      </c>
      <c r="F149" s="412" t="s">
        <v>546</v>
      </c>
      <c r="G149" s="413"/>
      <c r="H149" s="413"/>
      <c r="I149" s="413"/>
      <c r="J149" s="160"/>
      <c r="K149" s="162">
        <v>19.916</v>
      </c>
      <c r="L149" s="160"/>
      <c r="M149" s="160"/>
      <c r="N149" s="160"/>
      <c r="O149" s="160"/>
      <c r="P149" s="160"/>
      <c r="Q149" s="160"/>
      <c r="R149" s="163"/>
      <c r="T149" s="164"/>
      <c r="U149" s="160"/>
      <c r="V149" s="160"/>
      <c r="W149" s="160"/>
      <c r="X149" s="160"/>
      <c r="Y149" s="160"/>
      <c r="Z149" s="160"/>
      <c r="AA149" s="165"/>
      <c r="AT149" s="166" t="s">
        <v>143</v>
      </c>
      <c r="AU149" s="166" t="s">
        <v>94</v>
      </c>
      <c r="AV149" s="10" t="s">
        <v>94</v>
      </c>
      <c r="AW149" s="10" t="s">
        <v>34</v>
      </c>
      <c r="AX149" s="10" t="s">
        <v>76</v>
      </c>
      <c r="AY149" s="166" t="s">
        <v>135</v>
      </c>
    </row>
    <row r="150" spans="2:65" s="12" customFormat="1" ht="22.5" customHeight="1">
      <c r="B150" s="175"/>
      <c r="C150" s="176"/>
      <c r="D150" s="176"/>
      <c r="E150" s="177" t="s">
        <v>5</v>
      </c>
      <c r="F150" s="420" t="s">
        <v>547</v>
      </c>
      <c r="G150" s="421"/>
      <c r="H150" s="421"/>
      <c r="I150" s="421"/>
      <c r="J150" s="176"/>
      <c r="K150" s="178" t="s">
        <v>5</v>
      </c>
      <c r="L150" s="176"/>
      <c r="M150" s="176"/>
      <c r="N150" s="176"/>
      <c r="O150" s="176"/>
      <c r="P150" s="176"/>
      <c r="Q150" s="176"/>
      <c r="R150" s="179"/>
      <c r="T150" s="180"/>
      <c r="U150" s="176"/>
      <c r="V150" s="176"/>
      <c r="W150" s="176"/>
      <c r="X150" s="176"/>
      <c r="Y150" s="176"/>
      <c r="Z150" s="176"/>
      <c r="AA150" s="181"/>
      <c r="AT150" s="182" t="s">
        <v>143</v>
      </c>
      <c r="AU150" s="182" t="s">
        <v>94</v>
      </c>
      <c r="AV150" s="12" t="s">
        <v>81</v>
      </c>
      <c r="AW150" s="12" t="s">
        <v>34</v>
      </c>
      <c r="AX150" s="12" t="s">
        <v>76</v>
      </c>
      <c r="AY150" s="182" t="s">
        <v>135</v>
      </c>
    </row>
    <row r="151" spans="2:65" s="11" customFormat="1" ht="22.5" customHeight="1">
      <c r="B151" s="167"/>
      <c r="C151" s="168"/>
      <c r="D151" s="168"/>
      <c r="E151" s="169" t="s">
        <v>5</v>
      </c>
      <c r="F151" s="414" t="s">
        <v>144</v>
      </c>
      <c r="G151" s="415"/>
      <c r="H151" s="415"/>
      <c r="I151" s="415"/>
      <c r="J151" s="168"/>
      <c r="K151" s="170">
        <v>19.916</v>
      </c>
      <c r="L151" s="168"/>
      <c r="M151" s="168"/>
      <c r="N151" s="168"/>
      <c r="O151" s="168"/>
      <c r="P151" s="168"/>
      <c r="Q151" s="168"/>
      <c r="R151" s="171"/>
      <c r="T151" s="172"/>
      <c r="U151" s="168"/>
      <c r="V151" s="168"/>
      <c r="W151" s="168"/>
      <c r="X151" s="168"/>
      <c r="Y151" s="168"/>
      <c r="Z151" s="168"/>
      <c r="AA151" s="173"/>
      <c r="AT151" s="174" t="s">
        <v>143</v>
      </c>
      <c r="AU151" s="174" t="s">
        <v>94</v>
      </c>
      <c r="AV151" s="11" t="s">
        <v>145</v>
      </c>
      <c r="AW151" s="11" t="s">
        <v>34</v>
      </c>
      <c r="AX151" s="11" t="s">
        <v>81</v>
      </c>
      <c r="AY151" s="174" t="s">
        <v>135</v>
      </c>
    </row>
    <row r="152" spans="2:65" s="1" customFormat="1" ht="31.5" customHeight="1">
      <c r="B152" s="123"/>
      <c r="C152" s="152" t="s">
        <v>186</v>
      </c>
      <c r="D152" s="152" t="s">
        <v>136</v>
      </c>
      <c r="E152" s="153" t="s">
        <v>548</v>
      </c>
      <c r="F152" s="409" t="s">
        <v>549</v>
      </c>
      <c r="G152" s="409"/>
      <c r="H152" s="409"/>
      <c r="I152" s="409"/>
      <c r="J152" s="154" t="s">
        <v>139</v>
      </c>
      <c r="K152" s="155">
        <v>8.5359999999999996</v>
      </c>
      <c r="L152" s="410">
        <v>0</v>
      </c>
      <c r="M152" s="410"/>
      <c r="N152" s="411">
        <f>ROUND(L152*K152,2)</f>
        <v>0</v>
      </c>
      <c r="O152" s="411"/>
      <c r="P152" s="411"/>
      <c r="Q152" s="411"/>
      <c r="R152" s="126"/>
      <c r="T152" s="156" t="s">
        <v>5</v>
      </c>
      <c r="U152" s="47" t="s">
        <v>41</v>
      </c>
      <c r="V152" s="39"/>
      <c r="W152" s="157">
        <f>V152*K152</f>
        <v>0</v>
      </c>
      <c r="X152" s="157">
        <v>0</v>
      </c>
      <c r="Y152" s="157">
        <f>X152*K152</f>
        <v>0</v>
      </c>
      <c r="Z152" s="157">
        <v>0</v>
      </c>
      <c r="AA152" s="158">
        <f>Z152*K152</f>
        <v>0</v>
      </c>
      <c r="AR152" s="21" t="s">
        <v>140</v>
      </c>
      <c r="AT152" s="21" t="s">
        <v>136</v>
      </c>
      <c r="AU152" s="21" t="s">
        <v>94</v>
      </c>
      <c r="AY152" s="21" t="s">
        <v>135</v>
      </c>
      <c r="BE152" s="103">
        <f>IF(U152="základní",N152,0)</f>
        <v>0</v>
      </c>
      <c r="BF152" s="103">
        <f>IF(U152="snížená",N152,0)</f>
        <v>0</v>
      </c>
      <c r="BG152" s="103">
        <f>IF(U152="zákl. přenesená",N152,0)</f>
        <v>0</v>
      </c>
      <c r="BH152" s="103">
        <f>IF(U152="sníž. přenesená",N152,0)</f>
        <v>0</v>
      </c>
      <c r="BI152" s="103">
        <f>IF(U152="nulová",N152,0)</f>
        <v>0</v>
      </c>
      <c r="BJ152" s="21" t="s">
        <v>81</v>
      </c>
      <c r="BK152" s="103">
        <f>ROUND(L152*K152,2)</f>
        <v>0</v>
      </c>
      <c r="BL152" s="21" t="s">
        <v>140</v>
      </c>
      <c r="BM152" s="21" t="s">
        <v>550</v>
      </c>
    </row>
    <row r="153" spans="2:65" s="10" customFormat="1" ht="22.5" customHeight="1">
      <c r="B153" s="159"/>
      <c r="C153" s="160"/>
      <c r="D153" s="160"/>
      <c r="E153" s="161" t="s">
        <v>5</v>
      </c>
      <c r="F153" s="412" t="s">
        <v>551</v>
      </c>
      <c r="G153" s="413"/>
      <c r="H153" s="413"/>
      <c r="I153" s="413"/>
      <c r="J153" s="160"/>
      <c r="K153" s="162">
        <v>8.5359999999999996</v>
      </c>
      <c r="L153" s="160"/>
      <c r="M153" s="160"/>
      <c r="N153" s="160"/>
      <c r="O153" s="160"/>
      <c r="P153" s="160"/>
      <c r="Q153" s="160"/>
      <c r="R153" s="163"/>
      <c r="T153" s="164"/>
      <c r="U153" s="160"/>
      <c r="V153" s="160"/>
      <c r="W153" s="160"/>
      <c r="X153" s="160"/>
      <c r="Y153" s="160"/>
      <c r="Z153" s="160"/>
      <c r="AA153" s="165"/>
      <c r="AT153" s="166" t="s">
        <v>143</v>
      </c>
      <c r="AU153" s="166" t="s">
        <v>94</v>
      </c>
      <c r="AV153" s="10" t="s">
        <v>94</v>
      </c>
      <c r="AW153" s="10" t="s">
        <v>34</v>
      </c>
      <c r="AX153" s="10" t="s">
        <v>76</v>
      </c>
      <c r="AY153" s="166" t="s">
        <v>135</v>
      </c>
    </row>
    <row r="154" spans="2:65" s="11" customFormat="1" ht="22.5" customHeight="1">
      <c r="B154" s="167"/>
      <c r="C154" s="168"/>
      <c r="D154" s="168"/>
      <c r="E154" s="169" t="s">
        <v>5</v>
      </c>
      <c r="F154" s="414" t="s">
        <v>144</v>
      </c>
      <c r="G154" s="415"/>
      <c r="H154" s="415"/>
      <c r="I154" s="415"/>
      <c r="J154" s="168"/>
      <c r="K154" s="170">
        <v>8.5359999999999996</v>
      </c>
      <c r="L154" s="168"/>
      <c r="M154" s="168"/>
      <c r="N154" s="168"/>
      <c r="O154" s="168"/>
      <c r="P154" s="168"/>
      <c r="Q154" s="168"/>
      <c r="R154" s="171"/>
      <c r="T154" s="172"/>
      <c r="U154" s="168"/>
      <c r="V154" s="168"/>
      <c r="W154" s="168"/>
      <c r="X154" s="168"/>
      <c r="Y154" s="168"/>
      <c r="Z154" s="168"/>
      <c r="AA154" s="173"/>
      <c r="AT154" s="174" t="s">
        <v>143</v>
      </c>
      <c r="AU154" s="174" t="s">
        <v>94</v>
      </c>
      <c r="AV154" s="11" t="s">
        <v>145</v>
      </c>
      <c r="AW154" s="11" t="s">
        <v>34</v>
      </c>
      <c r="AX154" s="11" t="s">
        <v>81</v>
      </c>
      <c r="AY154" s="174" t="s">
        <v>135</v>
      </c>
    </row>
    <row r="155" spans="2:65" s="1" customFormat="1" ht="31.5" customHeight="1">
      <c r="B155" s="123"/>
      <c r="C155" s="152" t="s">
        <v>203</v>
      </c>
      <c r="D155" s="152" t="s">
        <v>136</v>
      </c>
      <c r="E155" s="153" t="s">
        <v>187</v>
      </c>
      <c r="F155" s="409" t="s">
        <v>188</v>
      </c>
      <c r="G155" s="409"/>
      <c r="H155" s="409"/>
      <c r="I155" s="409"/>
      <c r="J155" s="154" t="s">
        <v>139</v>
      </c>
      <c r="K155" s="155">
        <v>63.395000000000003</v>
      </c>
      <c r="L155" s="410">
        <v>0</v>
      </c>
      <c r="M155" s="410"/>
      <c r="N155" s="411">
        <f>ROUND(L155*K155,2)</f>
        <v>0</v>
      </c>
      <c r="O155" s="411"/>
      <c r="P155" s="411"/>
      <c r="Q155" s="411"/>
      <c r="R155" s="126"/>
      <c r="T155" s="156" t="s">
        <v>5</v>
      </c>
      <c r="U155" s="47" t="s">
        <v>41</v>
      </c>
      <c r="V155" s="39"/>
      <c r="W155" s="157">
        <f>V155*K155</f>
        <v>0</v>
      </c>
      <c r="X155" s="157">
        <v>0</v>
      </c>
      <c r="Y155" s="157">
        <f>X155*K155</f>
        <v>0</v>
      </c>
      <c r="Z155" s="157">
        <v>0</v>
      </c>
      <c r="AA155" s="158">
        <f>Z155*K155</f>
        <v>0</v>
      </c>
      <c r="AR155" s="21" t="s">
        <v>140</v>
      </c>
      <c r="AT155" s="21" t="s">
        <v>136</v>
      </c>
      <c r="AU155" s="21" t="s">
        <v>94</v>
      </c>
      <c r="AY155" s="21" t="s">
        <v>135</v>
      </c>
      <c r="BE155" s="103">
        <f>IF(U155="základní",N155,0)</f>
        <v>0</v>
      </c>
      <c r="BF155" s="103">
        <f>IF(U155="snížená",N155,0)</f>
        <v>0</v>
      </c>
      <c r="BG155" s="103">
        <f>IF(U155="zákl. přenesená",N155,0)</f>
        <v>0</v>
      </c>
      <c r="BH155" s="103">
        <f>IF(U155="sníž. přenesená",N155,0)</f>
        <v>0</v>
      </c>
      <c r="BI155" s="103">
        <f>IF(U155="nulová",N155,0)</f>
        <v>0</v>
      </c>
      <c r="BJ155" s="21" t="s">
        <v>81</v>
      </c>
      <c r="BK155" s="103">
        <f>ROUND(L155*K155,2)</f>
        <v>0</v>
      </c>
      <c r="BL155" s="21" t="s">
        <v>140</v>
      </c>
      <c r="BM155" s="21" t="s">
        <v>552</v>
      </c>
    </row>
    <row r="156" spans="2:65" s="10" customFormat="1" ht="22.5" customHeight="1">
      <c r="B156" s="159"/>
      <c r="C156" s="160"/>
      <c r="D156" s="160"/>
      <c r="E156" s="161" t="s">
        <v>5</v>
      </c>
      <c r="F156" s="412" t="s">
        <v>553</v>
      </c>
      <c r="G156" s="413"/>
      <c r="H156" s="413"/>
      <c r="I156" s="413"/>
      <c r="J156" s="160"/>
      <c r="K156" s="162">
        <v>71.930999999999997</v>
      </c>
      <c r="L156" s="160"/>
      <c r="M156" s="160"/>
      <c r="N156" s="160"/>
      <c r="O156" s="160"/>
      <c r="P156" s="160"/>
      <c r="Q156" s="160"/>
      <c r="R156" s="163"/>
      <c r="T156" s="164"/>
      <c r="U156" s="160"/>
      <c r="V156" s="160"/>
      <c r="W156" s="160"/>
      <c r="X156" s="160"/>
      <c r="Y156" s="160"/>
      <c r="Z156" s="160"/>
      <c r="AA156" s="165"/>
      <c r="AT156" s="166" t="s">
        <v>143</v>
      </c>
      <c r="AU156" s="166" t="s">
        <v>94</v>
      </c>
      <c r="AV156" s="10" t="s">
        <v>94</v>
      </c>
      <c r="AW156" s="10" t="s">
        <v>34</v>
      </c>
      <c r="AX156" s="10" t="s">
        <v>76</v>
      </c>
      <c r="AY156" s="166" t="s">
        <v>135</v>
      </c>
    </row>
    <row r="157" spans="2:65" s="10" customFormat="1" ht="22.5" customHeight="1">
      <c r="B157" s="159"/>
      <c r="C157" s="160"/>
      <c r="D157" s="160"/>
      <c r="E157" s="161" t="s">
        <v>554</v>
      </c>
      <c r="F157" s="422" t="s">
        <v>555</v>
      </c>
      <c r="G157" s="423"/>
      <c r="H157" s="423"/>
      <c r="I157" s="423"/>
      <c r="J157" s="160"/>
      <c r="K157" s="162">
        <v>-8.5359999999999996</v>
      </c>
      <c r="L157" s="160"/>
      <c r="M157" s="160"/>
      <c r="N157" s="160"/>
      <c r="O157" s="160"/>
      <c r="P157" s="160"/>
      <c r="Q157" s="160"/>
      <c r="R157" s="163"/>
      <c r="T157" s="164"/>
      <c r="U157" s="160"/>
      <c r="V157" s="160"/>
      <c r="W157" s="160"/>
      <c r="X157" s="160"/>
      <c r="Y157" s="160"/>
      <c r="Z157" s="160"/>
      <c r="AA157" s="165"/>
      <c r="AT157" s="166" t="s">
        <v>143</v>
      </c>
      <c r="AU157" s="166" t="s">
        <v>94</v>
      </c>
      <c r="AV157" s="10" t="s">
        <v>94</v>
      </c>
      <c r="AW157" s="10" t="s">
        <v>34</v>
      </c>
      <c r="AX157" s="10" t="s">
        <v>76</v>
      </c>
      <c r="AY157" s="166" t="s">
        <v>135</v>
      </c>
    </row>
    <row r="158" spans="2:65" s="11" customFormat="1" ht="22.5" customHeight="1">
      <c r="B158" s="167"/>
      <c r="C158" s="168"/>
      <c r="D158" s="168"/>
      <c r="E158" s="169" t="s">
        <v>5</v>
      </c>
      <c r="F158" s="414" t="s">
        <v>144</v>
      </c>
      <c r="G158" s="415"/>
      <c r="H158" s="415"/>
      <c r="I158" s="415"/>
      <c r="J158" s="168"/>
      <c r="K158" s="170">
        <v>63.395000000000003</v>
      </c>
      <c r="L158" s="168"/>
      <c r="M158" s="168"/>
      <c r="N158" s="168"/>
      <c r="O158" s="168"/>
      <c r="P158" s="168"/>
      <c r="Q158" s="168"/>
      <c r="R158" s="171"/>
      <c r="T158" s="172"/>
      <c r="U158" s="168"/>
      <c r="V158" s="168"/>
      <c r="W158" s="168"/>
      <c r="X158" s="168"/>
      <c r="Y158" s="168"/>
      <c r="Z158" s="168"/>
      <c r="AA158" s="173"/>
      <c r="AT158" s="174" t="s">
        <v>143</v>
      </c>
      <c r="AU158" s="174" t="s">
        <v>94</v>
      </c>
      <c r="AV158" s="11" t="s">
        <v>145</v>
      </c>
      <c r="AW158" s="11" t="s">
        <v>34</v>
      </c>
      <c r="AX158" s="11" t="s">
        <v>81</v>
      </c>
      <c r="AY158" s="174" t="s">
        <v>135</v>
      </c>
    </row>
    <row r="159" spans="2:65" s="1" customFormat="1" ht="31.5" customHeight="1">
      <c r="B159" s="123"/>
      <c r="C159" s="152" t="s">
        <v>227</v>
      </c>
      <c r="D159" s="152" t="s">
        <v>136</v>
      </c>
      <c r="E159" s="153" t="s">
        <v>359</v>
      </c>
      <c r="F159" s="409" t="s">
        <v>360</v>
      </c>
      <c r="G159" s="409"/>
      <c r="H159" s="409"/>
      <c r="I159" s="409"/>
      <c r="J159" s="154" t="s">
        <v>139</v>
      </c>
      <c r="K159" s="155">
        <v>8.5359999999999996</v>
      </c>
      <c r="L159" s="410">
        <v>0</v>
      </c>
      <c r="M159" s="410"/>
      <c r="N159" s="411">
        <f>ROUND(L159*K159,2)</f>
        <v>0</v>
      </c>
      <c r="O159" s="411"/>
      <c r="P159" s="411"/>
      <c r="Q159" s="411"/>
      <c r="R159" s="126"/>
      <c r="T159" s="156" t="s">
        <v>5</v>
      </c>
      <c r="U159" s="47" t="s">
        <v>41</v>
      </c>
      <c r="V159" s="39"/>
      <c r="W159" s="157">
        <f>V159*K159</f>
        <v>0</v>
      </c>
      <c r="X159" s="157">
        <v>0</v>
      </c>
      <c r="Y159" s="157">
        <f>X159*K159</f>
        <v>0</v>
      </c>
      <c r="Z159" s="157">
        <v>0</v>
      </c>
      <c r="AA159" s="158">
        <f>Z159*K159</f>
        <v>0</v>
      </c>
      <c r="AR159" s="21" t="s">
        <v>140</v>
      </c>
      <c r="AT159" s="21" t="s">
        <v>136</v>
      </c>
      <c r="AU159" s="21" t="s">
        <v>94</v>
      </c>
      <c r="AY159" s="21" t="s">
        <v>135</v>
      </c>
      <c r="BE159" s="103">
        <f>IF(U159="základní",N159,0)</f>
        <v>0</v>
      </c>
      <c r="BF159" s="103">
        <f>IF(U159="snížená",N159,0)</f>
        <v>0</v>
      </c>
      <c r="BG159" s="103">
        <f>IF(U159="zákl. přenesená",N159,0)</f>
        <v>0</v>
      </c>
      <c r="BH159" s="103">
        <f>IF(U159="sníž. přenesená",N159,0)</f>
        <v>0</v>
      </c>
      <c r="BI159" s="103">
        <f>IF(U159="nulová",N159,0)</f>
        <v>0</v>
      </c>
      <c r="BJ159" s="21" t="s">
        <v>81</v>
      </c>
      <c r="BK159" s="103">
        <f>ROUND(L159*K159,2)</f>
        <v>0</v>
      </c>
      <c r="BL159" s="21" t="s">
        <v>140</v>
      </c>
      <c r="BM159" s="21" t="s">
        <v>556</v>
      </c>
    </row>
    <row r="160" spans="2:65" s="10" customFormat="1" ht="22.5" customHeight="1">
      <c r="B160" s="159"/>
      <c r="C160" s="160"/>
      <c r="D160" s="160"/>
      <c r="E160" s="161" t="s">
        <v>5</v>
      </c>
      <c r="F160" s="412" t="s">
        <v>551</v>
      </c>
      <c r="G160" s="413"/>
      <c r="H160" s="413"/>
      <c r="I160" s="413"/>
      <c r="J160" s="160"/>
      <c r="K160" s="162">
        <v>8.5359999999999996</v>
      </c>
      <c r="L160" s="160"/>
      <c r="M160" s="160"/>
      <c r="N160" s="160"/>
      <c r="O160" s="160"/>
      <c r="P160" s="160"/>
      <c r="Q160" s="160"/>
      <c r="R160" s="163"/>
      <c r="T160" s="164"/>
      <c r="U160" s="160"/>
      <c r="V160" s="160"/>
      <c r="W160" s="160"/>
      <c r="X160" s="160"/>
      <c r="Y160" s="160"/>
      <c r="Z160" s="160"/>
      <c r="AA160" s="165"/>
      <c r="AT160" s="166" t="s">
        <v>143</v>
      </c>
      <c r="AU160" s="166" t="s">
        <v>94</v>
      </c>
      <c r="AV160" s="10" t="s">
        <v>94</v>
      </c>
      <c r="AW160" s="10" t="s">
        <v>34</v>
      </c>
      <c r="AX160" s="10" t="s">
        <v>76</v>
      </c>
      <c r="AY160" s="166" t="s">
        <v>135</v>
      </c>
    </row>
    <row r="161" spans="2:65" s="11" customFormat="1" ht="22.5" customHeight="1">
      <c r="B161" s="167"/>
      <c r="C161" s="168"/>
      <c r="D161" s="168"/>
      <c r="E161" s="169" t="s">
        <v>5</v>
      </c>
      <c r="F161" s="414" t="s">
        <v>144</v>
      </c>
      <c r="G161" s="415"/>
      <c r="H161" s="415"/>
      <c r="I161" s="415"/>
      <c r="J161" s="168"/>
      <c r="K161" s="170">
        <v>8.5359999999999996</v>
      </c>
      <c r="L161" s="168"/>
      <c r="M161" s="168"/>
      <c r="N161" s="168"/>
      <c r="O161" s="168"/>
      <c r="P161" s="168"/>
      <c r="Q161" s="168"/>
      <c r="R161" s="171"/>
      <c r="T161" s="172"/>
      <c r="U161" s="168"/>
      <c r="V161" s="168"/>
      <c r="W161" s="168"/>
      <c r="X161" s="168"/>
      <c r="Y161" s="168"/>
      <c r="Z161" s="168"/>
      <c r="AA161" s="173"/>
      <c r="AT161" s="174" t="s">
        <v>143</v>
      </c>
      <c r="AU161" s="174" t="s">
        <v>94</v>
      </c>
      <c r="AV161" s="11" t="s">
        <v>145</v>
      </c>
      <c r="AW161" s="11" t="s">
        <v>34</v>
      </c>
      <c r="AX161" s="11" t="s">
        <v>81</v>
      </c>
      <c r="AY161" s="174" t="s">
        <v>135</v>
      </c>
    </row>
    <row r="162" spans="2:65" s="1" customFormat="1" ht="22.5" customHeight="1">
      <c r="B162" s="123"/>
      <c r="C162" s="152" t="s">
        <v>213</v>
      </c>
      <c r="D162" s="152" t="s">
        <v>136</v>
      </c>
      <c r="E162" s="153" t="s">
        <v>195</v>
      </c>
      <c r="F162" s="409" t="s">
        <v>196</v>
      </c>
      <c r="G162" s="409"/>
      <c r="H162" s="409"/>
      <c r="I162" s="409"/>
      <c r="J162" s="154" t="s">
        <v>139</v>
      </c>
      <c r="K162" s="155">
        <v>71.930999999999997</v>
      </c>
      <c r="L162" s="410">
        <v>0</v>
      </c>
      <c r="M162" s="410"/>
      <c r="N162" s="411">
        <f>ROUND(L162*K162,2)</f>
        <v>0</v>
      </c>
      <c r="O162" s="411"/>
      <c r="P162" s="411"/>
      <c r="Q162" s="411"/>
      <c r="R162" s="126"/>
      <c r="T162" s="156" t="s">
        <v>5</v>
      </c>
      <c r="U162" s="47" t="s">
        <v>41</v>
      </c>
      <c r="V162" s="39"/>
      <c r="W162" s="157">
        <f>V162*K162</f>
        <v>0</v>
      </c>
      <c r="X162" s="157">
        <v>0</v>
      </c>
      <c r="Y162" s="157">
        <f>X162*K162</f>
        <v>0</v>
      </c>
      <c r="Z162" s="157">
        <v>0</v>
      </c>
      <c r="AA162" s="158">
        <f>Z162*K162</f>
        <v>0</v>
      </c>
      <c r="AR162" s="21" t="s">
        <v>140</v>
      </c>
      <c r="AT162" s="21" t="s">
        <v>136</v>
      </c>
      <c r="AU162" s="21" t="s">
        <v>94</v>
      </c>
      <c r="AY162" s="21" t="s">
        <v>135</v>
      </c>
      <c r="BE162" s="103">
        <f>IF(U162="základní",N162,0)</f>
        <v>0</v>
      </c>
      <c r="BF162" s="103">
        <f>IF(U162="snížená",N162,0)</f>
        <v>0</v>
      </c>
      <c r="BG162" s="103">
        <f>IF(U162="zákl. přenesená",N162,0)</f>
        <v>0</v>
      </c>
      <c r="BH162" s="103">
        <f>IF(U162="sníž. přenesená",N162,0)</f>
        <v>0</v>
      </c>
      <c r="BI162" s="103">
        <f>IF(U162="nulová",N162,0)</f>
        <v>0</v>
      </c>
      <c r="BJ162" s="21" t="s">
        <v>81</v>
      </c>
      <c r="BK162" s="103">
        <f>ROUND(L162*K162,2)</f>
        <v>0</v>
      </c>
      <c r="BL162" s="21" t="s">
        <v>140</v>
      </c>
      <c r="BM162" s="21" t="s">
        <v>557</v>
      </c>
    </row>
    <row r="163" spans="2:65" s="10" customFormat="1" ht="22.5" customHeight="1">
      <c r="B163" s="159"/>
      <c r="C163" s="160"/>
      <c r="D163" s="160"/>
      <c r="E163" s="161" t="s">
        <v>5</v>
      </c>
      <c r="F163" s="412" t="s">
        <v>558</v>
      </c>
      <c r="G163" s="413"/>
      <c r="H163" s="413"/>
      <c r="I163" s="413"/>
      <c r="J163" s="160"/>
      <c r="K163" s="162">
        <v>71.930999999999997</v>
      </c>
      <c r="L163" s="160"/>
      <c r="M163" s="160"/>
      <c r="N163" s="160"/>
      <c r="O163" s="160"/>
      <c r="P163" s="160"/>
      <c r="Q163" s="160"/>
      <c r="R163" s="163"/>
      <c r="T163" s="164"/>
      <c r="U163" s="160"/>
      <c r="V163" s="160"/>
      <c r="W163" s="160"/>
      <c r="X163" s="160"/>
      <c r="Y163" s="160"/>
      <c r="Z163" s="160"/>
      <c r="AA163" s="165"/>
      <c r="AT163" s="166" t="s">
        <v>143</v>
      </c>
      <c r="AU163" s="166" t="s">
        <v>94</v>
      </c>
      <c r="AV163" s="10" t="s">
        <v>94</v>
      </c>
      <c r="AW163" s="10" t="s">
        <v>34</v>
      </c>
      <c r="AX163" s="10" t="s">
        <v>76</v>
      </c>
      <c r="AY163" s="166" t="s">
        <v>135</v>
      </c>
    </row>
    <row r="164" spans="2:65" s="12" customFormat="1" ht="22.5" customHeight="1">
      <c r="B164" s="175"/>
      <c r="C164" s="176"/>
      <c r="D164" s="176"/>
      <c r="E164" s="177" t="s">
        <v>5</v>
      </c>
      <c r="F164" s="420" t="s">
        <v>369</v>
      </c>
      <c r="G164" s="421"/>
      <c r="H164" s="421"/>
      <c r="I164" s="421"/>
      <c r="J164" s="176"/>
      <c r="K164" s="178" t="s">
        <v>5</v>
      </c>
      <c r="L164" s="176"/>
      <c r="M164" s="176"/>
      <c r="N164" s="176"/>
      <c r="O164" s="176"/>
      <c r="P164" s="176"/>
      <c r="Q164" s="176"/>
      <c r="R164" s="179"/>
      <c r="T164" s="180"/>
      <c r="U164" s="176"/>
      <c r="V164" s="176"/>
      <c r="W164" s="176"/>
      <c r="X164" s="176"/>
      <c r="Y164" s="176"/>
      <c r="Z164" s="176"/>
      <c r="AA164" s="181"/>
      <c r="AT164" s="182" t="s">
        <v>143</v>
      </c>
      <c r="AU164" s="182" t="s">
        <v>94</v>
      </c>
      <c r="AV164" s="12" t="s">
        <v>81</v>
      </c>
      <c r="AW164" s="12" t="s">
        <v>34</v>
      </c>
      <c r="AX164" s="12" t="s">
        <v>76</v>
      </c>
      <c r="AY164" s="182" t="s">
        <v>135</v>
      </c>
    </row>
    <row r="165" spans="2:65" s="11" customFormat="1" ht="22.5" customHeight="1">
      <c r="B165" s="167"/>
      <c r="C165" s="168"/>
      <c r="D165" s="168"/>
      <c r="E165" s="169" t="s">
        <v>5</v>
      </c>
      <c r="F165" s="414" t="s">
        <v>144</v>
      </c>
      <c r="G165" s="415"/>
      <c r="H165" s="415"/>
      <c r="I165" s="415"/>
      <c r="J165" s="168"/>
      <c r="K165" s="170">
        <v>71.930999999999997</v>
      </c>
      <c r="L165" s="168"/>
      <c r="M165" s="168"/>
      <c r="N165" s="168"/>
      <c r="O165" s="168"/>
      <c r="P165" s="168"/>
      <c r="Q165" s="168"/>
      <c r="R165" s="171"/>
      <c r="T165" s="172"/>
      <c r="U165" s="168"/>
      <c r="V165" s="168"/>
      <c r="W165" s="168"/>
      <c r="X165" s="168"/>
      <c r="Y165" s="168"/>
      <c r="Z165" s="168"/>
      <c r="AA165" s="173"/>
      <c r="AT165" s="174" t="s">
        <v>143</v>
      </c>
      <c r="AU165" s="174" t="s">
        <v>94</v>
      </c>
      <c r="AV165" s="11" t="s">
        <v>145</v>
      </c>
      <c r="AW165" s="11" t="s">
        <v>34</v>
      </c>
      <c r="AX165" s="11" t="s">
        <v>81</v>
      </c>
      <c r="AY165" s="174" t="s">
        <v>135</v>
      </c>
    </row>
    <row r="166" spans="2:65" s="1" customFormat="1" ht="22.5" customHeight="1">
      <c r="B166" s="123"/>
      <c r="C166" s="152" t="s">
        <v>172</v>
      </c>
      <c r="D166" s="152" t="s">
        <v>136</v>
      </c>
      <c r="E166" s="153" t="s">
        <v>199</v>
      </c>
      <c r="F166" s="409" t="s">
        <v>200</v>
      </c>
      <c r="G166" s="409"/>
      <c r="H166" s="409"/>
      <c r="I166" s="409"/>
      <c r="J166" s="154" t="s">
        <v>139</v>
      </c>
      <c r="K166" s="155">
        <v>71.930999999999997</v>
      </c>
      <c r="L166" s="410">
        <v>0</v>
      </c>
      <c r="M166" s="410"/>
      <c r="N166" s="411">
        <f>ROUND(L166*K166,2)</f>
        <v>0</v>
      </c>
      <c r="O166" s="411"/>
      <c r="P166" s="411"/>
      <c r="Q166" s="411"/>
      <c r="R166" s="126"/>
      <c r="T166" s="156" t="s">
        <v>5</v>
      </c>
      <c r="U166" s="47" t="s">
        <v>41</v>
      </c>
      <c r="V166" s="39"/>
      <c r="W166" s="157">
        <f>V166*K166</f>
        <v>0</v>
      </c>
      <c r="X166" s="157">
        <v>0</v>
      </c>
      <c r="Y166" s="157">
        <f>X166*K166</f>
        <v>0</v>
      </c>
      <c r="Z166" s="157">
        <v>0</v>
      </c>
      <c r="AA166" s="158">
        <f>Z166*K166</f>
        <v>0</v>
      </c>
      <c r="AR166" s="21" t="s">
        <v>140</v>
      </c>
      <c r="AT166" s="21" t="s">
        <v>136</v>
      </c>
      <c r="AU166" s="21" t="s">
        <v>94</v>
      </c>
      <c r="AY166" s="21" t="s">
        <v>135</v>
      </c>
      <c r="BE166" s="103">
        <f>IF(U166="základní",N166,0)</f>
        <v>0</v>
      </c>
      <c r="BF166" s="103">
        <f>IF(U166="snížená",N166,0)</f>
        <v>0</v>
      </c>
      <c r="BG166" s="103">
        <f>IF(U166="zákl. přenesená",N166,0)</f>
        <v>0</v>
      </c>
      <c r="BH166" s="103">
        <f>IF(U166="sníž. přenesená",N166,0)</f>
        <v>0</v>
      </c>
      <c r="BI166" s="103">
        <f>IF(U166="nulová",N166,0)</f>
        <v>0</v>
      </c>
      <c r="BJ166" s="21" t="s">
        <v>81</v>
      </c>
      <c r="BK166" s="103">
        <f>ROUND(L166*K166,2)</f>
        <v>0</v>
      </c>
      <c r="BL166" s="21" t="s">
        <v>140</v>
      </c>
      <c r="BM166" s="21" t="s">
        <v>559</v>
      </c>
    </row>
    <row r="167" spans="2:65" s="10" customFormat="1" ht="22.5" customHeight="1">
      <c r="B167" s="159"/>
      <c r="C167" s="160"/>
      <c r="D167" s="160"/>
      <c r="E167" s="161" t="s">
        <v>5</v>
      </c>
      <c r="F167" s="412" t="s">
        <v>558</v>
      </c>
      <c r="G167" s="413"/>
      <c r="H167" s="413"/>
      <c r="I167" s="413"/>
      <c r="J167" s="160"/>
      <c r="K167" s="162">
        <v>71.930999999999997</v>
      </c>
      <c r="L167" s="160"/>
      <c r="M167" s="160"/>
      <c r="N167" s="160"/>
      <c r="O167" s="160"/>
      <c r="P167" s="160"/>
      <c r="Q167" s="160"/>
      <c r="R167" s="163"/>
      <c r="T167" s="164"/>
      <c r="U167" s="160"/>
      <c r="V167" s="160"/>
      <c r="W167" s="160"/>
      <c r="X167" s="160"/>
      <c r="Y167" s="160"/>
      <c r="Z167" s="160"/>
      <c r="AA167" s="165"/>
      <c r="AT167" s="166" t="s">
        <v>143</v>
      </c>
      <c r="AU167" s="166" t="s">
        <v>94</v>
      </c>
      <c r="AV167" s="10" t="s">
        <v>94</v>
      </c>
      <c r="AW167" s="10" t="s">
        <v>34</v>
      </c>
      <c r="AX167" s="10" t="s">
        <v>76</v>
      </c>
      <c r="AY167" s="166" t="s">
        <v>135</v>
      </c>
    </row>
    <row r="168" spans="2:65" s="11" customFormat="1" ht="22.5" customHeight="1">
      <c r="B168" s="167"/>
      <c r="C168" s="168"/>
      <c r="D168" s="168"/>
      <c r="E168" s="169" t="s">
        <v>5</v>
      </c>
      <c r="F168" s="414" t="s">
        <v>144</v>
      </c>
      <c r="G168" s="415"/>
      <c r="H168" s="415"/>
      <c r="I168" s="415"/>
      <c r="J168" s="168"/>
      <c r="K168" s="170">
        <v>71.930999999999997</v>
      </c>
      <c r="L168" s="168"/>
      <c r="M168" s="168"/>
      <c r="N168" s="168"/>
      <c r="O168" s="168"/>
      <c r="P168" s="168"/>
      <c r="Q168" s="168"/>
      <c r="R168" s="171"/>
      <c r="T168" s="172"/>
      <c r="U168" s="168"/>
      <c r="V168" s="168"/>
      <c r="W168" s="168"/>
      <c r="X168" s="168"/>
      <c r="Y168" s="168"/>
      <c r="Z168" s="168"/>
      <c r="AA168" s="173"/>
      <c r="AT168" s="174" t="s">
        <v>143</v>
      </c>
      <c r="AU168" s="174" t="s">
        <v>94</v>
      </c>
      <c r="AV168" s="11" t="s">
        <v>145</v>
      </c>
      <c r="AW168" s="11" t="s">
        <v>34</v>
      </c>
      <c r="AX168" s="11" t="s">
        <v>81</v>
      </c>
      <c r="AY168" s="174" t="s">
        <v>135</v>
      </c>
    </row>
    <row r="169" spans="2:65" s="1" customFormat="1" ht="31.5" customHeight="1">
      <c r="B169" s="123"/>
      <c r="C169" s="152" t="s">
        <v>177</v>
      </c>
      <c r="D169" s="152" t="s">
        <v>136</v>
      </c>
      <c r="E169" s="153" t="s">
        <v>204</v>
      </c>
      <c r="F169" s="409" t="s">
        <v>205</v>
      </c>
      <c r="G169" s="409"/>
      <c r="H169" s="409"/>
      <c r="I169" s="409"/>
      <c r="J169" s="154" t="s">
        <v>139</v>
      </c>
      <c r="K169" s="155">
        <v>115.09</v>
      </c>
      <c r="L169" s="410">
        <v>0</v>
      </c>
      <c r="M169" s="410"/>
      <c r="N169" s="411">
        <f>ROUND(L169*K169,2)</f>
        <v>0</v>
      </c>
      <c r="O169" s="411"/>
      <c r="P169" s="411"/>
      <c r="Q169" s="411"/>
      <c r="R169" s="126"/>
      <c r="T169" s="156" t="s">
        <v>5</v>
      </c>
      <c r="U169" s="47" t="s">
        <v>41</v>
      </c>
      <c r="V169" s="39"/>
      <c r="W169" s="157">
        <f>V169*K169</f>
        <v>0</v>
      </c>
      <c r="X169" s="157">
        <v>0</v>
      </c>
      <c r="Y169" s="157">
        <f>X169*K169</f>
        <v>0</v>
      </c>
      <c r="Z169" s="157">
        <v>0</v>
      </c>
      <c r="AA169" s="158">
        <f>Z169*K169</f>
        <v>0</v>
      </c>
      <c r="AR169" s="21" t="s">
        <v>140</v>
      </c>
      <c r="AT169" s="21" t="s">
        <v>136</v>
      </c>
      <c r="AU169" s="21" t="s">
        <v>94</v>
      </c>
      <c r="AY169" s="21" t="s">
        <v>135</v>
      </c>
      <c r="BE169" s="103">
        <f>IF(U169="základní",N169,0)</f>
        <v>0</v>
      </c>
      <c r="BF169" s="103">
        <f>IF(U169="snížená",N169,0)</f>
        <v>0</v>
      </c>
      <c r="BG169" s="103">
        <f>IF(U169="zákl. přenesená",N169,0)</f>
        <v>0</v>
      </c>
      <c r="BH169" s="103">
        <f>IF(U169="sníž. přenesená",N169,0)</f>
        <v>0</v>
      </c>
      <c r="BI169" s="103">
        <f>IF(U169="nulová",N169,0)</f>
        <v>0</v>
      </c>
      <c r="BJ169" s="21" t="s">
        <v>81</v>
      </c>
      <c r="BK169" s="103">
        <f>ROUND(L169*K169,2)</f>
        <v>0</v>
      </c>
      <c r="BL169" s="21" t="s">
        <v>140</v>
      </c>
      <c r="BM169" s="21" t="s">
        <v>560</v>
      </c>
    </row>
    <row r="170" spans="2:65" s="10" customFormat="1" ht="22.5" customHeight="1">
      <c r="B170" s="159"/>
      <c r="C170" s="160"/>
      <c r="D170" s="160"/>
      <c r="E170" s="161" t="s">
        <v>5</v>
      </c>
      <c r="F170" s="412" t="s">
        <v>561</v>
      </c>
      <c r="G170" s="413"/>
      <c r="H170" s="413"/>
      <c r="I170" s="413"/>
      <c r="J170" s="160"/>
      <c r="K170" s="162">
        <v>115.09</v>
      </c>
      <c r="L170" s="160"/>
      <c r="M170" s="160"/>
      <c r="N170" s="160"/>
      <c r="O170" s="160"/>
      <c r="P170" s="160"/>
      <c r="Q170" s="160"/>
      <c r="R170" s="163"/>
      <c r="T170" s="164"/>
      <c r="U170" s="160"/>
      <c r="V170" s="160"/>
      <c r="W170" s="160"/>
      <c r="X170" s="160"/>
      <c r="Y170" s="160"/>
      <c r="Z170" s="160"/>
      <c r="AA170" s="165"/>
      <c r="AT170" s="166" t="s">
        <v>143</v>
      </c>
      <c r="AU170" s="166" t="s">
        <v>94</v>
      </c>
      <c r="AV170" s="10" t="s">
        <v>94</v>
      </c>
      <c r="AW170" s="10" t="s">
        <v>34</v>
      </c>
      <c r="AX170" s="10" t="s">
        <v>76</v>
      </c>
      <c r="AY170" s="166" t="s">
        <v>135</v>
      </c>
    </row>
    <row r="171" spans="2:65" s="11" customFormat="1" ht="22.5" customHeight="1">
      <c r="B171" s="167"/>
      <c r="C171" s="168"/>
      <c r="D171" s="168"/>
      <c r="E171" s="169" t="s">
        <v>5</v>
      </c>
      <c r="F171" s="414" t="s">
        <v>144</v>
      </c>
      <c r="G171" s="415"/>
      <c r="H171" s="415"/>
      <c r="I171" s="415"/>
      <c r="J171" s="168"/>
      <c r="K171" s="170">
        <v>115.09</v>
      </c>
      <c r="L171" s="168"/>
      <c r="M171" s="168"/>
      <c r="N171" s="168"/>
      <c r="O171" s="168"/>
      <c r="P171" s="168"/>
      <c r="Q171" s="168"/>
      <c r="R171" s="171"/>
      <c r="T171" s="172"/>
      <c r="U171" s="168"/>
      <c r="V171" s="168"/>
      <c r="W171" s="168"/>
      <c r="X171" s="168"/>
      <c r="Y171" s="168"/>
      <c r="Z171" s="168"/>
      <c r="AA171" s="173"/>
      <c r="AT171" s="174" t="s">
        <v>143</v>
      </c>
      <c r="AU171" s="174" t="s">
        <v>94</v>
      </c>
      <c r="AV171" s="11" t="s">
        <v>145</v>
      </c>
      <c r="AW171" s="11" t="s">
        <v>34</v>
      </c>
      <c r="AX171" s="11" t="s">
        <v>81</v>
      </c>
      <c r="AY171" s="174" t="s">
        <v>135</v>
      </c>
    </row>
    <row r="172" spans="2:65" s="1" customFormat="1" ht="31.5" customHeight="1">
      <c r="B172" s="123"/>
      <c r="C172" s="152" t="s">
        <v>207</v>
      </c>
      <c r="D172" s="152" t="s">
        <v>136</v>
      </c>
      <c r="E172" s="153" t="s">
        <v>374</v>
      </c>
      <c r="F172" s="409" t="s">
        <v>375</v>
      </c>
      <c r="G172" s="409"/>
      <c r="H172" s="409"/>
      <c r="I172" s="409"/>
      <c r="J172" s="154" t="s">
        <v>139</v>
      </c>
      <c r="K172" s="155">
        <v>100.78100000000001</v>
      </c>
      <c r="L172" s="410">
        <v>0</v>
      </c>
      <c r="M172" s="410"/>
      <c r="N172" s="411">
        <f>ROUND(L172*K172,2)</f>
        <v>0</v>
      </c>
      <c r="O172" s="411"/>
      <c r="P172" s="411"/>
      <c r="Q172" s="411"/>
      <c r="R172" s="126"/>
      <c r="T172" s="156" t="s">
        <v>5</v>
      </c>
      <c r="U172" s="47" t="s">
        <v>41</v>
      </c>
      <c r="V172" s="39"/>
      <c r="W172" s="157">
        <f>V172*K172</f>
        <v>0</v>
      </c>
      <c r="X172" s="157">
        <v>0</v>
      </c>
      <c r="Y172" s="157">
        <f>X172*K172</f>
        <v>0</v>
      </c>
      <c r="Z172" s="157">
        <v>0</v>
      </c>
      <c r="AA172" s="158">
        <f>Z172*K172</f>
        <v>0</v>
      </c>
      <c r="AR172" s="21" t="s">
        <v>140</v>
      </c>
      <c r="AT172" s="21" t="s">
        <v>136</v>
      </c>
      <c r="AU172" s="21" t="s">
        <v>94</v>
      </c>
      <c r="AY172" s="21" t="s">
        <v>135</v>
      </c>
      <c r="BE172" s="103">
        <f>IF(U172="základní",N172,0)</f>
        <v>0</v>
      </c>
      <c r="BF172" s="103">
        <f>IF(U172="snížená",N172,0)</f>
        <v>0</v>
      </c>
      <c r="BG172" s="103">
        <f>IF(U172="zákl. přenesená",N172,0)</f>
        <v>0</v>
      </c>
      <c r="BH172" s="103">
        <f>IF(U172="sníž. přenesená",N172,0)</f>
        <v>0</v>
      </c>
      <c r="BI172" s="103">
        <f>IF(U172="nulová",N172,0)</f>
        <v>0</v>
      </c>
      <c r="BJ172" s="21" t="s">
        <v>81</v>
      </c>
      <c r="BK172" s="103">
        <f>ROUND(L172*K172,2)</f>
        <v>0</v>
      </c>
      <c r="BL172" s="21" t="s">
        <v>140</v>
      </c>
      <c r="BM172" s="21" t="s">
        <v>562</v>
      </c>
    </row>
    <row r="173" spans="2:65" s="10" customFormat="1" ht="22.5" customHeight="1">
      <c r="B173" s="159"/>
      <c r="C173" s="160"/>
      <c r="D173" s="160"/>
      <c r="E173" s="161" t="s">
        <v>5</v>
      </c>
      <c r="F173" s="412" t="s">
        <v>563</v>
      </c>
      <c r="G173" s="413"/>
      <c r="H173" s="413"/>
      <c r="I173" s="413"/>
      <c r="J173" s="160"/>
      <c r="K173" s="162">
        <v>100.78100000000001</v>
      </c>
      <c r="L173" s="160"/>
      <c r="M173" s="160"/>
      <c r="N173" s="160"/>
      <c r="O173" s="160"/>
      <c r="P173" s="160"/>
      <c r="Q173" s="160"/>
      <c r="R173" s="163"/>
      <c r="T173" s="164"/>
      <c r="U173" s="160"/>
      <c r="V173" s="160"/>
      <c r="W173" s="160"/>
      <c r="X173" s="160"/>
      <c r="Y173" s="160"/>
      <c r="Z173" s="160"/>
      <c r="AA173" s="165"/>
      <c r="AT173" s="166" t="s">
        <v>143</v>
      </c>
      <c r="AU173" s="166" t="s">
        <v>94</v>
      </c>
      <c r="AV173" s="10" t="s">
        <v>94</v>
      </c>
      <c r="AW173" s="10" t="s">
        <v>34</v>
      </c>
      <c r="AX173" s="10" t="s">
        <v>76</v>
      </c>
      <c r="AY173" s="166" t="s">
        <v>135</v>
      </c>
    </row>
    <row r="174" spans="2:65" s="12" customFormat="1" ht="22.5" customHeight="1">
      <c r="B174" s="175"/>
      <c r="C174" s="176"/>
      <c r="D174" s="176"/>
      <c r="E174" s="177" t="s">
        <v>5</v>
      </c>
      <c r="F174" s="420" t="s">
        <v>564</v>
      </c>
      <c r="G174" s="421"/>
      <c r="H174" s="421"/>
      <c r="I174" s="421"/>
      <c r="J174" s="176"/>
      <c r="K174" s="178" t="s">
        <v>5</v>
      </c>
      <c r="L174" s="176"/>
      <c r="M174" s="176"/>
      <c r="N174" s="176"/>
      <c r="O174" s="176"/>
      <c r="P174" s="176"/>
      <c r="Q174" s="176"/>
      <c r="R174" s="179"/>
      <c r="T174" s="180"/>
      <c r="U174" s="176"/>
      <c r="V174" s="176"/>
      <c r="W174" s="176"/>
      <c r="X174" s="176"/>
      <c r="Y174" s="176"/>
      <c r="Z174" s="176"/>
      <c r="AA174" s="181"/>
      <c r="AT174" s="182" t="s">
        <v>143</v>
      </c>
      <c r="AU174" s="182" t="s">
        <v>94</v>
      </c>
      <c r="AV174" s="12" t="s">
        <v>81</v>
      </c>
      <c r="AW174" s="12" t="s">
        <v>34</v>
      </c>
      <c r="AX174" s="12" t="s">
        <v>76</v>
      </c>
      <c r="AY174" s="182" t="s">
        <v>135</v>
      </c>
    </row>
    <row r="175" spans="2:65" s="11" customFormat="1" ht="22.5" customHeight="1">
      <c r="B175" s="167"/>
      <c r="C175" s="168"/>
      <c r="D175" s="168"/>
      <c r="E175" s="169" t="s">
        <v>5</v>
      </c>
      <c r="F175" s="414" t="s">
        <v>144</v>
      </c>
      <c r="G175" s="415"/>
      <c r="H175" s="415"/>
      <c r="I175" s="415"/>
      <c r="J175" s="168"/>
      <c r="K175" s="170">
        <v>100.78100000000001</v>
      </c>
      <c r="L175" s="168"/>
      <c r="M175" s="168"/>
      <c r="N175" s="168"/>
      <c r="O175" s="168"/>
      <c r="P175" s="168"/>
      <c r="Q175" s="168"/>
      <c r="R175" s="171"/>
      <c r="T175" s="172"/>
      <c r="U175" s="168"/>
      <c r="V175" s="168"/>
      <c r="W175" s="168"/>
      <c r="X175" s="168"/>
      <c r="Y175" s="168"/>
      <c r="Z175" s="168"/>
      <c r="AA175" s="173"/>
      <c r="AT175" s="174" t="s">
        <v>143</v>
      </c>
      <c r="AU175" s="174" t="s">
        <v>94</v>
      </c>
      <c r="AV175" s="11" t="s">
        <v>145</v>
      </c>
      <c r="AW175" s="11" t="s">
        <v>34</v>
      </c>
      <c r="AX175" s="11" t="s">
        <v>81</v>
      </c>
      <c r="AY175" s="174" t="s">
        <v>135</v>
      </c>
    </row>
    <row r="176" spans="2:65" s="1" customFormat="1" ht="31.5" customHeight="1">
      <c r="B176" s="123"/>
      <c r="C176" s="152" t="s">
        <v>11</v>
      </c>
      <c r="D176" s="152" t="s">
        <v>136</v>
      </c>
      <c r="E176" s="153" t="s">
        <v>565</v>
      </c>
      <c r="F176" s="409" t="s">
        <v>566</v>
      </c>
      <c r="G176" s="409"/>
      <c r="H176" s="409"/>
      <c r="I176" s="409"/>
      <c r="J176" s="154" t="s">
        <v>139</v>
      </c>
      <c r="K176" s="155">
        <v>68.741</v>
      </c>
      <c r="L176" s="410">
        <v>0</v>
      </c>
      <c r="M176" s="410"/>
      <c r="N176" s="411">
        <f>ROUND(L176*K176,2)</f>
        <v>0</v>
      </c>
      <c r="O176" s="411"/>
      <c r="P176" s="411"/>
      <c r="Q176" s="411"/>
      <c r="R176" s="126"/>
      <c r="T176" s="156" t="s">
        <v>5</v>
      </c>
      <c r="U176" s="47" t="s">
        <v>41</v>
      </c>
      <c r="V176" s="39"/>
      <c r="W176" s="157">
        <f>V176*K176</f>
        <v>0</v>
      </c>
      <c r="X176" s="157">
        <v>0</v>
      </c>
      <c r="Y176" s="157">
        <f>X176*K176</f>
        <v>0</v>
      </c>
      <c r="Z176" s="157">
        <v>0</v>
      </c>
      <c r="AA176" s="158">
        <f>Z176*K176</f>
        <v>0</v>
      </c>
      <c r="AR176" s="21" t="s">
        <v>140</v>
      </c>
      <c r="AT176" s="21" t="s">
        <v>136</v>
      </c>
      <c r="AU176" s="21" t="s">
        <v>94</v>
      </c>
      <c r="AY176" s="21" t="s">
        <v>135</v>
      </c>
      <c r="BE176" s="103">
        <f>IF(U176="základní",N176,0)</f>
        <v>0</v>
      </c>
      <c r="BF176" s="103">
        <f>IF(U176="snížená",N176,0)</f>
        <v>0</v>
      </c>
      <c r="BG176" s="103">
        <f>IF(U176="zákl. přenesená",N176,0)</f>
        <v>0</v>
      </c>
      <c r="BH176" s="103">
        <f>IF(U176="sníž. přenesená",N176,0)</f>
        <v>0</v>
      </c>
      <c r="BI176" s="103">
        <f>IF(U176="nulová",N176,0)</f>
        <v>0</v>
      </c>
      <c r="BJ176" s="21" t="s">
        <v>81</v>
      </c>
      <c r="BK176" s="103">
        <f>ROUND(L176*K176,2)</f>
        <v>0</v>
      </c>
      <c r="BL176" s="21" t="s">
        <v>140</v>
      </c>
      <c r="BM176" s="21" t="s">
        <v>567</v>
      </c>
    </row>
    <row r="177" spans="2:65" s="10" customFormat="1" ht="22.5" customHeight="1">
      <c r="B177" s="159"/>
      <c r="C177" s="160"/>
      <c r="D177" s="160"/>
      <c r="E177" s="161" t="s">
        <v>5</v>
      </c>
      <c r="F177" s="412" t="s">
        <v>568</v>
      </c>
      <c r="G177" s="413"/>
      <c r="H177" s="413"/>
      <c r="I177" s="413"/>
      <c r="J177" s="160"/>
      <c r="K177" s="162">
        <v>51.133000000000003</v>
      </c>
      <c r="L177" s="160"/>
      <c r="M177" s="160"/>
      <c r="N177" s="160"/>
      <c r="O177" s="160"/>
      <c r="P177" s="160"/>
      <c r="Q177" s="160"/>
      <c r="R177" s="163"/>
      <c r="T177" s="164"/>
      <c r="U177" s="160"/>
      <c r="V177" s="160"/>
      <c r="W177" s="160"/>
      <c r="X177" s="160"/>
      <c r="Y177" s="160"/>
      <c r="Z177" s="160"/>
      <c r="AA177" s="165"/>
      <c r="AT177" s="166" t="s">
        <v>143</v>
      </c>
      <c r="AU177" s="166" t="s">
        <v>94</v>
      </c>
      <c r="AV177" s="10" t="s">
        <v>94</v>
      </c>
      <c r="AW177" s="10" t="s">
        <v>34</v>
      </c>
      <c r="AX177" s="10" t="s">
        <v>76</v>
      </c>
      <c r="AY177" s="166" t="s">
        <v>135</v>
      </c>
    </row>
    <row r="178" spans="2:65" s="10" customFormat="1" ht="22.5" customHeight="1">
      <c r="B178" s="159"/>
      <c r="C178" s="160"/>
      <c r="D178" s="160"/>
      <c r="E178" s="161" t="s">
        <v>5</v>
      </c>
      <c r="F178" s="422" t="s">
        <v>569</v>
      </c>
      <c r="G178" s="423"/>
      <c r="H178" s="423"/>
      <c r="I178" s="423"/>
      <c r="J178" s="160"/>
      <c r="K178" s="162">
        <v>-0.70799999999999996</v>
      </c>
      <c r="L178" s="160"/>
      <c r="M178" s="160"/>
      <c r="N178" s="160"/>
      <c r="O178" s="160"/>
      <c r="P178" s="160"/>
      <c r="Q178" s="160"/>
      <c r="R178" s="163"/>
      <c r="T178" s="164"/>
      <c r="U178" s="160"/>
      <c r="V178" s="160"/>
      <c r="W178" s="160"/>
      <c r="X178" s="160"/>
      <c r="Y178" s="160"/>
      <c r="Z178" s="160"/>
      <c r="AA178" s="165"/>
      <c r="AT178" s="166" t="s">
        <v>143</v>
      </c>
      <c r="AU178" s="166" t="s">
        <v>94</v>
      </c>
      <c r="AV178" s="10" t="s">
        <v>94</v>
      </c>
      <c r="AW178" s="10" t="s">
        <v>34</v>
      </c>
      <c r="AX178" s="10" t="s">
        <v>76</v>
      </c>
      <c r="AY178" s="166" t="s">
        <v>135</v>
      </c>
    </row>
    <row r="179" spans="2:65" s="12" customFormat="1" ht="22.5" customHeight="1">
      <c r="B179" s="175"/>
      <c r="C179" s="176"/>
      <c r="D179" s="176"/>
      <c r="E179" s="177" t="s">
        <v>5</v>
      </c>
      <c r="F179" s="420" t="s">
        <v>532</v>
      </c>
      <c r="G179" s="421"/>
      <c r="H179" s="421"/>
      <c r="I179" s="421"/>
      <c r="J179" s="176"/>
      <c r="K179" s="178" t="s">
        <v>5</v>
      </c>
      <c r="L179" s="176"/>
      <c r="M179" s="176"/>
      <c r="N179" s="176"/>
      <c r="O179" s="176"/>
      <c r="P179" s="176"/>
      <c r="Q179" s="176"/>
      <c r="R179" s="179"/>
      <c r="T179" s="180"/>
      <c r="U179" s="176"/>
      <c r="V179" s="176"/>
      <c r="W179" s="176"/>
      <c r="X179" s="176"/>
      <c r="Y179" s="176"/>
      <c r="Z179" s="176"/>
      <c r="AA179" s="181"/>
      <c r="AT179" s="182" t="s">
        <v>143</v>
      </c>
      <c r="AU179" s="182" t="s">
        <v>94</v>
      </c>
      <c r="AV179" s="12" t="s">
        <v>81</v>
      </c>
      <c r="AW179" s="12" t="s">
        <v>34</v>
      </c>
      <c r="AX179" s="12" t="s">
        <v>76</v>
      </c>
      <c r="AY179" s="182" t="s">
        <v>135</v>
      </c>
    </row>
    <row r="180" spans="2:65" s="11" customFormat="1" ht="22.5" customHeight="1">
      <c r="B180" s="167"/>
      <c r="C180" s="168"/>
      <c r="D180" s="168"/>
      <c r="E180" s="169" t="s">
        <v>5</v>
      </c>
      <c r="F180" s="414" t="s">
        <v>144</v>
      </c>
      <c r="G180" s="415"/>
      <c r="H180" s="415"/>
      <c r="I180" s="415"/>
      <c r="J180" s="168"/>
      <c r="K180" s="170">
        <v>50.424999999999997</v>
      </c>
      <c r="L180" s="168"/>
      <c r="M180" s="168"/>
      <c r="N180" s="168"/>
      <c r="O180" s="168"/>
      <c r="P180" s="168"/>
      <c r="Q180" s="168"/>
      <c r="R180" s="171"/>
      <c r="T180" s="172"/>
      <c r="U180" s="168"/>
      <c r="V180" s="168"/>
      <c r="W180" s="168"/>
      <c r="X180" s="168"/>
      <c r="Y180" s="168"/>
      <c r="Z180" s="168"/>
      <c r="AA180" s="173"/>
      <c r="AT180" s="174" t="s">
        <v>143</v>
      </c>
      <c r="AU180" s="174" t="s">
        <v>94</v>
      </c>
      <c r="AV180" s="11" t="s">
        <v>145</v>
      </c>
      <c r="AW180" s="11" t="s">
        <v>34</v>
      </c>
      <c r="AX180" s="11" t="s">
        <v>76</v>
      </c>
      <c r="AY180" s="174" t="s">
        <v>135</v>
      </c>
    </row>
    <row r="181" spans="2:65" s="10" customFormat="1" ht="31.5" customHeight="1">
      <c r="B181" s="159"/>
      <c r="C181" s="160"/>
      <c r="D181" s="160"/>
      <c r="E181" s="161" t="s">
        <v>5</v>
      </c>
      <c r="F181" s="422" t="s">
        <v>570</v>
      </c>
      <c r="G181" s="423"/>
      <c r="H181" s="423"/>
      <c r="I181" s="423"/>
      <c r="J181" s="160"/>
      <c r="K181" s="162">
        <v>18.797999999999998</v>
      </c>
      <c r="L181" s="160"/>
      <c r="M181" s="160"/>
      <c r="N181" s="160"/>
      <c r="O181" s="160"/>
      <c r="P181" s="160"/>
      <c r="Q181" s="160"/>
      <c r="R181" s="163"/>
      <c r="T181" s="164"/>
      <c r="U181" s="160"/>
      <c r="V181" s="160"/>
      <c r="W181" s="160"/>
      <c r="X181" s="160"/>
      <c r="Y181" s="160"/>
      <c r="Z181" s="160"/>
      <c r="AA181" s="165"/>
      <c r="AT181" s="166" t="s">
        <v>143</v>
      </c>
      <c r="AU181" s="166" t="s">
        <v>94</v>
      </c>
      <c r="AV181" s="10" t="s">
        <v>94</v>
      </c>
      <c r="AW181" s="10" t="s">
        <v>34</v>
      </c>
      <c r="AX181" s="10" t="s">
        <v>76</v>
      </c>
      <c r="AY181" s="166" t="s">
        <v>135</v>
      </c>
    </row>
    <row r="182" spans="2:65" s="10" customFormat="1" ht="22.5" customHeight="1">
      <c r="B182" s="159"/>
      <c r="C182" s="160"/>
      <c r="D182" s="160"/>
      <c r="E182" s="161" t="s">
        <v>5</v>
      </c>
      <c r="F182" s="422" t="s">
        <v>571</v>
      </c>
      <c r="G182" s="423"/>
      <c r="H182" s="423"/>
      <c r="I182" s="423"/>
      <c r="J182" s="160"/>
      <c r="K182" s="162">
        <v>-0.48199999999999998</v>
      </c>
      <c r="L182" s="160"/>
      <c r="M182" s="160"/>
      <c r="N182" s="160"/>
      <c r="O182" s="160"/>
      <c r="P182" s="160"/>
      <c r="Q182" s="160"/>
      <c r="R182" s="163"/>
      <c r="T182" s="164"/>
      <c r="U182" s="160"/>
      <c r="V182" s="160"/>
      <c r="W182" s="160"/>
      <c r="X182" s="160"/>
      <c r="Y182" s="160"/>
      <c r="Z182" s="160"/>
      <c r="AA182" s="165"/>
      <c r="AT182" s="166" t="s">
        <v>143</v>
      </c>
      <c r="AU182" s="166" t="s">
        <v>94</v>
      </c>
      <c r="AV182" s="10" t="s">
        <v>94</v>
      </c>
      <c r="AW182" s="10" t="s">
        <v>34</v>
      </c>
      <c r="AX182" s="10" t="s">
        <v>76</v>
      </c>
      <c r="AY182" s="166" t="s">
        <v>135</v>
      </c>
    </row>
    <row r="183" spans="2:65" s="12" customFormat="1" ht="22.5" customHeight="1">
      <c r="B183" s="175"/>
      <c r="C183" s="176"/>
      <c r="D183" s="176"/>
      <c r="E183" s="177" t="s">
        <v>5</v>
      </c>
      <c r="F183" s="420" t="s">
        <v>572</v>
      </c>
      <c r="G183" s="421"/>
      <c r="H183" s="421"/>
      <c r="I183" s="421"/>
      <c r="J183" s="176"/>
      <c r="K183" s="178" t="s">
        <v>5</v>
      </c>
      <c r="L183" s="176"/>
      <c r="M183" s="176"/>
      <c r="N183" s="176"/>
      <c r="O183" s="176"/>
      <c r="P183" s="176"/>
      <c r="Q183" s="176"/>
      <c r="R183" s="179"/>
      <c r="T183" s="180"/>
      <c r="U183" s="176"/>
      <c r="V183" s="176"/>
      <c r="W183" s="176"/>
      <c r="X183" s="176"/>
      <c r="Y183" s="176"/>
      <c r="Z183" s="176"/>
      <c r="AA183" s="181"/>
      <c r="AT183" s="182" t="s">
        <v>143</v>
      </c>
      <c r="AU183" s="182" t="s">
        <v>94</v>
      </c>
      <c r="AV183" s="12" t="s">
        <v>81</v>
      </c>
      <c r="AW183" s="12" t="s">
        <v>34</v>
      </c>
      <c r="AX183" s="12" t="s">
        <v>76</v>
      </c>
      <c r="AY183" s="182" t="s">
        <v>135</v>
      </c>
    </row>
    <row r="184" spans="2:65" s="11" customFormat="1" ht="22.5" customHeight="1">
      <c r="B184" s="167"/>
      <c r="C184" s="168"/>
      <c r="D184" s="168"/>
      <c r="E184" s="169" t="s">
        <v>5</v>
      </c>
      <c r="F184" s="414" t="s">
        <v>144</v>
      </c>
      <c r="G184" s="415"/>
      <c r="H184" s="415"/>
      <c r="I184" s="415"/>
      <c r="J184" s="168"/>
      <c r="K184" s="170">
        <v>18.315999999999999</v>
      </c>
      <c r="L184" s="168"/>
      <c r="M184" s="168"/>
      <c r="N184" s="168"/>
      <c r="O184" s="168"/>
      <c r="P184" s="168"/>
      <c r="Q184" s="168"/>
      <c r="R184" s="171"/>
      <c r="T184" s="172"/>
      <c r="U184" s="168"/>
      <c r="V184" s="168"/>
      <c r="W184" s="168"/>
      <c r="X184" s="168"/>
      <c r="Y184" s="168"/>
      <c r="Z184" s="168"/>
      <c r="AA184" s="173"/>
      <c r="AT184" s="174" t="s">
        <v>143</v>
      </c>
      <c r="AU184" s="174" t="s">
        <v>94</v>
      </c>
      <c r="AV184" s="11" t="s">
        <v>145</v>
      </c>
      <c r="AW184" s="11" t="s">
        <v>34</v>
      </c>
      <c r="AX184" s="11" t="s">
        <v>76</v>
      </c>
      <c r="AY184" s="174" t="s">
        <v>135</v>
      </c>
    </row>
    <row r="185" spans="2:65" s="13" customFormat="1" ht="22.5" customHeight="1">
      <c r="B185" s="183"/>
      <c r="C185" s="184"/>
      <c r="D185" s="184"/>
      <c r="E185" s="185" t="s">
        <v>5</v>
      </c>
      <c r="F185" s="424" t="s">
        <v>157</v>
      </c>
      <c r="G185" s="425"/>
      <c r="H185" s="425"/>
      <c r="I185" s="425"/>
      <c r="J185" s="184"/>
      <c r="K185" s="186">
        <v>68.741</v>
      </c>
      <c r="L185" s="184"/>
      <c r="M185" s="184"/>
      <c r="N185" s="184"/>
      <c r="O185" s="184"/>
      <c r="P185" s="184"/>
      <c r="Q185" s="184"/>
      <c r="R185" s="187"/>
      <c r="T185" s="188"/>
      <c r="U185" s="184"/>
      <c r="V185" s="184"/>
      <c r="W185" s="184"/>
      <c r="X185" s="184"/>
      <c r="Y185" s="184"/>
      <c r="Z185" s="184"/>
      <c r="AA185" s="189"/>
      <c r="AT185" s="190" t="s">
        <v>143</v>
      </c>
      <c r="AU185" s="190" t="s">
        <v>94</v>
      </c>
      <c r="AV185" s="13" t="s">
        <v>140</v>
      </c>
      <c r="AW185" s="13" t="s">
        <v>34</v>
      </c>
      <c r="AX185" s="13" t="s">
        <v>81</v>
      </c>
      <c r="AY185" s="190" t="s">
        <v>135</v>
      </c>
    </row>
    <row r="186" spans="2:65" s="1" customFormat="1" ht="31.5" customHeight="1">
      <c r="B186" s="123"/>
      <c r="C186" s="191" t="s">
        <v>221</v>
      </c>
      <c r="D186" s="191" t="s">
        <v>222</v>
      </c>
      <c r="E186" s="192" t="s">
        <v>395</v>
      </c>
      <c r="F186" s="426" t="s">
        <v>396</v>
      </c>
      <c r="G186" s="426"/>
      <c r="H186" s="426"/>
      <c r="I186" s="426"/>
      <c r="J186" s="193" t="s">
        <v>294</v>
      </c>
      <c r="K186" s="194">
        <v>129.91999999999999</v>
      </c>
      <c r="L186" s="427">
        <v>0</v>
      </c>
      <c r="M186" s="427"/>
      <c r="N186" s="428">
        <f>ROUND(L186*K186,2)</f>
        <v>0</v>
      </c>
      <c r="O186" s="411"/>
      <c r="P186" s="411"/>
      <c r="Q186" s="411"/>
      <c r="R186" s="126"/>
      <c r="T186" s="156" t="s">
        <v>5</v>
      </c>
      <c r="U186" s="47" t="s">
        <v>41</v>
      </c>
      <c r="V186" s="39"/>
      <c r="W186" s="157">
        <f>V186*K186</f>
        <v>0</v>
      </c>
      <c r="X186" s="157">
        <v>1</v>
      </c>
      <c r="Y186" s="157">
        <f>X186*K186</f>
        <v>129.91999999999999</v>
      </c>
      <c r="Z186" s="157">
        <v>0</v>
      </c>
      <c r="AA186" s="158">
        <f>Z186*K186</f>
        <v>0</v>
      </c>
      <c r="AR186" s="21" t="s">
        <v>198</v>
      </c>
      <c r="AT186" s="21" t="s">
        <v>222</v>
      </c>
      <c r="AU186" s="21" t="s">
        <v>94</v>
      </c>
      <c r="AY186" s="21" t="s">
        <v>135</v>
      </c>
      <c r="BE186" s="103">
        <f>IF(U186="základní",N186,0)</f>
        <v>0</v>
      </c>
      <c r="BF186" s="103">
        <f>IF(U186="snížená",N186,0)</f>
        <v>0</v>
      </c>
      <c r="BG186" s="103">
        <f>IF(U186="zákl. přenesená",N186,0)</f>
        <v>0</v>
      </c>
      <c r="BH186" s="103">
        <f>IF(U186="sníž. přenesená",N186,0)</f>
        <v>0</v>
      </c>
      <c r="BI186" s="103">
        <f>IF(U186="nulová",N186,0)</f>
        <v>0</v>
      </c>
      <c r="BJ186" s="21" t="s">
        <v>81</v>
      </c>
      <c r="BK186" s="103">
        <f>ROUND(L186*K186,2)</f>
        <v>0</v>
      </c>
      <c r="BL186" s="21" t="s">
        <v>140</v>
      </c>
      <c r="BM186" s="21" t="s">
        <v>573</v>
      </c>
    </row>
    <row r="187" spans="2:65" s="1" customFormat="1" ht="22.5" customHeight="1">
      <c r="B187" s="123"/>
      <c r="C187" s="152" t="s">
        <v>233</v>
      </c>
      <c r="D187" s="152" t="s">
        <v>136</v>
      </c>
      <c r="E187" s="153" t="s">
        <v>228</v>
      </c>
      <c r="F187" s="409" t="s">
        <v>229</v>
      </c>
      <c r="G187" s="409"/>
      <c r="H187" s="409"/>
      <c r="I187" s="409"/>
      <c r="J187" s="154" t="s">
        <v>210</v>
      </c>
      <c r="K187" s="155">
        <v>125.12</v>
      </c>
      <c r="L187" s="410">
        <v>0</v>
      </c>
      <c r="M187" s="410"/>
      <c r="N187" s="411">
        <f>ROUND(L187*K187,2)</f>
        <v>0</v>
      </c>
      <c r="O187" s="411"/>
      <c r="P187" s="411"/>
      <c r="Q187" s="411"/>
      <c r="R187" s="126"/>
      <c r="T187" s="156" t="s">
        <v>5</v>
      </c>
      <c r="U187" s="47" t="s">
        <v>41</v>
      </c>
      <c r="V187" s="39"/>
      <c r="W187" s="157">
        <f>V187*K187</f>
        <v>0</v>
      </c>
      <c r="X187" s="157">
        <v>0</v>
      </c>
      <c r="Y187" s="157">
        <f>X187*K187</f>
        <v>0</v>
      </c>
      <c r="Z187" s="157">
        <v>0</v>
      </c>
      <c r="AA187" s="158">
        <f>Z187*K187</f>
        <v>0</v>
      </c>
      <c r="AR187" s="21" t="s">
        <v>140</v>
      </c>
      <c r="AT187" s="21" t="s">
        <v>136</v>
      </c>
      <c r="AU187" s="21" t="s">
        <v>94</v>
      </c>
      <c r="AY187" s="21" t="s">
        <v>135</v>
      </c>
      <c r="BE187" s="103">
        <f>IF(U187="základní",N187,0)</f>
        <v>0</v>
      </c>
      <c r="BF187" s="103">
        <f>IF(U187="snížená",N187,0)</f>
        <v>0</v>
      </c>
      <c r="BG187" s="103">
        <f>IF(U187="zákl. přenesená",N187,0)</f>
        <v>0</v>
      </c>
      <c r="BH187" s="103">
        <f>IF(U187="sníž. přenesená",N187,0)</f>
        <v>0</v>
      </c>
      <c r="BI187" s="103">
        <f>IF(U187="nulová",N187,0)</f>
        <v>0</v>
      </c>
      <c r="BJ187" s="21" t="s">
        <v>81</v>
      </c>
      <c r="BK187" s="103">
        <f>ROUND(L187*K187,2)</f>
        <v>0</v>
      </c>
      <c r="BL187" s="21" t="s">
        <v>140</v>
      </c>
      <c r="BM187" s="21" t="s">
        <v>574</v>
      </c>
    </row>
    <row r="188" spans="2:65" s="10" customFormat="1" ht="22.5" customHeight="1">
      <c r="B188" s="159"/>
      <c r="C188" s="160"/>
      <c r="D188" s="160"/>
      <c r="E188" s="161" t="s">
        <v>5</v>
      </c>
      <c r="F188" s="412" t="s">
        <v>575</v>
      </c>
      <c r="G188" s="413"/>
      <c r="H188" s="413"/>
      <c r="I188" s="413"/>
      <c r="J188" s="160"/>
      <c r="K188" s="162">
        <v>89.12</v>
      </c>
      <c r="L188" s="160"/>
      <c r="M188" s="160"/>
      <c r="N188" s="160"/>
      <c r="O188" s="160"/>
      <c r="P188" s="160"/>
      <c r="Q188" s="160"/>
      <c r="R188" s="163"/>
      <c r="T188" s="164"/>
      <c r="U188" s="160"/>
      <c r="V188" s="160"/>
      <c r="W188" s="160"/>
      <c r="X188" s="160"/>
      <c r="Y188" s="160"/>
      <c r="Z188" s="160"/>
      <c r="AA188" s="165"/>
      <c r="AT188" s="166" t="s">
        <v>143</v>
      </c>
      <c r="AU188" s="166" t="s">
        <v>94</v>
      </c>
      <c r="AV188" s="10" t="s">
        <v>94</v>
      </c>
      <c r="AW188" s="10" t="s">
        <v>34</v>
      </c>
      <c r="AX188" s="10" t="s">
        <v>76</v>
      </c>
      <c r="AY188" s="166" t="s">
        <v>135</v>
      </c>
    </row>
    <row r="189" spans="2:65" s="12" customFormat="1" ht="22.5" customHeight="1">
      <c r="B189" s="175"/>
      <c r="C189" s="176"/>
      <c r="D189" s="176"/>
      <c r="E189" s="177" t="s">
        <v>5</v>
      </c>
      <c r="F189" s="420" t="s">
        <v>532</v>
      </c>
      <c r="G189" s="421"/>
      <c r="H189" s="421"/>
      <c r="I189" s="421"/>
      <c r="J189" s="176"/>
      <c r="K189" s="178" t="s">
        <v>5</v>
      </c>
      <c r="L189" s="176"/>
      <c r="M189" s="176"/>
      <c r="N189" s="176"/>
      <c r="O189" s="176"/>
      <c r="P189" s="176"/>
      <c r="Q189" s="176"/>
      <c r="R189" s="179"/>
      <c r="T189" s="180"/>
      <c r="U189" s="176"/>
      <c r="V189" s="176"/>
      <c r="W189" s="176"/>
      <c r="X189" s="176"/>
      <c r="Y189" s="176"/>
      <c r="Z189" s="176"/>
      <c r="AA189" s="181"/>
      <c r="AT189" s="182" t="s">
        <v>143</v>
      </c>
      <c r="AU189" s="182" t="s">
        <v>94</v>
      </c>
      <c r="AV189" s="12" t="s">
        <v>81</v>
      </c>
      <c r="AW189" s="12" t="s">
        <v>34</v>
      </c>
      <c r="AX189" s="12" t="s">
        <v>76</v>
      </c>
      <c r="AY189" s="182" t="s">
        <v>135</v>
      </c>
    </row>
    <row r="190" spans="2:65" s="11" customFormat="1" ht="22.5" customHeight="1">
      <c r="B190" s="167"/>
      <c r="C190" s="168"/>
      <c r="D190" s="168"/>
      <c r="E190" s="169" t="s">
        <v>5</v>
      </c>
      <c r="F190" s="414" t="s">
        <v>144</v>
      </c>
      <c r="G190" s="415"/>
      <c r="H190" s="415"/>
      <c r="I190" s="415"/>
      <c r="J190" s="168"/>
      <c r="K190" s="170">
        <v>89.12</v>
      </c>
      <c r="L190" s="168"/>
      <c r="M190" s="168"/>
      <c r="N190" s="168"/>
      <c r="O190" s="168"/>
      <c r="P190" s="168"/>
      <c r="Q190" s="168"/>
      <c r="R190" s="171"/>
      <c r="T190" s="172"/>
      <c r="U190" s="168"/>
      <c r="V190" s="168"/>
      <c r="W190" s="168"/>
      <c r="X190" s="168"/>
      <c r="Y190" s="168"/>
      <c r="Z190" s="168"/>
      <c r="AA190" s="173"/>
      <c r="AT190" s="174" t="s">
        <v>143</v>
      </c>
      <c r="AU190" s="174" t="s">
        <v>94</v>
      </c>
      <c r="AV190" s="11" t="s">
        <v>145</v>
      </c>
      <c r="AW190" s="11" t="s">
        <v>34</v>
      </c>
      <c r="AX190" s="11" t="s">
        <v>76</v>
      </c>
      <c r="AY190" s="174" t="s">
        <v>135</v>
      </c>
    </row>
    <row r="191" spans="2:65" s="10" customFormat="1" ht="22.5" customHeight="1">
      <c r="B191" s="159"/>
      <c r="C191" s="160"/>
      <c r="D191" s="160"/>
      <c r="E191" s="161" t="s">
        <v>5</v>
      </c>
      <c r="F191" s="422" t="s">
        <v>576</v>
      </c>
      <c r="G191" s="423"/>
      <c r="H191" s="423"/>
      <c r="I191" s="423"/>
      <c r="J191" s="160"/>
      <c r="K191" s="162">
        <v>36</v>
      </c>
      <c r="L191" s="160"/>
      <c r="M191" s="160"/>
      <c r="N191" s="160"/>
      <c r="O191" s="160"/>
      <c r="P191" s="160"/>
      <c r="Q191" s="160"/>
      <c r="R191" s="163"/>
      <c r="T191" s="164"/>
      <c r="U191" s="160"/>
      <c r="V191" s="160"/>
      <c r="W191" s="160"/>
      <c r="X191" s="160"/>
      <c r="Y191" s="160"/>
      <c r="Z191" s="160"/>
      <c r="AA191" s="165"/>
      <c r="AT191" s="166" t="s">
        <v>143</v>
      </c>
      <c r="AU191" s="166" t="s">
        <v>94</v>
      </c>
      <c r="AV191" s="10" t="s">
        <v>94</v>
      </c>
      <c r="AW191" s="10" t="s">
        <v>34</v>
      </c>
      <c r="AX191" s="10" t="s">
        <v>76</v>
      </c>
      <c r="AY191" s="166" t="s">
        <v>135</v>
      </c>
    </row>
    <row r="192" spans="2:65" s="12" customFormat="1" ht="22.5" customHeight="1">
      <c r="B192" s="175"/>
      <c r="C192" s="176"/>
      <c r="D192" s="176"/>
      <c r="E192" s="177" t="s">
        <v>5</v>
      </c>
      <c r="F192" s="420" t="s">
        <v>577</v>
      </c>
      <c r="G192" s="421"/>
      <c r="H192" s="421"/>
      <c r="I192" s="421"/>
      <c r="J192" s="176"/>
      <c r="K192" s="178" t="s">
        <v>5</v>
      </c>
      <c r="L192" s="176"/>
      <c r="M192" s="176"/>
      <c r="N192" s="176"/>
      <c r="O192" s="176"/>
      <c r="P192" s="176"/>
      <c r="Q192" s="176"/>
      <c r="R192" s="179"/>
      <c r="T192" s="180"/>
      <c r="U192" s="176"/>
      <c r="V192" s="176"/>
      <c r="W192" s="176"/>
      <c r="X192" s="176"/>
      <c r="Y192" s="176"/>
      <c r="Z192" s="176"/>
      <c r="AA192" s="181"/>
      <c r="AT192" s="182" t="s">
        <v>143</v>
      </c>
      <c r="AU192" s="182" t="s">
        <v>94</v>
      </c>
      <c r="AV192" s="12" t="s">
        <v>81</v>
      </c>
      <c r="AW192" s="12" t="s">
        <v>34</v>
      </c>
      <c r="AX192" s="12" t="s">
        <v>76</v>
      </c>
      <c r="AY192" s="182" t="s">
        <v>135</v>
      </c>
    </row>
    <row r="193" spans="2:65" s="11" customFormat="1" ht="22.5" customHeight="1">
      <c r="B193" s="167"/>
      <c r="C193" s="168"/>
      <c r="D193" s="168"/>
      <c r="E193" s="169" t="s">
        <v>5</v>
      </c>
      <c r="F193" s="414" t="s">
        <v>144</v>
      </c>
      <c r="G193" s="415"/>
      <c r="H193" s="415"/>
      <c r="I193" s="415"/>
      <c r="J193" s="168"/>
      <c r="K193" s="170">
        <v>36</v>
      </c>
      <c r="L193" s="168"/>
      <c r="M193" s="168"/>
      <c r="N193" s="168"/>
      <c r="O193" s="168"/>
      <c r="P193" s="168"/>
      <c r="Q193" s="168"/>
      <c r="R193" s="171"/>
      <c r="T193" s="172"/>
      <c r="U193" s="168"/>
      <c r="V193" s="168"/>
      <c r="W193" s="168"/>
      <c r="X193" s="168"/>
      <c r="Y193" s="168"/>
      <c r="Z193" s="168"/>
      <c r="AA193" s="173"/>
      <c r="AT193" s="174" t="s">
        <v>143</v>
      </c>
      <c r="AU193" s="174" t="s">
        <v>94</v>
      </c>
      <c r="AV193" s="11" t="s">
        <v>145</v>
      </c>
      <c r="AW193" s="11" t="s">
        <v>34</v>
      </c>
      <c r="AX193" s="11" t="s">
        <v>76</v>
      </c>
      <c r="AY193" s="174" t="s">
        <v>135</v>
      </c>
    </row>
    <row r="194" spans="2:65" s="13" customFormat="1" ht="22.5" customHeight="1">
      <c r="B194" s="183"/>
      <c r="C194" s="184"/>
      <c r="D194" s="184"/>
      <c r="E194" s="185" t="s">
        <v>5</v>
      </c>
      <c r="F194" s="424" t="s">
        <v>157</v>
      </c>
      <c r="G194" s="425"/>
      <c r="H194" s="425"/>
      <c r="I194" s="425"/>
      <c r="J194" s="184"/>
      <c r="K194" s="186">
        <v>125.12</v>
      </c>
      <c r="L194" s="184"/>
      <c r="M194" s="184"/>
      <c r="N194" s="184"/>
      <c r="O194" s="184"/>
      <c r="P194" s="184"/>
      <c r="Q194" s="184"/>
      <c r="R194" s="187"/>
      <c r="T194" s="188"/>
      <c r="U194" s="184"/>
      <c r="V194" s="184"/>
      <c r="W194" s="184"/>
      <c r="X194" s="184"/>
      <c r="Y194" s="184"/>
      <c r="Z194" s="184"/>
      <c r="AA194" s="189"/>
      <c r="AT194" s="190" t="s">
        <v>143</v>
      </c>
      <c r="AU194" s="190" t="s">
        <v>94</v>
      </c>
      <c r="AV194" s="13" t="s">
        <v>140</v>
      </c>
      <c r="AW194" s="13" t="s">
        <v>34</v>
      </c>
      <c r="AX194" s="13" t="s">
        <v>81</v>
      </c>
      <c r="AY194" s="190" t="s">
        <v>135</v>
      </c>
    </row>
    <row r="195" spans="2:65" s="9" customFormat="1" ht="29.85" customHeight="1">
      <c r="B195" s="141"/>
      <c r="C195" s="142"/>
      <c r="D195" s="151" t="s">
        <v>317</v>
      </c>
      <c r="E195" s="151"/>
      <c r="F195" s="151"/>
      <c r="G195" s="151"/>
      <c r="H195" s="151"/>
      <c r="I195" s="151"/>
      <c r="J195" s="151"/>
      <c r="K195" s="151"/>
      <c r="L195" s="151"/>
      <c r="M195" s="151"/>
      <c r="N195" s="418">
        <f>BK195</f>
        <v>0</v>
      </c>
      <c r="O195" s="419"/>
      <c r="P195" s="419"/>
      <c r="Q195" s="419"/>
      <c r="R195" s="144"/>
      <c r="T195" s="145"/>
      <c r="U195" s="142"/>
      <c r="V195" s="142"/>
      <c r="W195" s="146">
        <f>SUM(W196:W233)</f>
        <v>0</v>
      </c>
      <c r="X195" s="142"/>
      <c r="Y195" s="146">
        <f>SUM(Y196:Y233)</f>
        <v>0.45845200000000003</v>
      </c>
      <c r="Z195" s="142"/>
      <c r="AA195" s="147">
        <f>SUM(AA196:AA233)</f>
        <v>0</v>
      </c>
      <c r="AR195" s="148" t="s">
        <v>81</v>
      </c>
      <c r="AT195" s="149" t="s">
        <v>75</v>
      </c>
      <c r="AU195" s="149" t="s">
        <v>81</v>
      </c>
      <c r="AY195" s="148" t="s">
        <v>135</v>
      </c>
      <c r="BK195" s="150">
        <f>SUM(BK196:BK233)</f>
        <v>0</v>
      </c>
    </row>
    <row r="196" spans="2:65" s="1" customFormat="1" ht="57" customHeight="1">
      <c r="B196" s="123"/>
      <c r="C196" s="152" t="s">
        <v>239</v>
      </c>
      <c r="D196" s="152" t="s">
        <v>136</v>
      </c>
      <c r="E196" s="153" t="s">
        <v>578</v>
      </c>
      <c r="F196" s="409" t="s">
        <v>579</v>
      </c>
      <c r="G196" s="409"/>
      <c r="H196" s="409"/>
      <c r="I196" s="409"/>
      <c r="J196" s="154" t="s">
        <v>236</v>
      </c>
      <c r="K196" s="155">
        <v>60</v>
      </c>
      <c r="L196" s="410">
        <v>0</v>
      </c>
      <c r="M196" s="410"/>
      <c r="N196" s="411">
        <f>ROUND(L196*K196,2)</f>
        <v>0</v>
      </c>
      <c r="O196" s="411"/>
      <c r="P196" s="411"/>
      <c r="Q196" s="411"/>
      <c r="R196" s="126"/>
      <c r="T196" s="156" t="s">
        <v>5</v>
      </c>
      <c r="U196" s="47" t="s">
        <v>41</v>
      </c>
      <c r="V196" s="39"/>
      <c r="W196" s="157">
        <f>V196*K196</f>
        <v>0</v>
      </c>
      <c r="X196" s="157">
        <v>0</v>
      </c>
      <c r="Y196" s="157">
        <f>X196*K196</f>
        <v>0</v>
      </c>
      <c r="Z196" s="157">
        <v>0</v>
      </c>
      <c r="AA196" s="158">
        <f>Z196*K196</f>
        <v>0</v>
      </c>
      <c r="AR196" s="21" t="s">
        <v>140</v>
      </c>
      <c r="AT196" s="21" t="s">
        <v>136</v>
      </c>
      <c r="AU196" s="21" t="s">
        <v>94</v>
      </c>
      <c r="AY196" s="21" t="s">
        <v>135</v>
      </c>
      <c r="BE196" s="103">
        <f>IF(U196="základní",N196,0)</f>
        <v>0</v>
      </c>
      <c r="BF196" s="103">
        <f>IF(U196="snížená",N196,0)</f>
        <v>0</v>
      </c>
      <c r="BG196" s="103">
        <f>IF(U196="zákl. přenesená",N196,0)</f>
        <v>0</v>
      </c>
      <c r="BH196" s="103">
        <f>IF(U196="sníž. přenesená",N196,0)</f>
        <v>0</v>
      </c>
      <c r="BI196" s="103">
        <f>IF(U196="nulová",N196,0)</f>
        <v>0</v>
      </c>
      <c r="BJ196" s="21" t="s">
        <v>81</v>
      </c>
      <c r="BK196" s="103">
        <f>ROUND(L196*K196,2)</f>
        <v>0</v>
      </c>
      <c r="BL196" s="21" t="s">
        <v>140</v>
      </c>
      <c r="BM196" s="21" t="s">
        <v>580</v>
      </c>
    </row>
    <row r="197" spans="2:65" s="10" customFormat="1" ht="22.5" customHeight="1">
      <c r="B197" s="159"/>
      <c r="C197" s="160"/>
      <c r="D197" s="160"/>
      <c r="E197" s="161" t="s">
        <v>5</v>
      </c>
      <c r="F197" s="412" t="s">
        <v>581</v>
      </c>
      <c r="G197" s="413"/>
      <c r="H197" s="413"/>
      <c r="I197" s="413"/>
      <c r="J197" s="160"/>
      <c r="K197" s="162">
        <v>60</v>
      </c>
      <c r="L197" s="160"/>
      <c r="M197" s="160"/>
      <c r="N197" s="160"/>
      <c r="O197" s="160"/>
      <c r="P197" s="160"/>
      <c r="Q197" s="160"/>
      <c r="R197" s="163"/>
      <c r="T197" s="164"/>
      <c r="U197" s="160"/>
      <c r="V197" s="160"/>
      <c r="W197" s="160"/>
      <c r="X197" s="160"/>
      <c r="Y197" s="160"/>
      <c r="Z197" s="160"/>
      <c r="AA197" s="165"/>
      <c r="AT197" s="166" t="s">
        <v>143</v>
      </c>
      <c r="AU197" s="166" t="s">
        <v>94</v>
      </c>
      <c r="AV197" s="10" t="s">
        <v>94</v>
      </c>
      <c r="AW197" s="10" t="s">
        <v>34</v>
      </c>
      <c r="AX197" s="10" t="s">
        <v>76</v>
      </c>
      <c r="AY197" s="166" t="s">
        <v>135</v>
      </c>
    </row>
    <row r="198" spans="2:65" s="12" customFormat="1" ht="22.5" customHeight="1">
      <c r="B198" s="175"/>
      <c r="C198" s="176"/>
      <c r="D198" s="176"/>
      <c r="E198" s="177" t="s">
        <v>5</v>
      </c>
      <c r="F198" s="420" t="s">
        <v>582</v>
      </c>
      <c r="G198" s="421"/>
      <c r="H198" s="421"/>
      <c r="I198" s="421"/>
      <c r="J198" s="176"/>
      <c r="K198" s="178" t="s">
        <v>5</v>
      </c>
      <c r="L198" s="176"/>
      <c r="M198" s="176"/>
      <c r="N198" s="176"/>
      <c r="O198" s="176"/>
      <c r="P198" s="176"/>
      <c r="Q198" s="176"/>
      <c r="R198" s="179"/>
      <c r="T198" s="180"/>
      <c r="U198" s="176"/>
      <c r="V198" s="176"/>
      <c r="W198" s="176"/>
      <c r="X198" s="176"/>
      <c r="Y198" s="176"/>
      <c r="Z198" s="176"/>
      <c r="AA198" s="181"/>
      <c r="AT198" s="182" t="s">
        <v>143</v>
      </c>
      <c r="AU198" s="182" t="s">
        <v>94</v>
      </c>
      <c r="AV198" s="12" t="s">
        <v>81</v>
      </c>
      <c r="AW198" s="12" t="s">
        <v>34</v>
      </c>
      <c r="AX198" s="12" t="s">
        <v>76</v>
      </c>
      <c r="AY198" s="182" t="s">
        <v>135</v>
      </c>
    </row>
    <row r="199" spans="2:65" s="11" customFormat="1" ht="22.5" customHeight="1">
      <c r="B199" s="167"/>
      <c r="C199" s="168"/>
      <c r="D199" s="168"/>
      <c r="E199" s="169" t="s">
        <v>5</v>
      </c>
      <c r="F199" s="414" t="s">
        <v>144</v>
      </c>
      <c r="G199" s="415"/>
      <c r="H199" s="415"/>
      <c r="I199" s="415"/>
      <c r="J199" s="168"/>
      <c r="K199" s="170">
        <v>60</v>
      </c>
      <c r="L199" s="168"/>
      <c r="M199" s="168"/>
      <c r="N199" s="168"/>
      <c r="O199" s="168"/>
      <c r="P199" s="168"/>
      <c r="Q199" s="168"/>
      <c r="R199" s="171"/>
      <c r="T199" s="172"/>
      <c r="U199" s="168"/>
      <c r="V199" s="168"/>
      <c r="W199" s="168"/>
      <c r="X199" s="168"/>
      <c r="Y199" s="168"/>
      <c r="Z199" s="168"/>
      <c r="AA199" s="173"/>
      <c r="AT199" s="174" t="s">
        <v>143</v>
      </c>
      <c r="AU199" s="174" t="s">
        <v>94</v>
      </c>
      <c r="AV199" s="11" t="s">
        <v>145</v>
      </c>
      <c r="AW199" s="11" t="s">
        <v>34</v>
      </c>
      <c r="AX199" s="11" t="s">
        <v>81</v>
      </c>
      <c r="AY199" s="174" t="s">
        <v>135</v>
      </c>
    </row>
    <row r="200" spans="2:65" s="1" customFormat="1" ht="57" customHeight="1">
      <c r="B200" s="123"/>
      <c r="C200" s="152" t="s">
        <v>243</v>
      </c>
      <c r="D200" s="152" t="s">
        <v>136</v>
      </c>
      <c r="E200" s="153" t="s">
        <v>583</v>
      </c>
      <c r="F200" s="409" t="s">
        <v>584</v>
      </c>
      <c r="G200" s="409"/>
      <c r="H200" s="409"/>
      <c r="I200" s="409"/>
      <c r="J200" s="154" t="s">
        <v>236</v>
      </c>
      <c r="K200" s="155">
        <v>111.4</v>
      </c>
      <c r="L200" s="410">
        <v>0</v>
      </c>
      <c r="M200" s="410"/>
      <c r="N200" s="411">
        <f>ROUND(L200*K200,2)</f>
        <v>0</v>
      </c>
      <c r="O200" s="411"/>
      <c r="P200" s="411"/>
      <c r="Q200" s="411"/>
      <c r="R200" s="126"/>
      <c r="T200" s="156" t="s">
        <v>5</v>
      </c>
      <c r="U200" s="47" t="s">
        <v>41</v>
      </c>
      <c r="V200" s="39"/>
      <c r="W200" s="157">
        <f>V200*K200</f>
        <v>0</v>
      </c>
      <c r="X200" s="157">
        <v>0</v>
      </c>
      <c r="Y200" s="157">
        <f>X200*K200</f>
        <v>0</v>
      </c>
      <c r="Z200" s="157">
        <v>0</v>
      </c>
      <c r="AA200" s="158">
        <f>Z200*K200</f>
        <v>0</v>
      </c>
      <c r="AR200" s="21" t="s">
        <v>140</v>
      </c>
      <c r="AT200" s="21" t="s">
        <v>136</v>
      </c>
      <c r="AU200" s="21" t="s">
        <v>94</v>
      </c>
      <c r="AY200" s="21" t="s">
        <v>135</v>
      </c>
      <c r="BE200" s="103">
        <f>IF(U200="základní",N200,0)</f>
        <v>0</v>
      </c>
      <c r="BF200" s="103">
        <f>IF(U200="snížená",N200,0)</f>
        <v>0</v>
      </c>
      <c r="BG200" s="103">
        <f>IF(U200="zákl. přenesená",N200,0)</f>
        <v>0</v>
      </c>
      <c r="BH200" s="103">
        <f>IF(U200="sníž. přenesená",N200,0)</f>
        <v>0</v>
      </c>
      <c r="BI200" s="103">
        <f>IF(U200="nulová",N200,0)</f>
        <v>0</v>
      </c>
      <c r="BJ200" s="21" t="s">
        <v>81</v>
      </c>
      <c r="BK200" s="103">
        <f>ROUND(L200*K200,2)</f>
        <v>0</v>
      </c>
      <c r="BL200" s="21" t="s">
        <v>140</v>
      </c>
      <c r="BM200" s="21" t="s">
        <v>585</v>
      </c>
    </row>
    <row r="201" spans="2:65" s="10" customFormat="1" ht="22.5" customHeight="1">
      <c r="B201" s="159"/>
      <c r="C201" s="160"/>
      <c r="D201" s="160"/>
      <c r="E201" s="161" t="s">
        <v>5</v>
      </c>
      <c r="F201" s="412" t="s">
        <v>586</v>
      </c>
      <c r="G201" s="413"/>
      <c r="H201" s="413"/>
      <c r="I201" s="413"/>
      <c r="J201" s="160"/>
      <c r="K201" s="162">
        <v>111.4</v>
      </c>
      <c r="L201" s="160"/>
      <c r="M201" s="160"/>
      <c r="N201" s="160"/>
      <c r="O201" s="160"/>
      <c r="P201" s="160"/>
      <c r="Q201" s="160"/>
      <c r="R201" s="163"/>
      <c r="T201" s="164"/>
      <c r="U201" s="160"/>
      <c r="V201" s="160"/>
      <c r="W201" s="160"/>
      <c r="X201" s="160"/>
      <c r="Y201" s="160"/>
      <c r="Z201" s="160"/>
      <c r="AA201" s="165"/>
      <c r="AT201" s="166" t="s">
        <v>143</v>
      </c>
      <c r="AU201" s="166" t="s">
        <v>94</v>
      </c>
      <c r="AV201" s="10" t="s">
        <v>94</v>
      </c>
      <c r="AW201" s="10" t="s">
        <v>34</v>
      </c>
      <c r="AX201" s="10" t="s">
        <v>76</v>
      </c>
      <c r="AY201" s="166" t="s">
        <v>135</v>
      </c>
    </row>
    <row r="202" spans="2:65" s="12" customFormat="1" ht="22.5" customHeight="1">
      <c r="B202" s="175"/>
      <c r="C202" s="176"/>
      <c r="D202" s="176"/>
      <c r="E202" s="177" t="s">
        <v>5</v>
      </c>
      <c r="F202" s="420" t="s">
        <v>587</v>
      </c>
      <c r="G202" s="421"/>
      <c r="H202" s="421"/>
      <c r="I202" s="421"/>
      <c r="J202" s="176"/>
      <c r="K202" s="178" t="s">
        <v>5</v>
      </c>
      <c r="L202" s="176"/>
      <c r="M202" s="176"/>
      <c r="N202" s="176"/>
      <c r="O202" s="176"/>
      <c r="P202" s="176"/>
      <c r="Q202" s="176"/>
      <c r="R202" s="179"/>
      <c r="T202" s="180"/>
      <c r="U202" s="176"/>
      <c r="V202" s="176"/>
      <c r="W202" s="176"/>
      <c r="X202" s="176"/>
      <c r="Y202" s="176"/>
      <c r="Z202" s="176"/>
      <c r="AA202" s="181"/>
      <c r="AT202" s="182" t="s">
        <v>143</v>
      </c>
      <c r="AU202" s="182" t="s">
        <v>94</v>
      </c>
      <c r="AV202" s="12" t="s">
        <v>81</v>
      </c>
      <c r="AW202" s="12" t="s">
        <v>34</v>
      </c>
      <c r="AX202" s="12" t="s">
        <v>76</v>
      </c>
      <c r="AY202" s="182" t="s">
        <v>135</v>
      </c>
    </row>
    <row r="203" spans="2:65" s="11" customFormat="1" ht="22.5" customHeight="1">
      <c r="B203" s="167"/>
      <c r="C203" s="168"/>
      <c r="D203" s="168"/>
      <c r="E203" s="169" t="s">
        <v>5</v>
      </c>
      <c r="F203" s="414" t="s">
        <v>144</v>
      </c>
      <c r="G203" s="415"/>
      <c r="H203" s="415"/>
      <c r="I203" s="415"/>
      <c r="J203" s="168"/>
      <c r="K203" s="170">
        <v>111.4</v>
      </c>
      <c r="L203" s="168"/>
      <c r="M203" s="168"/>
      <c r="N203" s="168"/>
      <c r="O203" s="168"/>
      <c r="P203" s="168"/>
      <c r="Q203" s="168"/>
      <c r="R203" s="171"/>
      <c r="T203" s="172"/>
      <c r="U203" s="168"/>
      <c r="V203" s="168"/>
      <c r="W203" s="168"/>
      <c r="X203" s="168"/>
      <c r="Y203" s="168"/>
      <c r="Z203" s="168"/>
      <c r="AA203" s="173"/>
      <c r="AT203" s="174" t="s">
        <v>143</v>
      </c>
      <c r="AU203" s="174" t="s">
        <v>94</v>
      </c>
      <c r="AV203" s="11" t="s">
        <v>145</v>
      </c>
      <c r="AW203" s="11" t="s">
        <v>34</v>
      </c>
      <c r="AX203" s="11" t="s">
        <v>81</v>
      </c>
      <c r="AY203" s="174" t="s">
        <v>135</v>
      </c>
    </row>
    <row r="204" spans="2:65" s="1" customFormat="1" ht="31.5" customHeight="1">
      <c r="B204" s="123"/>
      <c r="C204" s="152" t="s">
        <v>247</v>
      </c>
      <c r="D204" s="152" t="s">
        <v>136</v>
      </c>
      <c r="E204" s="153" t="s">
        <v>588</v>
      </c>
      <c r="F204" s="409" t="s">
        <v>589</v>
      </c>
      <c r="G204" s="409"/>
      <c r="H204" s="409"/>
      <c r="I204" s="409"/>
      <c r="J204" s="154" t="s">
        <v>265</v>
      </c>
      <c r="K204" s="155">
        <v>3</v>
      </c>
      <c r="L204" s="410">
        <v>0</v>
      </c>
      <c r="M204" s="410"/>
      <c r="N204" s="411">
        <f>ROUND(L204*K204,2)</f>
        <v>0</v>
      </c>
      <c r="O204" s="411"/>
      <c r="P204" s="411"/>
      <c r="Q204" s="411"/>
      <c r="R204" s="126"/>
      <c r="T204" s="156" t="s">
        <v>5</v>
      </c>
      <c r="U204" s="47" t="s">
        <v>41</v>
      </c>
      <c r="V204" s="39"/>
      <c r="W204" s="157">
        <f>V204*K204</f>
        <v>0</v>
      </c>
      <c r="X204" s="157">
        <v>3.8000000000000002E-4</v>
      </c>
      <c r="Y204" s="157">
        <f>X204*K204</f>
        <v>1.14E-3</v>
      </c>
      <c r="Z204" s="157">
        <v>0</v>
      </c>
      <c r="AA204" s="158">
        <f>Z204*K204</f>
        <v>0</v>
      </c>
      <c r="AR204" s="21" t="s">
        <v>140</v>
      </c>
      <c r="AT204" s="21" t="s">
        <v>136</v>
      </c>
      <c r="AU204" s="21" t="s">
        <v>94</v>
      </c>
      <c r="AY204" s="21" t="s">
        <v>135</v>
      </c>
      <c r="BE204" s="103">
        <f>IF(U204="základní",N204,0)</f>
        <v>0</v>
      </c>
      <c r="BF204" s="103">
        <f>IF(U204="snížená",N204,0)</f>
        <v>0</v>
      </c>
      <c r="BG204" s="103">
        <f>IF(U204="zákl. přenesená",N204,0)</f>
        <v>0</v>
      </c>
      <c r="BH204" s="103">
        <f>IF(U204="sníž. přenesená",N204,0)</f>
        <v>0</v>
      </c>
      <c r="BI204" s="103">
        <f>IF(U204="nulová",N204,0)</f>
        <v>0</v>
      </c>
      <c r="BJ204" s="21" t="s">
        <v>81</v>
      </c>
      <c r="BK204" s="103">
        <f>ROUND(L204*K204,2)</f>
        <v>0</v>
      </c>
      <c r="BL204" s="21" t="s">
        <v>140</v>
      </c>
      <c r="BM204" s="21" t="s">
        <v>590</v>
      </c>
    </row>
    <row r="205" spans="2:65" s="10" customFormat="1" ht="22.5" customHeight="1">
      <c r="B205" s="159"/>
      <c r="C205" s="160"/>
      <c r="D205" s="160"/>
      <c r="E205" s="161" t="s">
        <v>5</v>
      </c>
      <c r="F205" s="412" t="s">
        <v>145</v>
      </c>
      <c r="G205" s="413"/>
      <c r="H205" s="413"/>
      <c r="I205" s="413"/>
      <c r="J205" s="160"/>
      <c r="K205" s="162">
        <v>3</v>
      </c>
      <c r="L205" s="160"/>
      <c r="M205" s="160"/>
      <c r="N205" s="160"/>
      <c r="O205" s="160"/>
      <c r="P205" s="160"/>
      <c r="Q205" s="160"/>
      <c r="R205" s="163"/>
      <c r="T205" s="164"/>
      <c r="U205" s="160"/>
      <c r="V205" s="160"/>
      <c r="W205" s="160"/>
      <c r="X205" s="160"/>
      <c r="Y205" s="160"/>
      <c r="Z205" s="160"/>
      <c r="AA205" s="165"/>
      <c r="AT205" s="166" t="s">
        <v>143</v>
      </c>
      <c r="AU205" s="166" t="s">
        <v>94</v>
      </c>
      <c r="AV205" s="10" t="s">
        <v>94</v>
      </c>
      <c r="AW205" s="10" t="s">
        <v>34</v>
      </c>
      <c r="AX205" s="10" t="s">
        <v>76</v>
      </c>
      <c r="AY205" s="166" t="s">
        <v>135</v>
      </c>
    </row>
    <row r="206" spans="2:65" s="11" customFormat="1" ht="22.5" customHeight="1">
      <c r="B206" s="167"/>
      <c r="C206" s="168"/>
      <c r="D206" s="168"/>
      <c r="E206" s="169" t="s">
        <v>5</v>
      </c>
      <c r="F206" s="414" t="s">
        <v>144</v>
      </c>
      <c r="G206" s="415"/>
      <c r="H206" s="415"/>
      <c r="I206" s="415"/>
      <c r="J206" s="168"/>
      <c r="K206" s="170">
        <v>3</v>
      </c>
      <c r="L206" s="168"/>
      <c r="M206" s="168"/>
      <c r="N206" s="168"/>
      <c r="O206" s="168"/>
      <c r="P206" s="168"/>
      <c r="Q206" s="168"/>
      <c r="R206" s="171"/>
      <c r="T206" s="172"/>
      <c r="U206" s="168"/>
      <c r="V206" s="168"/>
      <c r="W206" s="168"/>
      <c r="X206" s="168"/>
      <c r="Y206" s="168"/>
      <c r="Z206" s="168"/>
      <c r="AA206" s="173"/>
      <c r="AT206" s="174" t="s">
        <v>143</v>
      </c>
      <c r="AU206" s="174" t="s">
        <v>94</v>
      </c>
      <c r="AV206" s="11" t="s">
        <v>145</v>
      </c>
      <c r="AW206" s="11" t="s">
        <v>34</v>
      </c>
      <c r="AX206" s="11" t="s">
        <v>81</v>
      </c>
      <c r="AY206" s="174" t="s">
        <v>135</v>
      </c>
    </row>
    <row r="207" spans="2:65" s="1" customFormat="1" ht="57" customHeight="1">
      <c r="B207" s="123"/>
      <c r="C207" s="152" t="s">
        <v>10</v>
      </c>
      <c r="D207" s="152" t="s">
        <v>136</v>
      </c>
      <c r="E207" s="153" t="s">
        <v>591</v>
      </c>
      <c r="F207" s="409" t="s">
        <v>592</v>
      </c>
      <c r="G207" s="409"/>
      <c r="H207" s="409"/>
      <c r="I207" s="409"/>
      <c r="J207" s="154" t="s">
        <v>265</v>
      </c>
      <c r="K207" s="155">
        <v>1</v>
      </c>
      <c r="L207" s="410">
        <v>0</v>
      </c>
      <c r="M207" s="410"/>
      <c r="N207" s="411">
        <f>ROUND(L207*K207,2)</f>
        <v>0</v>
      </c>
      <c r="O207" s="411"/>
      <c r="P207" s="411"/>
      <c r="Q207" s="411"/>
      <c r="R207" s="126"/>
      <c r="T207" s="156" t="s">
        <v>5</v>
      </c>
      <c r="U207" s="47" t="s">
        <v>41</v>
      </c>
      <c r="V207" s="39"/>
      <c r="W207" s="157">
        <f>V207*K207</f>
        <v>0</v>
      </c>
      <c r="X207" s="157">
        <v>8.5999999999999998E-4</v>
      </c>
      <c r="Y207" s="157">
        <f>X207*K207</f>
        <v>8.5999999999999998E-4</v>
      </c>
      <c r="Z207" s="157">
        <v>0</v>
      </c>
      <c r="AA207" s="158">
        <f>Z207*K207</f>
        <v>0</v>
      </c>
      <c r="AR207" s="21" t="s">
        <v>140</v>
      </c>
      <c r="AT207" s="21" t="s">
        <v>136</v>
      </c>
      <c r="AU207" s="21" t="s">
        <v>94</v>
      </c>
      <c r="AY207" s="21" t="s">
        <v>135</v>
      </c>
      <c r="BE207" s="103">
        <f>IF(U207="základní",N207,0)</f>
        <v>0</v>
      </c>
      <c r="BF207" s="103">
        <f>IF(U207="snížená",N207,0)</f>
        <v>0</v>
      </c>
      <c r="BG207" s="103">
        <f>IF(U207="zákl. přenesená",N207,0)</f>
        <v>0</v>
      </c>
      <c r="BH207" s="103">
        <f>IF(U207="sníž. přenesená",N207,0)</f>
        <v>0</v>
      </c>
      <c r="BI207" s="103">
        <f>IF(U207="nulová",N207,0)</f>
        <v>0</v>
      </c>
      <c r="BJ207" s="21" t="s">
        <v>81</v>
      </c>
      <c r="BK207" s="103">
        <f>ROUND(L207*K207,2)</f>
        <v>0</v>
      </c>
      <c r="BL207" s="21" t="s">
        <v>140</v>
      </c>
      <c r="BM207" s="21" t="s">
        <v>593</v>
      </c>
    </row>
    <row r="208" spans="2:65" s="10" customFormat="1" ht="22.5" customHeight="1">
      <c r="B208" s="159"/>
      <c r="C208" s="160"/>
      <c r="D208" s="160"/>
      <c r="E208" s="161" t="s">
        <v>5</v>
      </c>
      <c r="F208" s="412" t="s">
        <v>81</v>
      </c>
      <c r="G208" s="413"/>
      <c r="H208" s="413"/>
      <c r="I208" s="413"/>
      <c r="J208" s="160"/>
      <c r="K208" s="162">
        <v>1</v>
      </c>
      <c r="L208" s="160"/>
      <c r="M208" s="160"/>
      <c r="N208" s="160"/>
      <c r="O208" s="160"/>
      <c r="P208" s="160"/>
      <c r="Q208" s="160"/>
      <c r="R208" s="163"/>
      <c r="T208" s="164"/>
      <c r="U208" s="160"/>
      <c r="V208" s="160"/>
      <c r="W208" s="160"/>
      <c r="X208" s="160"/>
      <c r="Y208" s="160"/>
      <c r="Z208" s="160"/>
      <c r="AA208" s="165"/>
      <c r="AT208" s="166" t="s">
        <v>143</v>
      </c>
      <c r="AU208" s="166" t="s">
        <v>94</v>
      </c>
      <c r="AV208" s="10" t="s">
        <v>94</v>
      </c>
      <c r="AW208" s="10" t="s">
        <v>34</v>
      </c>
      <c r="AX208" s="10" t="s">
        <v>76</v>
      </c>
      <c r="AY208" s="166" t="s">
        <v>135</v>
      </c>
    </row>
    <row r="209" spans="2:65" s="11" customFormat="1" ht="22.5" customHeight="1">
      <c r="B209" s="167"/>
      <c r="C209" s="168"/>
      <c r="D209" s="168"/>
      <c r="E209" s="169" t="s">
        <v>5</v>
      </c>
      <c r="F209" s="414" t="s">
        <v>144</v>
      </c>
      <c r="G209" s="415"/>
      <c r="H209" s="415"/>
      <c r="I209" s="415"/>
      <c r="J209" s="168"/>
      <c r="K209" s="170">
        <v>1</v>
      </c>
      <c r="L209" s="168"/>
      <c r="M209" s="168"/>
      <c r="N209" s="168"/>
      <c r="O209" s="168"/>
      <c r="P209" s="168"/>
      <c r="Q209" s="168"/>
      <c r="R209" s="171"/>
      <c r="T209" s="172"/>
      <c r="U209" s="168"/>
      <c r="V209" s="168"/>
      <c r="W209" s="168"/>
      <c r="X209" s="168"/>
      <c r="Y209" s="168"/>
      <c r="Z209" s="168"/>
      <c r="AA209" s="173"/>
      <c r="AT209" s="174" t="s">
        <v>143</v>
      </c>
      <c r="AU209" s="174" t="s">
        <v>94</v>
      </c>
      <c r="AV209" s="11" t="s">
        <v>145</v>
      </c>
      <c r="AW209" s="11" t="s">
        <v>34</v>
      </c>
      <c r="AX209" s="11" t="s">
        <v>81</v>
      </c>
      <c r="AY209" s="174" t="s">
        <v>135</v>
      </c>
    </row>
    <row r="210" spans="2:65" s="1" customFormat="1" ht="22.5" customHeight="1">
      <c r="B210" s="123"/>
      <c r="C210" s="152" t="s">
        <v>257</v>
      </c>
      <c r="D210" s="152" t="s">
        <v>136</v>
      </c>
      <c r="E210" s="153" t="s">
        <v>594</v>
      </c>
      <c r="F210" s="409" t="s">
        <v>595</v>
      </c>
      <c r="G210" s="409"/>
      <c r="H210" s="409"/>
      <c r="I210" s="409"/>
      <c r="J210" s="154" t="s">
        <v>265</v>
      </c>
      <c r="K210" s="155">
        <v>1</v>
      </c>
      <c r="L210" s="410">
        <v>0</v>
      </c>
      <c r="M210" s="410"/>
      <c r="N210" s="411">
        <f>ROUND(L210*K210,2)</f>
        <v>0</v>
      </c>
      <c r="O210" s="411"/>
      <c r="P210" s="411"/>
      <c r="Q210" s="411"/>
      <c r="R210" s="126"/>
      <c r="T210" s="156" t="s">
        <v>5</v>
      </c>
      <c r="U210" s="47" t="s">
        <v>41</v>
      </c>
      <c r="V210" s="39"/>
      <c r="W210" s="157">
        <f>V210*K210</f>
        <v>0</v>
      </c>
      <c r="X210" s="157">
        <v>3.4000000000000002E-4</v>
      </c>
      <c r="Y210" s="157">
        <f>X210*K210</f>
        <v>3.4000000000000002E-4</v>
      </c>
      <c r="Z210" s="157">
        <v>0</v>
      </c>
      <c r="AA210" s="158">
        <f>Z210*K210</f>
        <v>0</v>
      </c>
      <c r="AR210" s="21" t="s">
        <v>140</v>
      </c>
      <c r="AT210" s="21" t="s">
        <v>136</v>
      </c>
      <c r="AU210" s="21" t="s">
        <v>94</v>
      </c>
      <c r="AY210" s="21" t="s">
        <v>135</v>
      </c>
      <c r="BE210" s="103">
        <f>IF(U210="základní",N210,0)</f>
        <v>0</v>
      </c>
      <c r="BF210" s="103">
        <f>IF(U210="snížená",N210,0)</f>
        <v>0</v>
      </c>
      <c r="BG210" s="103">
        <f>IF(U210="zákl. přenesená",N210,0)</f>
        <v>0</v>
      </c>
      <c r="BH210" s="103">
        <f>IF(U210="sníž. přenesená",N210,0)</f>
        <v>0</v>
      </c>
      <c r="BI210" s="103">
        <f>IF(U210="nulová",N210,0)</f>
        <v>0</v>
      </c>
      <c r="BJ210" s="21" t="s">
        <v>81</v>
      </c>
      <c r="BK210" s="103">
        <f>ROUND(L210*K210,2)</f>
        <v>0</v>
      </c>
      <c r="BL210" s="21" t="s">
        <v>140</v>
      </c>
      <c r="BM210" s="21" t="s">
        <v>596</v>
      </c>
    </row>
    <row r="211" spans="2:65" s="10" customFormat="1" ht="22.5" customHeight="1">
      <c r="B211" s="159"/>
      <c r="C211" s="160"/>
      <c r="D211" s="160"/>
      <c r="E211" s="161" t="s">
        <v>5</v>
      </c>
      <c r="F211" s="412" t="s">
        <v>81</v>
      </c>
      <c r="G211" s="413"/>
      <c r="H211" s="413"/>
      <c r="I211" s="413"/>
      <c r="J211" s="160"/>
      <c r="K211" s="162">
        <v>1</v>
      </c>
      <c r="L211" s="160"/>
      <c r="M211" s="160"/>
      <c r="N211" s="160"/>
      <c r="O211" s="160"/>
      <c r="P211" s="160"/>
      <c r="Q211" s="160"/>
      <c r="R211" s="163"/>
      <c r="T211" s="164"/>
      <c r="U211" s="160"/>
      <c r="V211" s="160"/>
      <c r="W211" s="160"/>
      <c r="X211" s="160"/>
      <c r="Y211" s="160"/>
      <c r="Z211" s="160"/>
      <c r="AA211" s="165"/>
      <c r="AT211" s="166" t="s">
        <v>143</v>
      </c>
      <c r="AU211" s="166" t="s">
        <v>94</v>
      </c>
      <c r="AV211" s="10" t="s">
        <v>94</v>
      </c>
      <c r="AW211" s="10" t="s">
        <v>34</v>
      </c>
      <c r="AX211" s="10" t="s">
        <v>76</v>
      </c>
      <c r="AY211" s="166" t="s">
        <v>135</v>
      </c>
    </row>
    <row r="212" spans="2:65" s="11" customFormat="1" ht="22.5" customHeight="1">
      <c r="B212" s="167"/>
      <c r="C212" s="168"/>
      <c r="D212" s="168"/>
      <c r="E212" s="169" t="s">
        <v>5</v>
      </c>
      <c r="F212" s="414" t="s">
        <v>144</v>
      </c>
      <c r="G212" s="415"/>
      <c r="H212" s="415"/>
      <c r="I212" s="415"/>
      <c r="J212" s="168"/>
      <c r="K212" s="170">
        <v>1</v>
      </c>
      <c r="L212" s="168"/>
      <c r="M212" s="168"/>
      <c r="N212" s="168"/>
      <c r="O212" s="168"/>
      <c r="P212" s="168"/>
      <c r="Q212" s="168"/>
      <c r="R212" s="171"/>
      <c r="T212" s="172"/>
      <c r="U212" s="168"/>
      <c r="V212" s="168"/>
      <c r="W212" s="168"/>
      <c r="X212" s="168"/>
      <c r="Y212" s="168"/>
      <c r="Z212" s="168"/>
      <c r="AA212" s="173"/>
      <c r="AT212" s="174" t="s">
        <v>143</v>
      </c>
      <c r="AU212" s="174" t="s">
        <v>94</v>
      </c>
      <c r="AV212" s="11" t="s">
        <v>145</v>
      </c>
      <c r="AW212" s="11" t="s">
        <v>34</v>
      </c>
      <c r="AX212" s="11" t="s">
        <v>81</v>
      </c>
      <c r="AY212" s="174" t="s">
        <v>135</v>
      </c>
    </row>
    <row r="213" spans="2:65" s="1" customFormat="1" ht="31.5" customHeight="1">
      <c r="B213" s="123"/>
      <c r="C213" s="191" t="s">
        <v>276</v>
      </c>
      <c r="D213" s="191" t="s">
        <v>222</v>
      </c>
      <c r="E213" s="192" t="s">
        <v>597</v>
      </c>
      <c r="F213" s="426" t="s">
        <v>598</v>
      </c>
      <c r="G213" s="426"/>
      <c r="H213" s="426"/>
      <c r="I213" s="426"/>
      <c r="J213" s="193" t="s">
        <v>265</v>
      </c>
      <c r="K213" s="194">
        <v>1</v>
      </c>
      <c r="L213" s="427">
        <v>0</v>
      </c>
      <c r="M213" s="427"/>
      <c r="N213" s="428">
        <f>ROUND(L213*K213,2)</f>
        <v>0</v>
      </c>
      <c r="O213" s="411"/>
      <c r="P213" s="411"/>
      <c r="Q213" s="411"/>
      <c r="R213" s="126"/>
      <c r="T213" s="156" t="s">
        <v>5</v>
      </c>
      <c r="U213" s="47" t="s">
        <v>41</v>
      </c>
      <c r="V213" s="39"/>
      <c r="W213" s="157">
        <f>V213*K213</f>
        <v>0</v>
      </c>
      <c r="X213" s="157">
        <v>4.8000000000000001E-2</v>
      </c>
      <c r="Y213" s="157">
        <f>X213*K213</f>
        <v>4.8000000000000001E-2</v>
      </c>
      <c r="Z213" s="157">
        <v>0</v>
      </c>
      <c r="AA213" s="158">
        <f>Z213*K213</f>
        <v>0</v>
      </c>
      <c r="AR213" s="21" t="s">
        <v>198</v>
      </c>
      <c r="AT213" s="21" t="s">
        <v>222</v>
      </c>
      <c r="AU213" s="21" t="s">
        <v>94</v>
      </c>
      <c r="AY213" s="21" t="s">
        <v>135</v>
      </c>
      <c r="BE213" s="103">
        <f>IF(U213="základní",N213,0)</f>
        <v>0</v>
      </c>
      <c r="BF213" s="103">
        <f>IF(U213="snížená",N213,0)</f>
        <v>0</v>
      </c>
      <c r="BG213" s="103">
        <f>IF(U213="zákl. přenesená",N213,0)</f>
        <v>0</v>
      </c>
      <c r="BH213" s="103">
        <f>IF(U213="sníž. přenesená",N213,0)</f>
        <v>0</v>
      </c>
      <c r="BI213" s="103">
        <f>IF(U213="nulová",N213,0)</f>
        <v>0</v>
      </c>
      <c r="BJ213" s="21" t="s">
        <v>81</v>
      </c>
      <c r="BK213" s="103">
        <f>ROUND(L213*K213,2)</f>
        <v>0</v>
      </c>
      <c r="BL213" s="21" t="s">
        <v>140</v>
      </c>
      <c r="BM213" s="21" t="s">
        <v>599</v>
      </c>
    </row>
    <row r="214" spans="2:65" s="1" customFormat="1" ht="31.5" customHeight="1">
      <c r="B214" s="123"/>
      <c r="C214" s="152" t="s">
        <v>281</v>
      </c>
      <c r="D214" s="152" t="s">
        <v>136</v>
      </c>
      <c r="E214" s="153" t="s">
        <v>600</v>
      </c>
      <c r="F214" s="409" t="s">
        <v>601</v>
      </c>
      <c r="G214" s="409"/>
      <c r="H214" s="409"/>
      <c r="I214" s="409"/>
      <c r="J214" s="154" t="s">
        <v>236</v>
      </c>
      <c r="K214" s="155">
        <v>60</v>
      </c>
      <c r="L214" s="410">
        <v>0</v>
      </c>
      <c r="M214" s="410"/>
      <c r="N214" s="411">
        <f>ROUND(L214*K214,2)</f>
        <v>0</v>
      </c>
      <c r="O214" s="411"/>
      <c r="P214" s="411"/>
      <c r="Q214" s="411"/>
      <c r="R214" s="126"/>
      <c r="T214" s="156" t="s">
        <v>5</v>
      </c>
      <c r="U214" s="47" t="s">
        <v>41</v>
      </c>
      <c r="V214" s="39"/>
      <c r="W214" s="157">
        <f>V214*K214</f>
        <v>0</v>
      </c>
      <c r="X214" s="157">
        <v>0</v>
      </c>
      <c r="Y214" s="157">
        <f>X214*K214</f>
        <v>0</v>
      </c>
      <c r="Z214" s="157">
        <v>0</v>
      </c>
      <c r="AA214" s="158">
        <f>Z214*K214</f>
        <v>0</v>
      </c>
      <c r="AR214" s="21" t="s">
        <v>140</v>
      </c>
      <c r="AT214" s="21" t="s">
        <v>136</v>
      </c>
      <c r="AU214" s="21" t="s">
        <v>94</v>
      </c>
      <c r="AY214" s="21" t="s">
        <v>135</v>
      </c>
      <c r="BE214" s="103">
        <f>IF(U214="základní",N214,0)</f>
        <v>0</v>
      </c>
      <c r="BF214" s="103">
        <f>IF(U214="snížená",N214,0)</f>
        <v>0</v>
      </c>
      <c r="BG214" s="103">
        <f>IF(U214="zákl. přenesená",N214,0)</f>
        <v>0</v>
      </c>
      <c r="BH214" s="103">
        <f>IF(U214="sníž. přenesená",N214,0)</f>
        <v>0</v>
      </c>
      <c r="BI214" s="103">
        <f>IF(U214="nulová",N214,0)</f>
        <v>0</v>
      </c>
      <c r="BJ214" s="21" t="s">
        <v>81</v>
      </c>
      <c r="BK214" s="103">
        <f>ROUND(L214*K214,2)</f>
        <v>0</v>
      </c>
      <c r="BL214" s="21" t="s">
        <v>140</v>
      </c>
      <c r="BM214" s="21" t="s">
        <v>602</v>
      </c>
    </row>
    <row r="215" spans="2:65" s="10" customFormat="1" ht="22.5" customHeight="1">
      <c r="B215" s="159"/>
      <c r="C215" s="160"/>
      <c r="D215" s="160"/>
      <c r="E215" s="161" t="s">
        <v>5</v>
      </c>
      <c r="F215" s="412" t="s">
        <v>581</v>
      </c>
      <c r="G215" s="413"/>
      <c r="H215" s="413"/>
      <c r="I215" s="413"/>
      <c r="J215" s="160"/>
      <c r="K215" s="162">
        <v>60</v>
      </c>
      <c r="L215" s="160"/>
      <c r="M215" s="160"/>
      <c r="N215" s="160"/>
      <c r="O215" s="160"/>
      <c r="P215" s="160"/>
      <c r="Q215" s="160"/>
      <c r="R215" s="163"/>
      <c r="T215" s="164"/>
      <c r="U215" s="160"/>
      <c r="V215" s="160"/>
      <c r="W215" s="160"/>
      <c r="X215" s="160"/>
      <c r="Y215" s="160"/>
      <c r="Z215" s="160"/>
      <c r="AA215" s="165"/>
      <c r="AT215" s="166" t="s">
        <v>143</v>
      </c>
      <c r="AU215" s="166" t="s">
        <v>94</v>
      </c>
      <c r="AV215" s="10" t="s">
        <v>94</v>
      </c>
      <c r="AW215" s="10" t="s">
        <v>34</v>
      </c>
      <c r="AX215" s="10" t="s">
        <v>76</v>
      </c>
      <c r="AY215" s="166" t="s">
        <v>135</v>
      </c>
    </row>
    <row r="216" spans="2:65" s="11" customFormat="1" ht="22.5" customHeight="1">
      <c r="B216" s="167"/>
      <c r="C216" s="168"/>
      <c r="D216" s="168"/>
      <c r="E216" s="169" t="s">
        <v>5</v>
      </c>
      <c r="F216" s="414" t="s">
        <v>144</v>
      </c>
      <c r="G216" s="415"/>
      <c r="H216" s="415"/>
      <c r="I216" s="415"/>
      <c r="J216" s="168"/>
      <c r="K216" s="170">
        <v>60</v>
      </c>
      <c r="L216" s="168"/>
      <c r="M216" s="168"/>
      <c r="N216" s="168"/>
      <c r="O216" s="168"/>
      <c r="P216" s="168"/>
      <c r="Q216" s="168"/>
      <c r="R216" s="171"/>
      <c r="T216" s="172"/>
      <c r="U216" s="168"/>
      <c r="V216" s="168"/>
      <c r="W216" s="168"/>
      <c r="X216" s="168"/>
      <c r="Y216" s="168"/>
      <c r="Z216" s="168"/>
      <c r="AA216" s="173"/>
      <c r="AT216" s="174" t="s">
        <v>143</v>
      </c>
      <c r="AU216" s="174" t="s">
        <v>94</v>
      </c>
      <c r="AV216" s="11" t="s">
        <v>145</v>
      </c>
      <c r="AW216" s="11" t="s">
        <v>34</v>
      </c>
      <c r="AX216" s="11" t="s">
        <v>81</v>
      </c>
      <c r="AY216" s="174" t="s">
        <v>135</v>
      </c>
    </row>
    <row r="217" spans="2:65" s="1" customFormat="1" ht="31.5" customHeight="1">
      <c r="B217" s="123"/>
      <c r="C217" s="152" t="s">
        <v>267</v>
      </c>
      <c r="D217" s="152" t="s">
        <v>136</v>
      </c>
      <c r="E217" s="153" t="s">
        <v>603</v>
      </c>
      <c r="F217" s="409" t="s">
        <v>604</v>
      </c>
      <c r="G217" s="409"/>
      <c r="H217" s="409"/>
      <c r="I217" s="409"/>
      <c r="J217" s="154" t="s">
        <v>236</v>
      </c>
      <c r="K217" s="155">
        <v>111.4</v>
      </c>
      <c r="L217" s="410">
        <v>0</v>
      </c>
      <c r="M217" s="410"/>
      <c r="N217" s="411">
        <f>ROUND(L217*K217,2)</f>
        <v>0</v>
      </c>
      <c r="O217" s="411"/>
      <c r="P217" s="411"/>
      <c r="Q217" s="411"/>
      <c r="R217" s="126"/>
      <c r="T217" s="156" t="s">
        <v>5</v>
      </c>
      <c r="U217" s="47" t="s">
        <v>41</v>
      </c>
      <c r="V217" s="39"/>
      <c r="W217" s="157">
        <f>V217*K217</f>
        <v>0</v>
      </c>
      <c r="X217" s="157">
        <v>0</v>
      </c>
      <c r="Y217" s="157">
        <f>X217*K217</f>
        <v>0</v>
      </c>
      <c r="Z217" s="157">
        <v>0</v>
      </c>
      <c r="AA217" s="158">
        <f>Z217*K217</f>
        <v>0</v>
      </c>
      <c r="AR217" s="21" t="s">
        <v>140</v>
      </c>
      <c r="AT217" s="21" t="s">
        <v>136</v>
      </c>
      <c r="AU217" s="21" t="s">
        <v>94</v>
      </c>
      <c r="AY217" s="21" t="s">
        <v>135</v>
      </c>
      <c r="BE217" s="103">
        <f>IF(U217="základní",N217,0)</f>
        <v>0</v>
      </c>
      <c r="BF217" s="103">
        <f>IF(U217="snížená",N217,0)</f>
        <v>0</v>
      </c>
      <c r="BG217" s="103">
        <f>IF(U217="zákl. přenesená",N217,0)</f>
        <v>0</v>
      </c>
      <c r="BH217" s="103">
        <f>IF(U217="sníž. přenesená",N217,0)</f>
        <v>0</v>
      </c>
      <c r="BI217" s="103">
        <f>IF(U217="nulová",N217,0)</f>
        <v>0</v>
      </c>
      <c r="BJ217" s="21" t="s">
        <v>81</v>
      </c>
      <c r="BK217" s="103">
        <f>ROUND(L217*K217,2)</f>
        <v>0</v>
      </c>
      <c r="BL217" s="21" t="s">
        <v>140</v>
      </c>
      <c r="BM217" s="21" t="s">
        <v>605</v>
      </c>
    </row>
    <row r="218" spans="2:65" s="10" customFormat="1" ht="22.5" customHeight="1">
      <c r="B218" s="159"/>
      <c r="C218" s="160"/>
      <c r="D218" s="160"/>
      <c r="E218" s="161" t="s">
        <v>5</v>
      </c>
      <c r="F218" s="412" t="s">
        <v>586</v>
      </c>
      <c r="G218" s="413"/>
      <c r="H218" s="413"/>
      <c r="I218" s="413"/>
      <c r="J218" s="160"/>
      <c r="K218" s="162">
        <v>111.4</v>
      </c>
      <c r="L218" s="160"/>
      <c r="M218" s="160"/>
      <c r="N218" s="160"/>
      <c r="O218" s="160"/>
      <c r="P218" s="160"/>
      <c r="Q218" s="160"/>
      <c r="R218" s="163"/>
      <c r="T218" s="164"/>
      <c r="U218" s="160"/>
      <c r="V218" s="160"/>
      <c r="W218" s="160"/>
      <c r="X218" s="160"/>
      <c r="Y218" s="160"/>
      <c r="Z218" s="160"/>
      <c r="AA218" s="165"/>
      <c r="AT218" s="166" t="s">
        <v>143</v>
      </c>
      <c r="AU218" s="166" t="s">
        <v>94</v>
      </c>
      <c r="AV218" s="10" t="s">
        <v>94</v>
      </c>
      <c r="AW218" s="10" t="s">
        <v>34</v>
      </c>
      <c r="AX218" s="10" t="s">
        <v>76</v>
      </c>
      <c r="AY218" s="166" t="s">
        <v>135</v>
      </c>
    </row>
    <row r="219" spans="2:65" s="11" customFormat="1" ht="22.5" customHeight="1">
      <c r="B219" s="167"/>
      <c r="C219" s="168"/>
      <c r="D219" s="168"/>
      <c r="E219" s="169" t="s">
        <v>5</v>
      </c>
      <c r="F219" s="414" t="s">
        <v>144</v>
      </c>
      <c r="G219" s="415"/>
      <c r="H219" s="415"/>
      <c r="I219" s="415"/>
      <c r="J219" s="168"/>
      <c r="K219" s="170">
        <v>111.4</v>
      </c>
      <c r="L219" s="168"/>
      <c r="M219" s="168"/>
      <c r="N219" s="168"/>
      <c r="O219" s="168"/>
      <c r="P219" s="168"/>
      <c r="Q219" s="168"/>
      <c r="R219" s="171"/>
      <c r="T219" s="172"/>
      <c r="U219" s="168"/>
      <c r="V219" s="168"/>
      <c r="W219" s="168"/>
      <c r="X219" s="168"/>
      <c r="Y219" s="168"/>
      <c r="Z219" s="168"/>
      <c r="AA219" s="173"/>
      <c r="AT219" s="174" t="s">
        <v>143</v>
      </c>
      <c r="AU219" s="174" t="s">
        <v>94</v>
      </c>
      <c r="AV219" s="11" t="s">
        <v>145</v>
      </c>
      <c r="AW219" s="11" t="s">
        <v>34</v>
      </c>
      <c r="AX219" s="11" t="s">
        <v>81</v>
      </c>
      <c r="AY219" s="174" t="s">
        <v>135</v>
      </c>
    </row>
    <row r="220" spans="2:65" s="1" customFormat="1" ht="22.5" customHeight="1">
      <c r="B220" s="123"/>
      <c r="C220" s="152" t="s">
        <v>272</v>
      </c>
      <c r="D220" s="152" t="s">
        <v>136</v>
      </c>
      <c r="E220" s="153" t="s">
        <v>606</v>
      </c>
      <c r="F220" s="409" t="s">
        <v>607</v>
      </c>
      <c r="G220" s="409"/>
      <c r="H220" s="409"/>
      <c r="I220" s="409"/>
      <c r="J220" s="154" t="s">
        <v>265</v>
      </c>
      <c r="K220" s="155">
        <v>1</v>
      </c>
      <c r="L220" s="410">
        <v>0</v>
      </c>
      <c r="M220" s="410"/>
      <c r="N220" s="411">
        <f>ROUND(L220*K220,2)</f>
        <v>0</v>
      </c>
      <c r="O220" s="411"/>
      <c r="P220" s="411"/>
      <c r="Q220" s="411"/>
      <c r="R220" s="126"/>
      <c r="T220" s="156" t="s">
        <v>5</v>
      </c>
      <c r="U220" s="47" t="s">
        <v>41</v>
      </c>
      <c r="V220" s="39"/>
      <c r="W220" s="157">
        <f>V220*K220</f>
        <v>0</v>
      </c>
      <c r="X220" s="157">
        <v>0.32906000000000002</v>
      </c>
      <c r="Y220" s="157">
        <f>X220*K220</f>
        <v>0.32906000000000002</v>
      </c>
      <c r="Z220" s="157">
        <v>0</v>
      </c>
      <c r="AA220" s="158">
        <f>Z220*K220</f>
        <v>0</v>
      </c>
      <c r="AR220" s="21" t="s">
        <v>140</v>
      </c>
      <c r="AT220" s="21" t="s">
        <v>136</v>
      </c>
      <c r="AU220" s="21" t="s">
        <v>94</v>
      </c>
      <c r="AY220" s="21" t="s">
        <v>135</v>
      </c>
      <c r="BE220" s="103">
        <f>IF(U220="základní",N220,0)</f>
        <v>0</v>
      </c>
      <c r="BF220" s="103">
        <f>IF(U220="snížená",N220,0)</f>
        <v>0</v>
      </c>
      <c r="BG220" s="103">
        <f>IF(U220="zákl. přenesená",N220,0)</f>
        <v>0</v>
      </c>
      <c r="BH220" s="103">
        <f>IF(U220="sníž. přenesená",N220,0)</f>
        <v>0</v>
      </c>
      <c r="BI220" s="103">
        <f>IF(U220="nulová",N220,0)</f>
        <v>0</v>
      </c>
      <c r="BJ220" s="21" t="s">
        <v>81</v>
      </c>
      <c r="BK220" s="103">
        <f>ROUND(L220*K220,2)</f>
        <v>0</v>
      </c>
      <c r="BL220" s="21" t="s">
        <v>140</v>
      </c>
      <c r="BM220" s="21" t="s">
        <v>608</v>
      </c>
    </row>
    <row r="221" spans="2:65" s="10" customFormat="1" ht="22.5" customHeight="1">
      <c r="B221" s="159"/>
      <c r="C221" s="160"/>
      <c r="D221" s="160"/>
      <c r="E221" s="161" t="s">
        <v>5</v>
      </c>
      <c r="F221" s="412" t="s">
        <v>81</v>
      </c>
      <c r="G221" s="413"/>
      <c r="H221" s="413"/>
      <c r="I221" s="413"/>
      <c r="J221" s="160"/>
      <c r="K221" s="162">
        <v>1</v>
      </c>
      <c r="L221" s="160"/>
      <c r="M221" s="160"/>
      <c r="N221" s="160"/>
      <c r="O221" s="160"/>
      <c r="P221" s="160"/>
      <c r="Q221" s="160"/>
      <c r="R221" s="163"/>
      <c r="T221" s="164"/>
      <c r="U221" s="160"/>
      <c r="V221" s="160"/>
      <c r="W221" s="160"/>
      <c r="X221" s="160"/>
      <c r="Y221" s="160"/>
      <c r="Z221" s="160"/>
      <c r="AA221" s="165"/>
      <c r="AT221" s="166" t="s">
        <v>143</v>
      </c>
      <c r="AU221" s="166" t="s">
        <v>94</v>
      </c>
      <c r="AV221" s="10" t="s">
        <v>94</v>
      </c>
      <c r="AW221" s="10" t="s">
        <v>34</v>
      </c>
      <c r="AX221" s="10" t="s">
        <v>76</v>
      </c>
      <c r="AY221" s="166" t="s">
        <v>135</v>
      </c>
    </row>
    <row r="222" spans="2:65" s="11" customFormat="1" ht="22.5" customHeight="1">
      <c r="B222" s="167"/>
      <c r="C222" s="168"/>
      <c r="D222" s="168"/>
      <c r="E222" s="169" t="s">
        <v>5</v>
      </c>
      <c r="F222" s="414" t="s">
        <v>144</v>
      </c>
      <c r="G222" s="415"/>
      <c r="H222" s="415"/>
      <c r="I222" s="415"/>
      <c r="J222" s="168"/>
      <c r="K222" s="170">
        <v>1</v>
      </c>
      <c r="L222" s="168"/>
      <c r="M222" s="168"/>
      <c r="N222" s="168"/>
      <c r="O222" s="168"/>
      <c r="P222" s="168"/>
      <c r="Q222" s="168"/>
      <c r="R222" s="171"/>
      <c r="T222" s="172"/>
      <c r="U222" s="168"/>
      <c r="V222" s="168"/>
      <c r="W222" s="168"/>
      <c r="X222" s="168"/>
      <c r="Y222" s="168"/>
      <c r="Z222" s="168"/>
      <c r="AA222" s="173"/>
      <c r="AT222" s="174" t="s">
        <v>143</v>
      </c>
      <c r="AU222" s="174" t="s">
        <v>94</v>
      </c>
      <c r="AV222" s="11" t="s">
        <v>145</v>
      </c>
      <c r="AW222" s="11" t="s">
        <v>34</v>
      </c>
      <c r="AX222" s="11" t="s">
        <v>81</v>
      </c>
      <c r="AY222" s="174" t="s">
        <v>135</v>
      </c>
    </row>
    <row r="223" spans="2:65" s="1" customFormat="1" ht="22.5" customHeight="1">
      <c r="B223" s="123"/>
      <c r="C223" s="191" t="s">
        <v>291</v>
      </c>
      <c r="D223" s="191" t="s">
        <v>222</v>
      </c>
      <c r="E223" s="192" t="s">
        <v>609</v>
      </c>
      <c r="F223" s="426" t="s">
        <v>610</v>
      </c>
      <c r="G223" s="426"/>
      <c r="H223" s="426"/>
      <c r="I223" s="426"/>
      <c r="J223" s="193" t="s">
        <v>265</v>
      </c>
      <c r="K223" s="194">
        <v>1</v>
      </c>
      <c r="L223" s="427">
        <v>0</v>
      </c>
      <c r="M223" s="427"/>
      <c r="N223" s="428">
        <f>ROUND(L223*K223,2)</f>
        <v>0</v>
      </c>
      <c r="O223" s="411"/>
      <c r="P223" s="411"/>
      <c r="Q223" s="411"/>
      <c r="R223" s="126"/>
      <c r="T223" s="156" t="s">
        <v>5</v>
      </c>
      <c r="U223" s="47" t="s">
        <v>41</v>
      </c>
      <c r="V223" s="39"/>
      <c r="W223" s="157">
        <f>V223*K223</f>
        <v>0</v>
      </c>
      <c r="X223" s="157">
        <v>2.9499999999999998E-2</v>
      </c>
      <c r="Y223" s="157">
        <f>X223*K223</f>
        <v>2.9499999999999998E-2</v>
      </c>
      <c r="Z223" s="157">
        <v>0</v>
      </c>
      <c r="AA223" s="158">
        <f>Z223*K223</f>
        <v>0</v>
      </c>
      <c r="AR223" s="21" t="s">
        <v>198</v>
      </c>
      <c r="AT223" s="21" t="s">
        <v>222</v>
      </c>
      <c r="AU223" s="21" t="s">
        <v>94</v>
      </c>
      <c r="AY223" s="21" t="s">
        <v>135</v>
      </c>
      <c r="BE223" s="103">
        <f>IF(U223="základní",N223,0)</f>
        <v>0</v>
      </c>
      <c r="BF223" s="103">
        <f>IF(U223="snížená",N223,0)</f>
        <v>0</v>
      </c>
      <c r="BG223" s="103">
        <f>IF(U223="zákl. přenesená",N223,0)</f>
        <v>0</v>
      </c>
      <c r="BH223" s="103">
        <f>IF(U223="sníž. přenesená",N223,0)</f>
        <v>0</v>
      </c>
      <c r="BI223" s="103">
        <f>IF(U223="nulová",N223,0)</f>
        <v>0</v>
      </c>
      <c r="BJ223" s="21" t="s">
        <v>81</v>
      </c>
      <c r="BK223" s="103">
        <f>ROUND(L223*K223,2)</f>
        <v>0</v>
      </c>
      <c r="BL223" s="21" t="s">
        <v>140</v>
      </c>
      <c r="BM223" s="21" t="s">
        <v>611</v>
      </c>
    </row>
    <row r="224" spans="2:65" s="1" customFormat="1" ht="22.5" customHeight="1">
      <c r="B224" s="123"/>
      <c r="C224" s="191" t="s">
        <v>286</v>
      </c>
      <c r="D224" s="191" t="s">
        <v>222</v>
      </c>
      <c r="E224" s="192" t="s">
        <v>612</v>
      </c>
      <c r="F224" s="426" t="s">
        <v>613</v>
      </c>
      <c r="G224" s="426"/>
      <c r="H224" s="426"/>
      <c r="I224" s="426"/>
      <c r="J224" s="193" t="s">
        <v>265</v>
      </c>
      <c r="K224" s="194">
        <v>1</v>
      </c>
      <c r="L224" s="427">
        <v>0</v>
      </c>
      <c r="M224" s="427"/>
      <c r="N224" s="428">
        <f>ROUND(L224*K224,2)</f>
        <v>0</v>
      </c>
      <c r="O224" s="411"/>
      <c r="P224" s="411"/>
      <c r="Q224" s="411"/>
      <c r="R224" s="126"/>
      <c r="T224" s="156" t="s">
        <v>5</v>
      </c>
      <c r="U224" s="47" t="s">
        <v>41</v>
      </c>
      <c r="V224" s="39"/>
      <c r="W224" s="157">
        <f>V224*K224</f>
        <v>0</v>
      </c>
      <c r="X224" s="157">
        <v>5.9999999999999995E-4</v>
      </c>
      <c r="Y224" s="157">
        <f>X224*K224</f>
        <v>5.9999999999999995E-4</v>
      </c>
      <c r="Z224" s="157">
        <v>0</v>
      </c>
      <c r="AA224" s="158">
        <f>Z224*K224</f>
        <v>0</v>
      </c>
      <c r="AR224" s="21" t="s">
        <v>198</v>
      </c>
      <c r="AT224" s="21" t="s">
        <v>222</v>
      </c>
      <c r="AU224" s="21" t="s">
        <v>94</v>
      </c>
      <c r="AY224" s="21" t="s">
        <v>135</v>
      </c>
      <c r="BE224" s="103">
        <f>IF(U224="základní",N224,0)</f>
        <v>0</v>
      </c>
      <c r="BF224" s="103">
        <f>IF(U224="snížená",N224,0)</f>
        <v>0</v>
      </c>
      <c r="BG224" s="103">
        <f>IF(U224="zákl. přenesená",N224,0)</f>
        <v>0</v>
      </c>
      <c r="BH224" s="103">
        <f>IF(U224="sníž. přenesená",N224,0)</f>
        <v>0</v>
      </c>
      <c r="BI224" s="103">
        <f>IF(U224="nulová",N224,0)</f>
        <v>0</v>
      </c>
      <c r="BJ224" s="21" t="s">
        <v>81</v>
      </c>
      <c r="BK224" s="103">
        <f>ROUND(L224*K224,2)</f>
        <v>0</v>
      </c>
      <c r="BL224" s="21" t="s">
        <v>140</v>
      </c>
      <c r="BM224" s="21" t="s">
        <v>614</v>
      </c>
    </row>
    <row r="225" spans="2:65" s="1" customFormat="1" ht="31.5" customHeight="1">
      <c r="B225" s="123"/>
      <c r="C225" s="152" t="s">
        <v>309</v>
      </c>
      <c r="D225" s="152" t="s">
        <v>136</v>
      </c>
      <c r="E225" s="153" t="s">
        <v>615</v>
      </c>
      <c r="F225" s="409" t="s">
        <v>616</v>
      </c>
      <c r="G225" s="409"/>
      <c r="H225" s="409"/>
      <c r="I225" s="409"/>
      <c r="J225" s="154" t="s">
        <v>265</v>
      </c>
      <c r="K225" s="155">
        <v>6</v>
      </c>
      <c r="L225" s="410">
        <v>0</v>
      </c>
      <c r="M225" s="410"/>
      <c r="N225" s="411">
        <f>ROUND(L225*K225,2)</f>
        <v>0</v>
      </c>
      <c r="O225" s="411"/>
      <c r="P225" s="411"/>
      <c r="Q225" s="411"/>
      <c r="R225" s="126"/>
      <c r="T225" s="156" t="s">
        <v>5</v>
      </c>
      <c r="U225" s="47" t="s">
        <v>41</v>
      </c>
      <c r="V225" s="39"/>
      <c r="W225" s="157">
        <f>V225*K225</f>
        <v>0</v>
      </c>
      <c r="X225" s="157">
        <v>1.6000000000000001E-4</v>
      </c>
      <c r="Y225" s="157">
        <f>X225*K225</f>
        <v>9.6000000000000013E-4</v>
      </c>
      <c r="Z225" s="157">
        <v>0</v>
      </c>
      <c r="AA225" s="158">
        <f>Z225*K225</f>
        <v>0</v>
      </c>
      <c r="AR225" s="21" t="s">
        <v>140</v>
      </c>
      <c r="AT225" s="21" t="s">
        <v>136</v>
      </c>
      <c r="AU225" s="21" t="s">
        <v>94</v>
      </c>
      <c r="AY225" s="21" t="s">
        <v>135</v>
      </c>
      <c r="BE225" s="103">
        <f>IF(U225="základní",N225,0)</f>
        <v>0</v>
      </c>
      <c r="BF225" s="103">
        <f>IF(U225="snížená",N225,0)</f>
        <v>0</v>
      </c>
      <c r="BG225" s="103">
        <f>IF(U225="zákl. přenesená",N225,0)</f>
        <v>0</v>
      </c>
      <c r="BH225" s="103">
        <f>IF(U225="sníž. přenesená",N225,0)</f>
        <v>0</v>
      </c>
      <c r="BI225" s="103">
        <f>IF(U225="nulová",N225,0)</f>
        <v>0</v>
      </c>
      <c r="BJ225" s="21" t="s">
        <v>81</v>
      </c>
      <c r="BK225" s="103">
        <f>ROUND(L225*K225,2)</f>
        <v>0</v>
      </c>
      <c r="BL225" s="21" t="s">
        <v>140</v>
      </c>
      <c r="BM225" s="21" t="s">
        <v>617</v>
      </c>
    </row>
    <row r="226" spans="2:65" s="10" customFormat="1" ht="22.5" customHeight="1">
      <c r="B226" s="159"/>
      <c r="C226" s="160"/>
      <c r="D226" s="160"/>
      <c r="E226" s="161" t="s">
        <v>5</v>
      </c>
      <c r="F226" s="412" t="s">
        <v>168</v>
      </c>
      <c r="G226" s="413"/>
      <c r="H226" s="413"/>
      <c r="I226" s="413"/>
      <c r="J226" s="160"/>
      <c r="K226" s="162">
        <v>6</v>
      </c>
      <c r="L226" s="160"/>
      <c r="M226" s="160"/>
      <c r="N226" s="160"/>
      <c r="O226" s="160"/>
      <c r="P226" s="160"/>
      <c r="Q226" s="160"/>
      <c r="R226" s="163"/>
      <c r="T226" s="164"/>
      <c r="U226" s="160"/>
      <c r="V226" s="160"/>
      <c r="W226" s="160"/>
      <c r="X226" s="160"/>
      <c r="Y226" s="160"/>
      <c r="Z226" s="160"/>
      <c r="AA226" s="165"/>
      <c r="AT226" s="166" t="s">
        <v>143</v>
      </c>
      <c r="AU226" s="166" t="s">
        <v>94</v>
      </c>
      <c r="AV226" s="10" t="s">
        <v>94</v>
      </c>
      <c r="AW226" s="10" t="s">
        <v>34</v>
      </c>
      <c r="AX226" s="10" t="s">
        <v>76</v>
      </c>
      <c r="AY226" s="166" t="s">
        <v>135</v>
      </c>
    </row>
    <row r="227" spans="2:65" s="11" customFormat="1" ht="22.5" customHeight="1">
      <c r="B227" s="167"/>
      <c r="C227" s="168"/>
      <c r="D227" s="168"/>
      <c r="E227" s="169" t="s">
        <v>5</v>
      </c>
      <c r="F227" s="414" t="s">
        <v>144</v>
      </c>
      <c r="G227" s="415"/>
      <c r="H227" s="415"/>
      <c r="I227" s="415"/>
      <c r="J227" s="168"/>
      <c r="K227" s="170">
        <v>6</v>
      </c>
      <c r="L227" s="168"/>
      <c r="M227" s="168"/>
      <c r="N227" s="168"/>
      <c r="O227" s="168"/>
      <c r="P227" s="168"/>
      <c r="Q227" s="168"/>
      <c r="R227" s="171"/>
      <c r="T227" s="172"/>
      <c r="U227" s="168"/>
      <c r="V227" s="168"/>
      <c r="W227" s="168"/>
      <c r="X227" s="168"/>
      <c r="Y227" s="168"/>
      <c r="Z227" s="168"/>
      <c r="AA227" s="173"/>
      <c r="AT227" s="174" t="s">
        <v>143</v>
      </c>
      <c r="AU227" s="174" t="s">
        <v>94</v>
      </c>
      <c r="AV227" s="11" t="s">
        <v>145</v>
      </c>
      <c r="AW227" s="11" t="s">
        <v>34</v>
      </c>
      <c r="AX227" s="11" t="s">
        <v>81</v>
      </c>
      <c r="AY227" s="174" t="s">
        <v>135</v>
      </c>
    </row>
    <row r="228" spans="2:65" s="1" customFormat="1" ht="22.5" customHeight="1">
      <c r="B228" s="123"/>
      <c r="C228" s="152" t="s">
        <v>296</v>
      </c>
      <c r="D228" s="152" t="s">
        <v>136</v>
      </c>
      <c r="E228" s="153" t="s">
        <v>618</v>
      </c>
      <c r="F228" s="409" t="s">
        <v>619</v>
      </c>
      <c r="G228" s="409"/>
      <c r="H228" s="409"/>
      <c r="I228" s="409"/>
      <c r="J228" s="154" t="s">
        <v>236</v>
      </c>
      <c r="K228" s="155">
        <v>171.4</v>
      </c>
      <c r="L228" s="410">
        <v>0</v>
      </c>
      <c r="M228" s="410"/>
      <c r="N228" s="411">
        <f>ROUND(L228*K228,2)</f>
        <v>0</v>
      </c>
      <c r="O228" s="411"/>
      <c r="P228" s="411"/>
      <c r="Q228" s="411"/>
      <c r="R228" s="126"/>
      <c r="T228" s="156" t="s">
        <v>5</v>
      </c>
      <c r="U228" s="47" t="s">
        <v>41</v>
      </c>
      <c r="V228" s="39"/>
      <c r="W228" s="157">
        <f>V228*K228</f>
        <v>0</v>
      </c>
      <c r="X228" s="157">
        <v>1.9000000000000001E-4</v>
      </c>
      <c r="Y228" s="157">
        <f>X228*K228</f>
        <v>3.2566000000000005E-2</v>
      </c>
      <c r="Z228" s="157">
        <v>0</v>
      </c>
      <c r="AA228" s="158">
        <f>Z228*K228</f>
        <v>0</v>
      </c>
      <c r="AR228" s="21" t="s">
        <v>140</v>
      </c>
      <c r="AT228" s="21" t="s">
        <v>136</v>
      </c>
      <c r="AU228" s="21" t="s">
        <v>94</v>
      </c>
      <c r="AY228" s="21" t="s">
        <v>135</v>
      </c>
      <c r="BE228" s="103">
        <f>IF(U228="základní",N228,0)</f>
        <v>0</v>
      </c>
      <c r="BF228" s="103">
        <f>IF(U228="snížená",N228,0)</f>
        <v>0</v>
      </c>
      <c r="BG228" s="103">
        <f>IF(U228="zákl. přenesená",N228,0)</f>
        <v>0</v>
      </c>
      <c r="BH228" s="103">
        <f>IF(U228="sníž. přenesená",N228,0)</f>
        <v>0</v>
      </c>
      <c r="BI228" s="103">
        <f>IF(U228="nulová",N228,0)</f>
        <v>0</v>
      </c>
      <c r="BJ228" s="21" t="s">
        <v>81</v>
      </c>
      <c r="BK228" s="103">
        <f>ROUND(L228*K228,2)</f>
        <v>0</v>
      </c>
      <c r="BL228" s="21" t="s">
        <v>140</v>
      </c>
      <c r="BM228" s="21" t="s">
        <v>620</v>
      </c>
    </row>
    <row r="229" spans="2:65" s="10" customFormat="1" ht="22.5" customHeight="1">
      <c r="B229" s="159"/>
      <c r="C229" s="160"/>
      <c r="D229" s="160"/>
      <c r="E229" s="161" t="s">
        <v>5</v>
      </c>
      <c r="F229" s="412" t="s">
        <v>621</v>
      </c>
      <c r="G229" s="413"/>
      <c r="H229" s="413"/>
      <c r="I229" s="413"/>
      <c r="J229" s="160"/>
      <c r="K229" s="162">
        <v>171.4</v>
      </c>
      <c r="L229" s="160"/>
      <c r="M229" s="160"/>
      <c r="N229" s="160"/>
      <c r="O229" s="160"/>
      <c r="P229" s="160"/>
      <c r="Q229" s="160"/>
      <c r="R229" s="163"/>
      <c r="T229" s="164"/>
      <c r="U229" s="160"/>
      <c r="V229" s="160"/>
      <c r="W229" s="160"/>
      <c r="X229" s="160"/>
      <c r="Y229" s="160"/>
      <c r="Z229" s="160"/>
      <c r="AA229" s="165"/>
      <c r="AT229" s="166" t="s">
        <v>143</v>
      </c>
      <c r="AU229" s="166" t="s">
        <v>94</v>
      </c>
      <c r="AV229" s="10" t="s">
        <v>94</v>
      </c>
      <c r="AW229" s="10" t="s">
        <v>34</v>
      </c>
      <c r="AX229" s="10" t="s">
        <v>76</v>
      </c>
      <c r="AY229" s="166" t="s">
        <v>135</v>
      </c>
    </row>
    <row r="230" spans="2:65" s="11" customFormat="1" ht="22.5" customHeight="1">
      <c r="B230" s="167"/>
      <c r="C230" s="168"/>
      <c r="D230" s="168"/>
      <c r="E230" s="169" t="s">
        <v>5</v>
      </c>
      <c r="F230" s="414" t="s">
        <v>144</v>
      </c>
      <c r="G230" s="415"/>
      <c r="H230" s="415"/>
      <c r="I230" s="415"/>
      <c r="J230" s="168"/>
      <c r="K230" s="170">
        <v>171.4</v>
      </c>
      <c r="L230" s="168"/>
      <c r="M230" s="168"/>
      <c r="N230" s="168"/>
      <c r="O230" s="168"/>
      <c r="P230" s="168"/>
      <c r="Q230" s="168"/>
      <c r="R230" s="171"/>
      <c r="T230" s="172"/>
      <c r="U230" s="168"/>
      <c r="V230" s="168"/>
      <c r="W230" s="168"/>
      <c r="X230" s="168"/>
      <c r="Y230" s="168"/>
      <c r="Z230" s="168"/>
      <c r="AA230" s="173"/>
      <c r="AT230" s="174" t="s">
        <v>143</v>
      </c>
      <c r="AU230" s="174" t="s">
        <v>94</v>
      </c>
      <c r="AV230" s="11" t="s">
        <v>145</v>
      </c>
      <c r="AW230" s="11" t="s">
        <v>34</v>
      </c>
      <c r="AX230" s="11" t="s">
        <v>81</v>
      </c>
      <c r="AY230" s="174" t="s">
        <v>135</v>
      </c>
    </row>
    <row r="231" spans="2:65" s="1" customFormat="1" ht="31.5" customHeight="1">
      <c r="B231" s="123"/>
      <c r="C231" s="152" t="s">
        <v>301</v>
      </c>
      <c r="D231" s="152" t="s">
        <v>136</v>
      </c>
      <c r="E231" s="153" t="s">
        <v>622</v>
      </c>
      <c r="F231" s="409" t="s">
        <v>623</v>
      </c>
      <c r="G231" s="409"/>
      <c r="H231" s="409"/>
      <c r="I231" s="409"/>
      <c r="J231" s="154" t="s">
        <v>236</v>
      </c>
      <c r="K231" s="155">
        <v>171.4</v>
      </c>
      <c r="L231" s="410">
        <v>0</v>
      </c>
      <c r="M231" s="410"/>
      <c r="N231" s="411">
        <f>ROUND(L231*K231,2)</f>
        <v>0</v>
      </c>
      <c r="O231" s="411"/>
      <c r="P231" s="411"/>
      <c r="Q231" s="411"/>
      <c r="R231" s="126"/>
      <c r="T231" s="156" t="s">
        <v>5</v>
      </c>
      <c r="U231" s="47" t="s">
        <v>41</v>
      </c>
      <c r="V231" s="39"/>
      <c r="W231" s="157">
        <f>V231*K231</f>
        <v>0</v>
      </c>
      <c r="X231" s="157">
        <v>9.0000000000000006E-5</v>
      </c>
      <c r="Y231" s="157">
        <f>X231*K231</f>
        <v>1.5426000000000002E-2</v>
      </c>
      <c r="Z231" s="157">
        <v>0</v>
      </c>
      <c r="AA231" s="158">
        <f>Z231*K231</f>
        <v>0</v>
      </c>
      <c r="AR231" s="21" t="s">
        <v>140</v>
      </c>
      <c r="AT231" s="21" t="s">
        <v>136</v>
      </c>
      <c r="AU231" s="21" t="s">
        <v>94</v>
      </c>
      <c r="AY231" s="21" t="s">
        <v>135</v>
      </c>
      <c r="BE231" s="103">
        <f>IF(U231="základní",N231,0)</f>
        <v>0</v>
      </c>
      <c r="BF231" s="103">
        <f>IF(U231="snížená",N231,0)</f>
        <v>0</v>
      </c>
      <c r="BG231" s="103">
        <f>IF(U231="zákl. přenesená",N231,0)</f>
        <v>0</v>
      </c>
      <c r="BH231" s="103">
        <f>IF(U231="sníž. přenesená",N231,0)</f>
        <v>0</v>
      </c>
      <c r="BI231" s="103">
        <f>IF(U231="nulová",N231,0)</f>
        <v>0</v>
      </c>
      <c r="BJ231" s="21" t="s">
        <v>81</v>
      </c>
      <c r="BK231" s="103">
        <f>ROUND(L231*K231,2)</f>
        <v>0</v>
      </c>
      <c r="BL231" s="21" t="s">
        <v>140</v>
      </c>
      <c r="BM231" s="21" t="s">
        <v>624</v>
      </c>
    </row>
    <row r="232" spans="2:65" s="10" customFormat="1" ht="22.5" customHeight="1">
      <c r="B232" s="159"/>
      <c r="C232" s="160"/>
      <c r="D232" s="160"/>
      <c r="E232" s="161" t="s">
        <v>5</v>
      </c>
      <c r="F232" s="412" t="s">
        <v>621</v>
      </c>
      <c r="G232" s="413"/>
      <c r="H232" s="413"/>
      <c r="I232" s="413"/>
      <c r="J232" s="160"/>
      <c r="K232" s="162">
        <v>171.4</v>
      </c>
      <c r="L232" s="160"/>
      <c r="M232" s="160"/>
      <c r="N232" s="160"/>
      <c r="O232" s="160"/>
      <c r="P232" s="160"/>
      <c r="Q232" s="160"/>
      <c r="R232" s="163"/>
      <c r="T232" s="164"/>
      <c r="U232" s="160"/>
      <c r="V232" s="160"/>
      <c r="W232" s="160"/>
      <c r="X232" s="160"/>
      <c r="Y232" s="160"/>
      <c r="Z232" s="160"/>
      <c r="AA232" s="165"/>
      <c r="AT232" s="166" t="s">
        <v>143</v>
      </c>
      <c r="AU232" s="166" t="s">
        <v>94</v>
      </c>
      <c r="AV232" s="10" t="s">
        <v>94</v>
      </c>
      <c r="AW232" s="10" t="s">
        <v>34</v>
      </c>
      <c r="AX232" s="10" t="s">
        <v>76</v>
      </c>
      <c r="AY232" s="166" t="s">
        <v>135</v>
      </c>
    </row>
    <row r="233" spans="2:65" s="11" customFormat="1" ht="22.5" customHeight="1">
      <c r="B233" s="167"/>
      <c r="C233" s="168"/>
      <c r="D233" s="168"/>
      <c r="E233" s="169" t="s">
        <v>5</v>
      </c>
      <c r="F233" s="414" t="s">
        <v>144</v>
      </c>
      <c r="G233" s="415"/>
      <c r="H233" s="415"/>
      <c r="I233" s="415"/>
      <c r="J233" s="168"/>
      <c r="K233" s="170">
        <v>171.4</v>
      </c>
      <c r="L233" s="168"/>
      <c r="M233" s="168"/>
      <c r="N233" s="168"/>
      <c r="O233" s="168"/>
      <c r="P233" s="168"/>
      <c r="Q233" s="168"/>
      <c r="R233" s="171"/>
      <c r="T233" s="172"/>
      <c r="U233" s="168"/>
      <c r="V233" s="168"/>
      <c r="W233" s="168"/>
      <c r="X233" s="168"/>
      <c r="Y233" s="168"/>
      <c r="Z233" s="168"/>
      <c r="AA233" s="173"/>
      <c r="AT233" s="174" t="s">
        <v>143</v>
      </c>
      <c r="AU233" s="174" t="s">
        <v>94</v>
      </c>
      <c r="AV233" s="11" t="s">
        <v>145</v>
      </c>
      <c r="AW233" s="11" t="s">
        <v>34</v>
      </c>
      <c r="AX233" s="11" t="s">
        <v>81</v>
      </c>
      <c r="AY233" s="174" t="s">
        <v>135</v>
      </c>
    </row>
    <row r="234" spans="2:65" s="9" customFormat="1" ht="29.85" customHeight="1">
      <c r="B234" s="141"/>
      <c r="C234" s="142"/>
      <c r="D234" s="151" t="s">
        <v>106</v>
      </c>
      <c r="E234" s="151"/>
      <c r="F234" s="151"/>
      <c r="G234" s="151"/>
      <c r="H234" s="151"/>
      <c r="I234" s="151"/>
      <c r="J234" s="151"/>
      <c r="K234" s="151"/>
      <c r="L234" s="151"/>
      <c r="M234" s="151"/>
      <c r="N234" s="418">
        <f>BK234</f>
        <v>0</v>
      </c>
      <c r="O234" s="419"/>
      <c r="P234" s="419"/>
      <c r="Q234" s="419"/>
      <c r="R234" s="144"/>
      <c r="T234" s="145"/>
      <c r="U234" s="142"/>
      <c r="V234" s="142"/>
      <c r="W234" s="146">
        <f>SUM(W235:W237)</f>
        <v>0</v>
      </c>
      <c r="X234" s="142"/>
      <c r="Y234" s="146">
        <f>SUM(Y235:Y237)</f>
        <v>1.6167899999999999</v>
      </c>
      <c r="Z234" s="142"/>
      <c r="AA234" s="147">
        <f>SUM(AA235:AA237)</f>
        <v>0</v>
      </c>
      <c r="AR234" s="148" t="s">
        <v>81</v>
      </c>
      <c r="AT234" s="149" t="s">
        <v>75</v>
      </c>
      <c r="AU234" s="149" t="s">
        <v>81</v>
      </c>
      <c r="AY234" s="148" t="s">
        <v>135</v>
      </c>
      <c r="BK234" s="150">
        <f>SUM(BK235:BK237)</f>
        <v>0</v>
      </c>
    </row>
    <row r="235" spans="2:65" s="1" customFormat="1" ht="31.5" customHeight="1">
      <c r="B235" s="123"/>
      <c r="C235" s="152" t="s">
        <v>305</v>
      </c>
      <c r="D235" s="152" t="s">
        <v>136</v>
      </c>
      <c r="E235" s="153" t="s">
        <v>625</v>
      </c>
      <c r="F235" s="409" t="s">
        <v>626</v>
      </c>
      <c r="G235" s="409"/>
      <c r="H235" s="409"/>
      <c r="I235" s="409"/>
      <c r="J235" s="154" t="s">
        <v>265</v>
      </c>
      <c r="K235" s="155">
        <v>1</v>
      </c>
      <c r="L235" s="410">
        <v>0</v>
      </c>
      <c r="M235" s="410"/>
      <c r="N235" s="411">
        <f>ROUND(L235*K235,2)</f>
        <v>0</v>
      </c>
      <c r="O235" s="411"/>
      <c r="P235" s="411"/>
      <c r="Q235" s="411"/>
      <c r="R235" s="126"/>
      <c r="T235" s="156" t="s">
        <v>5</v>
      </c>
      <c r="U235" s="47" t="s">
        <v>41</v>
      </c>
      <c r="V235" s="39"/>
      <c r="W235" s="157">
        <f>V235*K235</f>
        <v>0</v>
      </c>
      <c r="X235" s="157">
        <v>1.6167899999999999</v>
      </c>
      <c r="Y235" s="157">
        <f>X235*K235</f>
        <v>1.6167899999999999</v>
      </c>
      <c r="Z235" s="157">
        <v>0</v>
      </c>
      <c r="AA235" s="158">
        <f>Z235*K235</f>
        <v>0</v>
      </c>
      <c r="AR235" s="21" t="s">
        <v>140</v>
      </c>
      <c r="AT235" s="21" t="s">
        <v>136</v>
      </c>
      <c r="AU235" s="21" t="s">
        <v>94</v>
      </c>
      <c r="AY235" s="21" t="s">
        <v>135</v>
      </c>
      <c r="BE235" s="103">
        <f>IF(U235="základní",N235,0)</f>
        <v>0</v>
      </c>
      <c r="BF235" s="103">
        <f>IF(U235="snížená",N235,0)</f>
        <v>0</v>
      </c>
      <c r="BG235" s="103">
        <f>IF(U235="zákl. přenesená",N235,0)</f>
        <v>0</v>
      </c>
      <c r="BH235" s="103">
        <f>IF(U235="sníž. přenesená",N235,0)</f>
        <v>0</v>
      </c>
      <c r="BI235" s="103">
        <f>IF(U235="nulová",N235,0)</f>
        <v>0</v>
      </c>
      <c r="BJ235" s="21" t="s">
        <v>81</v>
      </c>
      <c r="BK235" s="103">
        <f>ROUND(L235*K235,2)</f>
        <v>0</v>
      </c>
      <c r="BL235" s="21" t="s">
        <v>140</v>
      </c>
      <c r="BM235" s="21" t="s">
        <v>627</v>
      </c>
    </row>
    <row r="236" spans="2:65" s="10" customFormat="1" ht="22.5" customHeight="1">
      <c r="B236" s="159"/>
      <c r="C236" s="160"/>
      <c r="D236" s="160"/>
      <c r="E236" s="161" t="s">
        <v>5</v>
      </c>
      <c r="F236" s="412" t="s">
        <v>81</v>
      </c>
      <c r="G236" s="413"/>
      <c r="H236" s="413"/>
      <c r="I236" s="413"/>
      <c r="J236" s="160"/>
      <c r="K236" s="162">
        <v>1</v>
      </c>
      <c r="L236" s="160"/>
      <c r="M236" s="160"/>
      <c r="N236" s="160"/>
      <c r="O236" s="160"/>
      <c r="P236" s="160"/>
      <c r="Q236" s="160"/>
      <c r="R236" s="163"/>
      <c r="T236" s="164"/>
      <c r="U236" s="160"/>
      <c r="V236" s="160"/>
      <c r="W236" s="160"/>
      <c r="X236" s="160"/>
      <c r="Y236" s="160"/>
      <c r="Z236" s="160"/>
      <c r="AA236" s="165"/>
      <c r="AT236" s="166" t="s">
        <v>143</v>
      </c>
      <c r="AU236" s="166" t="s">
        <v>94</v>
      </c>
      <c r="AV236" s="10" t="s">
        <v>94</v>
      </c>
      <c r="AW236" s="10" t="s">
        <v>34</v>
      </c>
      <c r="AX236" s="10" t="s">
        <v>76</v>
      </c>
      <c r="AY236" s="166" t="s">
        <v>135</v>
      </c>
    </row>
    <row r="237" spans="2:65" s="11" customFormat="1" ht="22.5" customHeight="1">
      <c r="B237" s="167"/>
      <c r="C237" s="168"/>
      <c r="D237" s="168"/>
      <c r="E237" s="169" t="s">
        <v>5</v>
      </c>
      <c r="F237" s="414" t="s">
        <v>144</v>
      </c>
      <c r="G237" s="415"/>
      <c r="H237" s="415"/>
      <c r="I237" s="415"/>
      <c r="J237" s="168"/>
      <c r="K237" s="170">
        <v>1</v>
      </c>
      <c r="L237" s="168"/>
      <c r="M237" s="168"/>
      <c r="N237" s="168"/>
      <c r="O237" s="168"/>
      <c r="P237" s="168"/>
      <c r="Q237" s="168"/>
      <c r="R237" s="171"/>
      <c r="T237" s="172"/>
      <c r="U237" s="168"/>
      <c r="V237" s="168"/>
      <c r="W237" s="168"/>
      <c r="X237" s="168"/>
      <c r="Y237" s="168"/>
      <c r="Z237" s="168"/>
      <c r="AA237" s="173"/>
      <c r="AT237" s="174" t="s">
        <v>143</v>
      </c>
      <c r="AU237" s="174" t="s">
        <v>94</v>
      </c>
      <c r="AV237" s="11" t="s">
        <v>145</v>
      </c>
      <c r="AW237" s="11" t="s">
        <v>34</v>
      </c>
      <c r="AX237" s="11" t="s">
        <v>81</v>
      </c>
      <c r="AY237" s="174" t="s">
        <v>135</v>
      </c>
    </row>
    <row r="238" spans="2:65" s="9" customFormat="1" ht="29.85" customHeight="1">
      <c r="B238" s="141"/>
      <c r="C238" s="142"/>
      <c r="D238" s="151" t="s">
        <v>107</v>
      </c>
      <c r="E238" s="151"/>
      <c r="F238" s="151"/>
      <c r="G238" s="151"/>
      <c r="H238" s="151"/>
      <c r="I238" s="151"/>
      <c r="J238" s="151"/>
      <c r="K238" s="151"/>
      <c r="L238" s="151"/>
      <c r="M238" s="151"/>
      <c r="N238" s="418">
        <f>BK238</f>
        <v>0</v>
      </c>
      <c r="O238" s="419"/>
      <c r="P238" s="419"/>
      <c r="Q238" s="419"/>
      <c r="R238" s="144"/>
      <c r="T238" s="145"/>
      <c r="U238" s="142"/>
      <c r="V238" s="142"/>
      <c r="W238" s="146">
        <f>W239</f>
        <v>0</v>
      </c>
      <c r="X238" s="142"/>
      <c r="Y238" s="146">
        <f>Y239</f>
        <v>0</v>
      </c>
      <c r="Z238" s="142"/>
      <c r="AA238" s="147">
        <f>AA239</f>
        <v>0</v>
      </c>
      <c r="AR238" s="148" t="s">
        <v>81</v>
      </c>
      <c r="AT238" s="149" t="s">
        <v>75</v>
      </c>
      <c r="AU238" s="149" t="s">
        <v>81</v>
      </c>
      <c r="AY238" s="148" t="s">
        <v>135</v>
      </c>
      <c r="BK238" s="150">
        <f>BK239</f>
        <v>0</v>
      </c>
    </row>
    <row r="239" spans="2:65" s="1" customFormat="1" ht="31.5" customHeight="1">
      <c r="B239" s="123"/>
      <c r="C239" s="152" t="s">
        <v>262</v>
      </c>
      <c r="D239" s="152" t="s">
        <v>136</v>
      </c>
      <c r="E239" s="153" t="s">
        <v>512</v>
      </c>
      <c r="F239" s="409" t="s">
        <v>513</v>
      </c>
      <c r="G239" s="409"/>
      <c r="H239" s="409"/>
      <c r="I239" s="409"/>
      <c r="J239" s="154" t="s">
        <v>294</v>
      </c>
      <c r="K239" s="155">
        <v>132.065</v>
      </c>
      <c r="L239" s="410">
        <v>0</v>
      </c>
      <c r="M239" s="410"/>
      <c r="N239" s="411">
        <f>ROUND(L239*K239,2)</f>
        <v>0</v>
      </c>
      <c r="O239" s="411"/>
      <c r="P239" s="411"/>
      <c r="Q239" s="411"/>
      <c r="R239" s="126"/>
      <c r="T239" s="156" t="s">
        <v>5</v>
      </c>
      <c r="U239" s="47" t="s">
        <v>41</v>
      </c>
      <c r="V239" s="39"/>
      <c r="W239" s="157">
        <f>V239*K239</f>
        <v>0</v>
      </c>
      <c r="X239" s="157">
        <v>0</v>
      </c>
      <c r="Y239" s="157">
        <f>X239*K239</f>
        <v>0</v>
      </c>
      <c r="Z239" s="157">
        <v>0</v>
      </c>
      <c r="AA239" s="158">
        <f>Z239*K239</f>
        <v>0</v>
      </c>
      <c r="AR239" s="21" t="s">
        <v>140</v>
      </c>
      <c r="AT239" s="21" t="s">
        <v>136</v>
      </c>
      <c r="AU239" s="21" t="s">
        <v>94</v>
      </c>
      <c r="AY239" s="21" t="s">
        <v>135</v>
      </c>
      <c r="BE239" s="103">
        <f>IF(U239="základní",N239,0)</f>
        <v>0</v>
      </c>
      <c r="BF239" s="103">
        <f>IF(U239="snížená",N239,0)</f>
        <v>0</v>
      </c>
      <c r="BG239" s="103">
        <f>IF(U239="zákl. přenesená",N239,0)</f>
        <v>0</v>
      </c>
      <c r="BH239" s="103">
        <f>IF(U239="sníž. přenesená",N239,0)</f>
        <v>0</v>
      </c>
      <c r="BI239" s="103">
        <f>IF(U239="nulová",N239,0)</f>
        <v>0</v>
      </c>
      <c r="BJ239" s="21" t="s">
        <v>81</v>
      </c>
      <c r="BK239" s="103">
        <f>ROUND(L239*K239,2)</f>
        <v>0</v>
      </c>
      <c r="BL239" s="21" t="s">
        <v>140</v>
      </c>
      <c r="BM239" s="21" t="s">
        <v>628</v>
      </c>
    </row>
    <row r="240" spans="2:65" s="9" customFormat="1" ht="37.35" customHeight="1">
      <c r="B240" s="141"/>
      <c r="C240" s="142"/>
      <c r="D240" s="143" t="s">
        <v>108</v>
      </c>
      <c r="E240" s="143"/>
      <c r="F240" s="143"/>
      <c r="G240" s="143"/>
      <c r="H240" s="143"/>
      <c r="I240" s="143"/>
      <c r="J240" s="143"/>
      <c r="K240" s="143"/>
      <c r="L240" s="143"/>
      <c r="M240" s="143"/>
      <c r="N240" s="429">
        <f>BK240</f>
        <v>0</v>
      </c>
      <c r="O240" s="430"/>
      <c r="P240" s="430"/>
      <c r="Q240" s="430"/>
      <c r="R240" s="144"/>
      <c r="T240" s="145"/>
      <c r="U240" s="142"/>
      <c r="V240" s="142"/>
      <c r="W240" s="146">
        <f>W241+W249</f>
        <v>0</v>
      </c>
      <c r="X240" s="142"/>
      <c r="Y240" s="146">
        <f>Y241+Y249</f>
        <v>0</v>
      </c>
      <c r="Z240" s="142"/>
      <c r="AA240" s="147">
        <f>AA241+AA249</f>
        <v>0</v>
      </c>
      <c r="AR240" s="148" t="s">
        <v>163</v>
      </c>
      <c r="AT240" s="149" t="s">
        <v>75</v>
      </c>
      <c r="AU240" s="149" t="s">
        <v>76</v>
      </c>
      <c r="AY240" s="148" t="s">
        <v>135</v>
      </c>
      <c r="BK240" s="150">
        <f>BK241+BK249</f>
        <v>0</v>
      </c>
    </row>
    <row r="241" spans="2:65" s="9" customFormat="1" ht="19.899999999999999" customHeight="1">
      <c r="B241" s="141"/>
      <c r="C241" s="142"/>
      <c r="D241" s="151" t="s">
        <v>109</v>
      </c>
      <c r="E241" s="151"/>
      <c r="F241" s="151"/>
      <c r="G241" s="151"/>
      <c r="H241" s="151"/>
      <c r="I241" s="151"/>
      <c r="J241" s="151"/>
      <c r="K241" s="151"/>
      <c r="L241" s="151"/>
      <c r="M241" s="151"/>
      <c r="N241" s="418">
        <f>BK241</f>
        <v>0</v>
      </c>
      <c r="O241" s="419"/>
      <c r="P241" s="419"/>
      <c r="Q241" s="419"/>
      <c r="R241" s="144"/>
      <c r="T241" s="145"/>
      <c r="U241" s="142"/>
      <c r="V241" s="142"/>
      <c r="W241" s="146">
        <f>SUM(W242:W248)</f>
        <v>0</v>
      </c>
      <c r="X241" s="142"/>
      <c r="Y241" s="146">
        <f>SUM(Y242:Y248)</f>
        <v>0</v>
      </c>
      <c r="Z241" s="142"/>
      <c r="AA241" s="147">
        <f>SUM(AA242:AA248)</f>
        <v>0</v>
      </c>
      <c r="AR241" s="148" t="s">
        <v>163</v>
      </c>
      <c r="AT241" s="149" t="s">
        <v>75</v>
      </c>
      <c r="AU241" s="149" t="s">
        <v>81</v>
      </c>
      <c r="AY241" s="148" t="s">
        <v>135</v>
      </c>
      <c r="BK241" s="150">
        <f>SUM(BK242:BK248)</f>
        <v>0</v>
      </c>
    </row>
    <row r="242" spans="2:65" s="1" customFormat="1" ht="31.5" customHeight="1">
      <c r="B242" s="123"/>
      <c r="C242" s="152" t="s">
        <v>181</v>
      </c>
      <c r="D242" s="152" t="s">
        <v>136</v>
      </c>
      <c r="E242" s="153" t="s">
        <v>629</v>
      </c>
      <c r="F242" s="409" t="s">
        <v>630</v>
      </c>
      <c r="G242" s="409"/>
      <c r="H242" s="409"/>
      <c r="I242" s="409"/>
      <c r="J242" s="154" t="s">
        <v>289</v>
      </c>
      <c r="K242" s="155">
        <v>1</v>
      </c>
      <c r="L242" s="410">
        <v>0</v>
      </c>
      <c r="M242" s="410"/>
      <c r="N242" s="411">
        <f>ROUND(L242*K242,2)</f>
        <v>0</v>
      </c>
      <c r="O242" s="411"/>
      <c r="P242" s="411"/>
      <c r="Q242" s="411"/>
      <c r="R242" s="126"/>
      <c r="T242" s="156" t="s">
        <v>5</v>
      </c>
      <c r="U242" s="47" t="s">
        <v>41</v>
      </c>
      <c r="V242" s="39"/>
      <c r="W242" s="157">
        <f>V242*K242</f>
        <v>0</v>
      </c>
      <c r="X242" s="157">
        <v>0</v>
      </c>
      <c r="Y242" s="157">
        <f>X242*K242</f>
        <v>0</v>
      </c>
      <c r="Z242" s="157">
        <v>0</v>
      </c>
      <c r="AA242" s="158">
        <f>Z242*K242</f>
        <v>0</v>
      </c>
      <c r="AR242" s="21" t="s">
        <v>299</v>
      </c>
      <c r="AT242" s="21" t="s">
        <v>136</v>
      </c>
      <c r="AU242" s="21" t="s">
        <v>94</v>
      </c>
      <c r="AY242" s="21" t="s">
        <v>135</v>
      </c>
      <c r="BE242" s="103">
        <f>IF(U242="základní",N242,0)</f>
        <v>0</v>
      </c>
      <c r="BF242" s="103">
        <f>IF(U242="snížená",N242,0)</f>
        <v>0</v>
      </c>
      <c r="BG242" s="103">
        <f>IF(U242="zákl. přenesená",N242,0)</f>
        <v>0</v>
      </c>
      <c r="BH242" s="103">
        <f>IF(U242="sníž. přenesená",N242,0)</f>
        <v>0</v>
      </c>
      <c r="BI242" s="103">
        <f>IF(U242="nulová",N242,0)</f>
        <v>0</v>
      </c>
      <c r="BJ242" s="21" t="s">
        <v>81</v>
      </c>
      <c r="BK242" s="103">
        <f>ROUND(L242*K242,2)</f>
        <v>0</v>
      </c>
      <c r="BL242" s="21" t="s">
        <v>299</v>
      </c>
      <c r="BM242" s="21" t="s">
        <v>631</v>
      </c>
    </row>
    <row r="243" spans="2:65" s="10" customFormat="1" ht="22.5" customHeight="1">
      <c r="B243" s="159"/>
      <c r="C243" s="160"/>
      <c r="D243" s="160"/>
      <c r="E243" s="161" t="s">
        <v>5</v>
      </c>
      <c r="F243" s="412" t="s">
        <v>81</v>
      </c>
      <c r="G243" s="413"/>
      <c r="H243" s="413"/>
      <c r="I243" s="413"/>
      <c r="J243" s="160"/>
      <c r="K243" s="162">
        <v>1</v>
      </c>
      <c r="L243" s="160"/>
      <c r="M243" s="160"/>
      <c r="N243" s="160"/>
      <c r="O243" s="160"/>
      <c r="P243" s="160"/>
      <c r="Q243" s="160"/>
      <c r="R243" s="163"/>
      <c r="T243" s="164"/>
      <c r="U243" s="160"/>
      <c r="V243" s="160"/>
      <c r="W243" s="160"/>
      <c r="X243" s="160"/>
      <c r="Y243" s="160"/>
      <c r="Z243" s="160"/>
      <c r="AA243" s="165"/>
      <c r="AT243" s="166" t="s">
        <v>143</v>
      </c>
      <c r="AU243" s="166" t="s">
        <v>94</v>
      </c>
      <c r="AV243" s="10" t="s">
        <v>94</v>
      </c>
      <c r="AW243" s="10" t="s">
        <v>34</v>
      </c>
      <c r="AX243" s="10" t="s">
        <v>76</v>
      </c>
      <c r="AY243" s="166" t="s">
        <v>135</v>
      </c>
    </row>
    <row r="244" spans="2:65" s="11" customFormat="1" ht="22.5" customHeight="1">
      <c r="B244" s="167"/>
      <c r="C244" s="168"/>
      <c r="D244" s="168"/>
      <c r="E244" s="169" t="s">
        <v>5</v>
      </c>
      <c r="F244" s="414" t="s">
        <v>144</v>
      </c>
      <c r="G244" s="415"/>
      <c r="H244" s="415"/>
      <c r="I244" s="415"/>
      <c r="J244" s="168"/>
      <c r="K244" s="170">
        <v>1</v>
      </c>
      <c r="L244" s="168"/>
      <c r="M244" s="168"/>
      <c r="N244" s="168"/>
      <c r="O244" s="168"/>
      <c r="P244" s="168"/>
      <c r="Q244" s="168"/>
      <c r="R244" s="171"/>
      <c r="T244" s="172"/>
      <c r="U244" s="168"/>
      <c r="V244" s="168"/>
      <c r="W244" s="168"/>
      <c r="X244" s="168"/>
      <c r="Y244" s="168"/>
      <c r="Z244" s="168"/>
      <c r="AA244" s="173"/>
      <c r="AT244" s="174" t="s">
        <v>143</v>
      </c>
      <c r="AU244" s="174" t="s">
        <v>94</v>
      </c>
      <c r="AV244" s="11" t="s">
        <v>145</v>
      </c>
      <c r="AW244" s="11" t="s">
        <v>34</v>
      </c>
      <c r="AX244" s="11" t="s">
        <v>81</v>
      </c>
      <c r="AY244" s="174" t="s">
        <v>135</v>
      </c>
    </row>
    <row r="245" spans="2:65" s="1" customFormat="1" ht="31.5" customHeight="1">
      <c r="B245" s="123"/>
      <c r="C245" s="152" t="s">
        <v>194</v>
      </c>
      <c r="D245" s="152" t="s">
        <v>136</v>
      </c>
      <c r="E245" s="153" t="s">
        <v>632</v>
      </c>
      <c r="F245" s="409" t="s">
        <v>633</v>
      </c>
      <c r="G245" s="409"/>
      <c r="H245" s="409"/>
      <c r="I245" s="409"/>
      <c r="J245" s="154" t="s">
        <v>526</v>
      </c>
      <c r="K245" s="155">
        <v>171.4</v>
      </c>
      <c r="L245" s="410">
        <v>0</v>
      </c>
      <c r="M245" s="410"/>
      <c r="N245" s="411">
        <f>ROUND(L245*K245,2)</f>
        <v>0</v>
      </c>
      <c r="O245" s="411"/>
      <c r="P245" s="411"/>
      <c r="Q245" s="411"/>
      <c r="R245" s="126"/>
      <c r="T245" s="156" t="s">
        <v>5</v>
      </c>
      <c r="U245" s="47" t="s">
        <v>41</v>
      </c>
      <c r="V245" s="39"/>
      <c r="W245" s="157">
        <f>V245*K245</f>
        <v>0</v>
      </c>
      <c r="X245" s="157">
        <v>0</v>
      </c>
      <c r="Y245" s="157">
        <f>X245*K245</f>
        <v>0</v>
      </c>
      <c r="Z245" s="157">
        <v>0</v>
      </c>
      <c r="AA245" s="158">
        <f>Z245*K245</f>
        <v>0</v>
      </c>
      <c r="AR245" s="21" t="s">
        <v>299</v>
      </c>
      <c r="AT245" s="21" t="s">
        <v>136</v>
      </c>
      <c r="AU245" s="21" t="s">
        <v>94</v>
      </c>
      <c r="AY245" s="21" t="s">
        <v>135</v>
      </c>
      <c r="BE245" s="103">
        <f>IF(U245="základní",N245,0)</f>
        <v>0</v>
      </c>
      <c r="BF245" s="103">
        <f>IF(U245="snížená",N245,0)</f>
        <v>0</v>
      </c>
      <c r="BG245" s="103">
        <f>IF(U245="zákl. přenesená",N245,0)</f>
        <v>0</v>
      </c>
      <c r="BH245" s="103">
        <f>IF(U245="sníž. přenesená",N245,0)</f>
        <v>0</v>
      </c>
      <c r="BI245" s="103">
        <f>IF(U245="nulová",N245,0)</f>
        <v>0</v>
      </c>
      <c r="BJ245" s="21" t="s">
        <v>81</v>
      </c>
      <c r="BK245" s="103">
        <f>ROUND(L245*K245,2)</f>
        <v>0</v>
      </c>
      <c r="BL245" s="21" t="s">
        <v>299</v>
      </c>
      <c r="BM245" s="21" t="s">
        <v>634</v>
      </c>
    </row>
    <row r="246" spans="2:65" s="10" customFormat="1" ht="22.5" customHeight="1">
      <c r="B246" s="159"/>
      <c r="C246" s="160"/>
      <c r="D246" s="160"/>
      <c r="E246" s="161" t="s">
        <v>5</v>
      </c>
      <c r="F246" s="412" t="s">
        <v>621</v>
      </c>
      <c r="G246" s="413"/>
      <c r="H246" s="413"/>
      <c r="I246" s="413"/>
      <c r="J246" s="160"/>
      <c r="K246" s="162">
        <v>171.4</v>
      </c>
      <c r="L246" s="160"/>
      <c r="M246" s="160"/>
      <c r="N246" s="160"/>
      <c r="O246" s="160"/>
      <c r="P246" s="160"/>
      <c r="Q246" s="160"/>
      <c r="R246" s="163"/>
      <c r="T246" s="164"/>
      <c r="U246" s="160"/>
      <c r="V246" s="160"/>
      <c r="W246" s="160"/>
      <c r="X246" s="160"/>
      <c r="Y246" s="160"/>
      <c r="Z246" s="160"/>
      <c r="AA246" s="165"/>
      <c r="AT246" s="166" t="s">
        <v>143</v>
      </c>
      <c r="AU246" s="166" t="s">
        <v>94</v>
      </c>
      <c r="AV246" s="10" t="s">
        <v>94</v>
      </c>
      <c r="AW246" s="10" t="s">
        <v>34</v>
      </c>
      <c r="AX246" s="10" t="s">
        <v>76</v>
      </c>
      <c r="AY246" s="166" t="s">
        <v>135</v>
      </c>
    </row>
    <row r="247" spans="2:65" s="11" customFormat="1" ht="22.5" customHeight="1">
      <c r="B247" s="167"/>
      <c r="C247" s="168"/>
      <c r="D247" s="168"/>
      <c r="E247" s="169" t="s">
        <v>5</v>
      </c>
      <c r="F247" s="414" t="s">
        <v>144</v>
      </c>
      <c r="G247" s="415"/>
      <c r="H247" s="415"/>
      <c r="I247" s="415"/>
      <c r="J247" s="168"/>
      <c r="K247" s="170">
        <v>171.4</v>
      </c>
      <c r="L247" s="168"/>
      <c r="M247" s="168"/>
      <c r="N247" s="168"/>
      <c r="O247" s="168"/>
      <c r="P247" s="168"/>
      <c r="Q247" s="168"/>
      <c r="R247" s="171"/>
      <c r="T247" s="172"/>
      <c r="U247" s="168"/>
      <c r="V247" s="168"/>
      <c r="W247" s="168"/>
      <c r="X247" s="168"/>
      <c r="Y247" s="168"/>
      <c r="Z247" s="168"/>
      <c r="AA247" s="173"/>
      <c r="AT247" s="174" t="s">
        <v>143</v>
      </c>
      <c r="AU247" s="174" t="s">
        <v>94</v>
      </c>
      <c r="AV247" s="11" t="s">
        <v>145</v>
      </c>
      <c r="AW247" s="11" t="s">
        <v>34</v>
      </c>
      <c r="AX247" s="11" t="s">
        <v>81</v>
      </c>
      <c r="AY247" s="174" t="s">
        <v>135</v>
      </c>
    </row>
    <row r="248" spans="2:65" s="1" customFormat="1" ht="22.5" customHeight="1">
      <c r="B248" s="123"/>
      <c r="C248" s="152" t="s">
        <v>479</v>
      </c>
      <c r="D248" s="152" t="s">
        <v>136</v>
      </c>
      <c r="E248" s="153" t="s">
        <v>635</v>
      </c>
      <c r="F248" s="409" t="s">
        <v>636</v>
      </c>
      <c r="G248" s="409"/>
      <c r="H248" s="409"/>
      <c r="I248" s="409"/>
      <c r="J248" s="154" t="s">
        <v>289</v>
      </c>
      <c r="K248" s="155">
        <v>1</v>
      </c>
      <c r="L248" s="410">
        <v>0</v>
      </c>
      <c r="M248" s="410"/>
      <c r="N248" s="411">
        <f>ROUND(L248*K248,2)</f>
        <v>0</v>
      </c>
      <c r="O248" s="411"/>
      <c r="P248" s="411"/>
      <c r="Q248" s="411"/>
      <c r="R248" s="126"/>
      <c r="T248" s="156" t="s">
        <v>5</v>
      </c>
      <c r="U248" s="47" t="s">
        <v>41</v>
      </c>
      <c r="V248" s="39"/>
      <c r="W248" s="157">
        <f>V248*K248</f>
        <v>0</v>
      </c>
      <c r="X248" s="157">
        <v>0</v>
      </c>
      <c r="Y248" s="157">
        <f>X248*K248</f>
        <v>0</v>
      </c>
      <c r="Z248" s="157">
        <v>0</v>
      </c>
      <c r="AA248" s="158">
        <f>Z248*K248</f>
        <v>0</v>
      </c>
      <c r="AR248" s="21" t="s">
        <v>299</v>
      </c>
      <c r="AT248" s="21" t="s">
        <v>136</v>
      </c>
      <c r="AU248" s="21" t="s">
        <v>94</v>
      </c>
      <c r="AY248" s="21" t="s">
        <v>135</v>
      </c>
      <c r="BE248" s="103">
        <f>IF(U248="základní",N248,0)</f>
        <v>0</v>
      </c>
      <c r="BF248" s="103">
        <f>IF(U248="snížená",N248,0)</f>
        <v>0</v>
      </c>
      <c r="BG248" s="103">
        <f>IF(U248="zákl. přenesená",N248,0)</f>
        <v>0</v>
      </c>
      <c r="BH248" s="103">
        <f>IF(U248="sníž. přenesená",N248,0)</f>
        <v>0</v>
      </c>
      <c r="BI248" s="103">
        <f>IF(U248="nulová",N248,0)</f>
        <v>0</v>
      </c>
      <c r="BJ248" s="21" t="s">
        <v>81</v>
      </c>
      <c r="BK248" s="103">
        <f>ROUND(L248*K248,2)</f>
        <v>0</v>
      </c>
      <c r="BL248" s="21" t="s">
        <v>299</v>
      </c>
      <c r="BM248" s="21" t="s">
        <v>637</v>
      </c>
    </row>
    <row r="249" spans="2:65" s="9" customFormat="1" ht="29.85" customHeight="1">
      <c r="B249" s="141"/>
      <c r="C249" s="142"/>
      <c r="D249" s="151" t="s">
        <v>110</v>
      </c>
      <c r="E249" s="151"/>
      <c r="F249" s="151"/>
      <c r="G249" s="151"/>
      <c r="H249" s="151"/>
      <c r="I249" s="151"/>
      <c r="J249" s="151"/>
      <c r="K249" s="151"/>
      <c r="L249" s="151"/>
      <c r="M249" s="151"/>
      <c r="N249" s="438">
        <f>BK249</f>
        <v>0</v>
      </c>
      <c r="O249" s="439"/>
      <c r="P249" s="439"/>
      <c r="Q249" s="439"/>
      <c r="R249" s="144"/>
      <c r="T249" s="145"/>
      <c r="U249" s="142"/>
      <c r="V249" s="142"/>
      <c r="W249" s="146">
        <f>SUM(W250:W252)</f>
        <v>0</v>
      </c>
      <c r="X249" s="142"/>
      <c r="Y249" s="146">
        <f>SUM(Y250:Y252)</f>
        <v>0</v>
      </c>
      <c r="Z249" s="142"/>
      <c r="AA249" s="147">
        <f>SUM(AA250:AA252)</f>
        <v>0</v>
      </c>
      <c r="AR249" s="148" t="s">
        <v>163</v>
      </c>
      <c r="AT249" s="149" t="s">
        <v>75</v>
      </c>
      <c r="AU249" s="149" t="s">
        <v>81</v>
      </c>
      <c r="AY249" s="148" t="s">
        <v>135</v>
      </c>
      <c r="BK249" s="150">
        <f>SUM(BK250:BK252)</f>
        <v>0</v>
      </c>
    </row>
    <row r="250" spans="2:65" s="1" customFormat="1" ht="22.5" customHeight="1">
      <c r="B250" s="123"/>
      <c r="C250" s="152" t="s">
        <v>483</v>
      </c>
      <c r="D250" s="152" t="s">
        <v>136</v>
      </c>
      <c r="E250" s="153" t="s">
        <v>310</v>
      </c>
      <c r="F250" s="409" t="s">
        <v>113</v>
      </c>
      <c r="G250" s="409"/>
      <c r="H250" s="409"/>
      <c r="I250" s="409"/>
      <c r="J250" s="154" t="s">
        <v>311</v>
      </c>
      <c r="K250" s="195">
        <v>0</v>
      </c>
      <c r="L250" s="410">
        <v>0</v>
      </c>
      <c r="M250" s="410"/>
      <c r="N250" s="411">
        <f>ROUND(L250*K250,2)</f>
        <v>0</v>
      </c>
      <c r="O250" s="411"/>
      <c r="P250" s="411"/>
      <c r="Q250" s="411"/>
      <c r="R250" s="126"/>
      <c r="T250" s="156" t="s">
        <v>5</v>
      </c>
      <c r="U250" s="47" t="s">
        <v>41</v>
      </c>
      <c r="V250" s="39"/>
      <c r="W250" s="157">
        <f>V250*K250</f>
        <v>0</v>
      </c>
      <c r="X250" s="157">
        <v>0</v>
      </c>
      <c r="Y250" s="157">
        <f>X250*K250</f>
        <v>0</v>
      </c>
      <c r="Z250" s="157">
        <v>0</v>
      </c>
      <c r="AA250" s="158">
        <f>Z250*K250</f>
        <v>0</v>
      </c>
      <c r="AR250" s="21" t="s">
        <v>299</v>
      </c>
      <c r="AT250" s="21" t="s">
        <v>136</v>
      </c>
      <c r="AU250" s="21" t="s">
        <v>94</v>
      </c>
      <c r="AY250" s="21" t="s">
        <v>135</v>
      </c>
      <c r="BE250" s="103">
        <f>IF(U250="základní",N250,0)</f>
        <v>0</v>
      </c>
      <c r="BF250" s="103">
        <f>IF(U250="snížená",N250,0)</f>
        <v>0</v>
      </c>
      <c r="BG250" s="103">
        <f>IF(U250="zákl. přenesená",N250,0)</f>
        <v>0</v>
      </c>
      <c r="BH250" s="103">
        <f>IF(U250="sníž. přenesená",N250,0)</f>
        <v>0</v>
      </c>
      <c r="BI250" s="103">
        <f>IF(U250="nulová",N250,0)</f>
        <v>0</v>
      </c>
      <c r="BJ250" s="21" t="s">
        <v>81</v>
      </c>
      <c r="BK250" s="103">
        <f>ROUND(L250*K250,2)</f>
        <v>0</v>
      </c>
      <c r="BL250" s="21" t="s">
        <v>299</v>
      </c>
      <c r="BM250" s="21" t="s">
        <v>638</v>
      </c>
    </row>
    <row r="251" spans="2:65" s="10" customFormat="1" ht="22.5" customHeight="1">
      <c r="B251" s="159"/>
      <c r="C251" s="160"/>
      <c r="D251" s="160"/>
      <c r="E251" s="161" t="s">
        <v>5</v>
      </c>
      <c r="F251" s="412" t="s">
        <v>94</v>
      </c>
      <c r="G251" s="413"/>
      <c r="H251" s="413"/>
      <c r="I251" s="413"/>
      <c r="J251" s="160"/>
      <c r="K251" s="162">
        <v>2</v>
      </c>
      <c r="L251" s="160"/>
      <c r="M251" s="160"/>
      <c r="N251" s="160"/>
      <c r="O251" s="160"/>
      <c r="P251" s="160"/>
      <c r="Q251" s="160"/>
      <c r="R251" s="163"/>
      <c r="T251" s="164"/>
      <c r="U251" s="160"/>
      <c r="V251" s="160"/>
      <c r="W251" s="160"/>
      <c r="X251" s="160"/>
      <c r="Y251" s="160"/>
      <c r="Z251" s="160"/>
      <c r="AA251" s="165"/>
      <c r="AT251" s="166" t="s">
        <v>143</v>
      </c>
      <c r="AU251" s="166" t="s">
        <v>94</v>
      </c>
      <c r="AV251" s="10" t="s">
        <v>94</v>
      </c>
      <c r="AW251" s="10" t="s">
        <v>34</v>
      </c>
      <c r="AX251" s="10" t="s">
        <v>76</v>
      </c>
      <c r="AY251" s="166" t="s">
        <v>135</v>
      </c>
    </row>
    <row r="252" spans="2:65" s="11" customFormat="1" ht="22.5" customHeight="1">
      <c r="B252" s="167"/>
      <c r="C252" s="168"/>
      <c r="D252" s="168"/>
      <c r="E252" s="169" t="s">
        <v>5</v>
      </c>
      <c r="F252" s="414" t="s">
        <v>144</v>
      </c>
      <c r="G252" s="415"/>
      <c r="H252" s="415"/>
      <c r="I252" s="415"/>
      <c r="J252" s="168"/>
      <c r="K252" s="170">
        <v>2</v>
      </c>
      <c r="L252" s="168"/>
      <c r="M252" s="168"/>
      <c r="N252" s="168"/>
      <c r="O252" s="168"/>
      <c r="P252" s="168"/>
      <c r="Q252" s="168"/>
      <c r="R252" s="171"/>
      <c r="T252" s="172"/>
      <c r="U252" s="168"/>
      <c r="V252" s="168"/>
      <c r="W252" s="168"/>
      <c r="X252" s="168"/>
      <c r="Y252" s="168"/>
      <c r="Z252" s="168"/>
      <c r="AA252" s="173"/>
      <c r="AT252" s="174" t="s">
        <v>143</v>
      </c>
      <c r="AU252" s="174" t="s">
        <v>94</v>
      </c>
      <c r="AV252" s="11" t="s">
        <v>145</v>
      </c>
      <c r="AW252" s="11" t="s">
        <v>34</v>
      </c>
      <c r="AX252" s="11" t="s">
        <v>81</v>
      </c>
      <c r="AY252" s="174" t="s">
        <v>135</v>
      </c>
    </row>
    <row r="253" spans="2:65" s="1" customFormat="1" ht="49.9" customHeight="1">
      <c r="B253" s="38"/>
      <c r="C253" s="39"/>
      <c r="D253" s="143" t="s">
        <v>313</v>
      </c>
      <c r="E253" s="39"/>
      <c r="F253" s="39"/>
      <c r="G253" s="39"/>
      <c r="H253" s="39"/>
      <c r="I253" s="39"/>
      <c r="J253" s="39"/>
      <c r="K253" s="39"/>
      <c r="L253" s="39"/>
      <c r="M253" s="39"/>
      <c r="N253" s="440">
        <f t="shared" ref="N253:N258" si="5">BK253</f>
        <v>0</v>
      </c>
      <c r="O253" s="441"/>
      <c r="P253" s="441"/>
      <c r="Q253" s="441"/>
      <c r="R253" s="40"/>
      <c r="T253" s="196"/>
      <c r="U253" s="39"/>
      <c r="V253" s="39"/>
      <c r="W253" s="39"/>
      <c r="X253" s="39"/>
      <c r="Y253" s="39"/>
      <c r="Z253" s="39"/>
      <c r="AA253" s="77"/>
      <c r="AT253" s="21" t="s">
        <v>75</v>
      </c>
      <c r="AU253" s="21" t="s">
        <v>76</v>
      </c>
      <c r="AY253" s="21" t="s">
        <v>314</v>
      </c>
      <c r="BK253" s="103">
        <f>SUM(BK254:BK258)</f>
        <v>0</v>
      </c>
    </row>
    <row r="254" spans="2:65" s="1" customFormat="1" ht="22.35" customHeight="1">
      <c r="B254" s="38"/>
      <c r="C254" s="197" t="s">
        <v>5</v>
      </c>
      <c r="D254" s="197" t="s">
        <v>136</v>
      </c>
      <c r="E254" s="198" t="s">
        <v>5</v>
      </c>
      <c r="F254" s="432" t="s">
        <v>5</v>
      </c>
      <c r="G254" s="432"/>
      <c r="H254" s="432"/>
      <c r="I254" s="432"/>
      <c r="J254" s="199" t="s">
        <v>5</v>
      </c>
      <c r="K254" s="195"/>
      <c r="L254" s="410"/>
      <c r="M254" s="433"/>
      <c r="N254" s="433">
        <f t="shared" si="5"/>
        <v>0</v>
      </c>
      <c r="O254" s="433"/>
      <c r="P254" s="433"/>
      <c r="Q254" s="433"/>
      <c r="R254" s="40"/>
      <c r="T254" s="156" t="s">
        <v>5</v>
      </c>
      <c r="U254" s="200" t="s">
        <v>41</v>
      </c>
      <c r="V254" s="39"/>
      <c r="W254" s="39"/>
      <c r="X254" s="39"/>
      <c r="Y254" s="39"/>
      <c r="Z254" s="39"/>
      <c r="AA254" s="77"/>
      <c r="AT254" s="21" t="s">
        <v>314</v>
      </c>
      <c r="AU254" s="21" t="s">
        <v>81</v>
      </c>
      <c r="AY254" s="21" t="s">
        <v>314</v>
      </c>
      <c r="BE254" s="103">
        <f>IF(U254="základní",N254,0)</f>
        <v>0</v>
      </c>
      <c r="BF254" s="103">
        <f>IF(U254="snížená",N254,0)</f>
        <v>0</v>
      </c>
      <c r="BG254" s="103">
        <f>IF(U254="zákl. přenesená",N254,0)</f>
        <v>0</v>
      </c>
      <c r="BH254" s="103">
        <f>IF(U254="sníž. přenesená",N254,0)</f>
        <v>0</v>
      </c>
      <c r="BI254" s="103">
        <f>IF(U254="nulová",N254,0)</f>
        <v>0</v>
      </c>
      <c r="BJ254" s="21" t="s">
        <v>81</v>
      </c>
      <c r="BK254" s="103">
        <f>L254*K254</f>
        <v>0</v>
      </c>
    </row>
    <row r="255" spans="2:65" s="1" customFormat="1" ht="22.35" customHeight="1">
      <c r="B255" s="38"/>
      <c r="C255" s="197" t="s">
        <v>5</v>
      </c>
      <c r="D255" s="197" t="s">
        <v>136</v>
      </c>
      <c r="E255" s="198" t="s">
        <v>5</v>
      </c>
      <c r="F255" s="432" t="s">
        <v>5</v>
      </c>
      <c r="G255" s="432"/>
      <c r="H255" s="432"/>
      <c r="I255" s="432"/>
      <c r="J255" s="199" t="s">
        <v>5</v>
      </c>
      <c r="K255" s="195"/>
      <c r="L255" s="410"/>
      <c r="M255" s="433"/>
      <c r="N255" s="433">
        <f t="shared" si="5"/>
        <v>0</v>
      </c>
      <c r="O255" s="433"/>
      <c r="P255" s="433"/>
      <c r="Q255" s="433"/>
      <c r="R255" s="40"/>
      <c r="T255" s="156" t="s">
        <v>5</v>
      </c>
      <c r="U255" s="200" t="s">
        <v>41</v>
      </c>
      <c r="V255" s="39"/>
      <c r="W255" s="39"/>
      <c r="X255" s="39"/>
      <c r="Y255" s="39"/>
      <c r="Z255" s="39"/>
      <c r="AA255" s="77"/>
      <c r="AT255" s="21" t="s">
        <v>314</v>
      </c>
      <c r="AU255" s="21" t="s">
        <v>81</v>
      </c>
      <c r="AY255" s="21" t="s">
        <v>314</v>
      </c>
      <c r="BE255" s="103">
        <f>IF(U255="základní",N255,0)</f>
        <v>0</v>
      </c>
      <c r="BF255" s="103">
        <f>IF(U255="snížená",N255,0)</f>
        <v>0</v>
      </c>
      <c r="BG255" s="103">
        <f>IF(U255="zákl. přenesená",N255,0)</f>
        <v>0</v>
      </c>
      <c r="BH255" s="103">
        <f>IF(U255="sníž. přenesená",N255,0)</f>
        <v>0</v>
      </c>
      <c r="BI255" s="103">
        <f>IF(U255="nulová",N255,0)</f>
        <v>0</v>
      </c>
      <c r="BJ255" s="21" t="s">
        <v>81</v>
      </c>
      <c r="BK255" s="103">
        <f>L255*K255</f>
        <v>0</v>
      </c>
    </row>
    <row r="256" spans="2:65" s="1" customFormat="1" ht="22.35" customHeight="1">
      <c r="B256" s="38"/>
      <c r="C256" s="197" t="s">
        <v>5</v>
      </c>
      <c r="D256" s="197" t="s">
        <v>136</v>
      </c>
      <c r="E256" s="198" t="s">
        <v>5</v>
      </c>
      <c r="F256" s="432" t="s">
        <v>5</v>
      </c>
      <c r="G256" s="432"/>
      <c r="H256" s="432"/>
      <c r="I256" s="432"/>
      <c r="J256" s="199" t="s">
        <v>5</v>
      </c>
      <c r="K256" s="195"/>
      <c r="L256" s="410"/>
      <c r="M256" s="433"/>
      <c r="N256" s="433">
        <f t="shared" si="5"/>
        <v>0</v>
      </c>
      <c r="O256" s="433"/>
      <c r="P256" s="433"/>
      <c r="Q256" s="433"/>
      <c r="R256" s="40"/>
      <c r="T256" s="156" t="s">
        <v>5</v>
      </c>
      <c r="U256" s="200" t="s">
        <v>41</v>
      </c>
      <c r="V256" s="39"/>
      <c r="W256" s="39"/>
      <c r="X256" s="39"/>
      <c r="Y256" s="39"/>
      <c r="Z256" s="39"/>
      <c r="AA256" s="77"/>
      <c r="AT256" s="21" t="s">
        <v>314</v>
      </c>
      <c r="AU256" s="21" t="s">
        <v>81</v>
      </c>
      <c r="AY256" s="21" t="s">
        <v>314</v>
      </c>
      <c r="BE256" s="103">
        <f>IF(U256="základní",N256,0)</f>
        <v>0</v>
      </c>
      <c r="BF256" s="103">
        <f>IF(U256="snížená",N256,0)</f>
        <v>0</v>
      </c>
      <c r="BG256" s="103">
        <f>IF(U256="zákl. přenesená",N256,0)</f>
        <v>0</v>
      </c>
      <c r="BH256" s="103">
        <f>IF(U256="sníž. přenesená",N256,0)</f>
        <v>0</v>
      </c>
      <c r="BI256" s="103">
        <f>IF(U256="nulová",N256,0)</f>
        <v>0</v>
      </c>
      <c r="BJ256" s="21" t="s">
        <v>81</v>
      </c>
      <c r="BK256" s="103">
        <f>L256*K256</f>
        <v>0</v>
      </c>
    </row>
    <row r="257" spans="2:63" s="1" customFormat="1" ht="22.35" customHeight="1">
      <c r="B257" s="38"/>
      <c r="C257" s="197" t="s">
        <v>5</v>
      </c>
      <c r="D257" s="197" t="s">
        <v>136</v>
      </c>
      <c r="E257" s="198" t="s">
        <v>5</v>
      </c>
      <c r="F257" s="432" t="s">
        <v>5</v>
      </c>
      <c r="G257" s="432"/>
      <c r="H257" s="432"/>
      <c r="I257" s="432"/>
      <c r="J257" s="199" t="s">
        <v>5</v>
      </c>
      <c r="K257" s="195"/>
      <c r="L257" s="410"/>
      <c r="M257" s="433"/>
      <c r="N257" s="433">
        <f t="shared" si="5"/>
        <v>0</v>
      </c>
      <c r="O257" s="433"/>
      <c r="P257" s="433"/>
      <c r="Q257" s="433"/>
      <c r="R257" s="40"/>
      <c r="T257" s="156" t="s">
        <v>5</v>
      </c>
      <c r="U257" s="200" t="s">
        <v>41</v>
      </c>
      <c r="V257" s="39"/>
      <c r="W257" s="39"/>
      <c r="X257" s="39"/>
      <c r="Y257" s="39"/>
      <c r="Z257" s="39"/>
      <c r="AA257" s="77"/>
      <c r="AT257" s="21" t="s">
        <v>314</v>
      </c>
      <c r="AU257" s="21" t="s">
        <v>81</v>
      </c>
      <c r="AY257" s="21" t="s">
        <v>314</v>
      </c>
      <c r="BE257" s="103">
        <f>IF(U257="základní",N257,0)</f>
        <v>0</v>
      </c>
      <c r="BF257" s="103">
        <f>IF(U257="snížená",N257,0)</f>
        <v>0</v>
      </c>
      <c r="BG257" s="103">
        <f>IF(U257="zákl. přenesená",N257,0)</f>
        <v>0</v>
      </c>
      <c r="BH257" s="103">
        <f>IF(U257="sníž. přenesená",N257,0)</f>
        <v>0</v>
      </c>
      <c r="BI257" s="103">
        <f>IF(U257="nulová",N257,0)</f>
        <v>0</v>
      </c>
      <c r="BJ257" s="21" t="s">
        <v>81</v>
      </c>
      <c r="BK257" s="103">
        <f>L257*K257</f>
        <v>0</v>
      </c>
    </row>
    <row r="258" spans="2:63" s="1" customFormat="1" ht="22.35" customHeight="1">
      <c r="B258" s="38"/>
      <c r="C258" s="197" t="s">
        <v>5</v>
      </c>
      <c r="D258" s="197" t="s">
        <v>136</v>
      </c>
      <c r="E258" s="198" t="s">
        <v>5</v>
      </c>
      <c r="F258" s="432" t="s">
        <v>5</v>
      </c>
      <c r="G258" s="432"/>
      <c r="H258" s="432"/>
      <c r="I258" s="432"/>
      <c r="J258" s="199" t="s">
        <v>5</v>
      </c>
      <c r="K258" s="195"/>
      <c r="L258" s="410"/>
      <c r="M258" s="433"/>
      <c r="N258" s="433">
        <f t="shared" si="5"/>
        <v>0</v>
      </c>
      <c r="O258" s="433"/>
      <c r="P258" s="433"/>
      <c r="Q258" s="433"/>
      <c r="R258" s="40"/>
      <c r="T258" s="156" t="s">
        <v>5</v>
      </c>
      <c r="U258" s="200" t="s">
        <v>41</v>
      </c>
      <c r="V258" s="59"/>
      <c r="W258" s="59"/>
      <c r="X258" s="59"/>
      <c r="Y258" s="59"/>
      <c r="Z258" s="59"/>
      <c r="AA258" s="61"/>
      <c r="AT258" s="21" t="s">
        <v>314</v>
      </c>
      <c r="AU258" s="21" t="s">
        <v>81</v>
      </c>
      <c r="AY258" s="21" t="s">
        <v>314</v>
      </c>
      <c r="BE258" s="103">
        <f>IF(U258="základní",N258,0)</f>
        <v>0</v>
      </c>
      <c r="BF258" s="103">
        <f>IF(U258="snížená",N258,0)</f>
        <v>0</v>
      </c>
      <c r="BG258" s="103">
        <f>IF(U258="zákl. přenesená",N258,0)</f>
        <v>0</v>
      </c>
      <c r="BH258" s="103">
        <f>IF(U258="sníž. přenesená",N258,0)</f>
        <v>0</v>
      </c>
      <c r="BI258" s="103">
        <f>IF(U258="nulová",N258,0)</f>
        <v>0</v>
      </c>
      <c r="BJ258" s="21" t="s">
        <v>81</v>
      </c>
      <c r="BK258" s="103">
        <f>L258*K258</f>
        <v>0</v>
      </c>
    </row>
    <row r="259" spans="2:63" s="1" customFormat="1" ht="6.95" customHeight="1">
      <c r="B259" s="62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4"/>
    </row>
  </sheetData>
  <mergeCells count="288">
    <mergeCell ref="H1:K1"/>
    <mergeCell ref="S2:AC2"/>
    <mergeCell ref="F257:I257"/>
    <mergeCell ref="L257:M257"/>
    <mergeCell ref="N257:Q257"/>
    <mergeCell ref="F258:I258"/>
    <mergeCell ref="L258:M258"/>
    <mergeCell ref="N258:Q258"/>
    <mergeCell ref="N124:Q124"/>
    <mergeCell ref="N125:Q125"/>
    <mergeCell ref="N126:Q126"/>
    <mergeCell ref="N195:Q195"/>
    <mergeCell ref="N234:Q234"/>
    <mergeCell ref="N238:Q238"/>
    <mergeCell ref="N240:Q240"/>
    <mergeCell ref="N241:Q241"/>
    <mergeCell ref="N249:Q249"/>
    <mergeCell ref="N253:Q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47:I247"/>
    <mergeCell ref="F248:I248"/>
    <mergeCell ref="L248:M248"/>
    <mergeCell ref="N248:Q248"/>
    <mergeCell ref="F250:I250"/>
    <mergeCell ref="L250:M250"/>
    <mergeCell ref="N250:Q250"/>
    <mergeCell ref="F251:I251"/>
    <mergeCell ref="F252:I252"/>
    <mergeCell ref="F242:I242"/>
    <mergeCell ref="L242:M242"/>
    <mergeCell ref="N242:Q242"/>
    <mergeCell ref="F243:I243"/>
    <mergeCell ref="F244:I244"/>
    <mergeCell ref="F245:I245"/>
    <mergeCell ref="L245:M245"/>
    <mergeCell ref="N245:Q245"/>
    <mergeCell ref="F246:I246"/>
    <mergeCell ref="F232:I232"/>
    <mergeCell ref="F233:I233"/>
    <mergeCell ref="F235:I235"/>
    <mergeCell ref="L235:M235"/>
    <mergeCell ref="N235:Q235"/>
    <mergeCell ref="F236:I236"/>
    <mergeCell ref="F237:I237"/>
    <mergeCell ref="F239:I239"/>
    <mergeCell ref="L239:M239"/>
    <mergeCell ref="N239:Q239"/>
    <mergeCell ref="F226:I226"/>
    <mergeCell ref="F227:I227"/>
    <mergeCell ref="F228:I228"/>
    <mergeCell ref="L228:M228"/>
    <mergeCell ref="N228:Q228"/>
    <mergeCell ref="F229:I229"/>
    <mergeCell ref="F230:I230"/>
    <mergeCell ref="F231:I231"/>
    <mergeCell ref="L231:M231"/>
    <mergeCell ref="N231:Q231"/>
    <mergeCell ref="F221:I221"/>
    <mergeCell ref="F222:I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16:I216"/>
    <mergeCell ref="F217:I217"/>
    <mergeCell ref="L217:M217"/>
    <mergeCell ref="N217:Q217"/>
    <mergeCell ref="F218:I218"/>
    <mergeCell ref="F219:I219"/>
    <mergeCell ref="F220:I220"/>
    <mergeCell ref="L220:M220"/>
    <mergeCell ref="N220:Q220"/>
    <mergeCell ref="F211:I211"/>
    <mergeCell ref="F212:I212"/>
    <mergeCell ref="F213:I213"/>
    <mergeCell ref="L213:M213"/>
    <mergeCell ref="N213:Q213"/>
    <mergeCell ref="F214:I214"/>
    <mergeCell ref="L214:M214"/>
    <mergeCell ref="N214:Q214"/>
    <mergeCell ref="F215:I215"/>
    <mergeCell ref="F205:I205"/>
    <mergeCell ref="F206:I206"/>
    <mergeCell ref="F207:I207"/>
    <mergeCell ref="L207:M207"/>
    <mergeCell ref="N207:Q207"/>
    <mergeCell ref="F208:I208"/>
    <mergeCell ref="F209:I209"/>
    <mergeCell ref="F210:I210"/>
    <mergeCell ref="L210:M210"/>
    <mergeCell ref="N210:Q210"/>
    <mergeCell ref="F199:I199"/>
    <mergeCell ref="F200:I200"/>
    <mergeCell ref="L200:M200"/>
    <mergeCell ref="N200:Q200"/>
    <mergeCell ref="F201:I201"/>
    <mergeCell ref="F202:I202"/>
    <mergeCell ref="F203:I203"/>
    <mergeCell ref="F204:I204"/>
    <mergeCell ref="L204:M204"/>
    <mergeCell ref="N204:Q204"/>
    <mergeCell ref="F191:I191"/>
    <mergeCell ref="F192:I192"/>
    <mergeCell ref="F193:I193"/>
    <mergeCell ref="F194:I194"/>
    <mergeCell ref="F196:I196"/>
    <mergeCell ref="L196:M196"/>
    <mergeCell ref="N196:Q196"/>
    <mergeCell ref="F197:I197"/>
    <mergeCell ref="F198:I198"/>
    <mergeCell ref="F186:I186"/>
    <mergeCell ref="L186:M186"/>
    <mergeCell ref="N186:Q186"/>
    <mergeCell ref="F187:I187"/>
    <mergeCell ref="L187:M187"/>
    <mergeCell ref="N187:Q187"/>
    <mergeCell ref="F188:I188"/>
    <mergeCell ref="F189:I189"/>
    <mergeCell ref="F190:I190"/>
    <mergeCell ref="F177:I177"/>
    <mergeCell ref="F178:I178"/>
    <mergeCell ref="F179:I179"/>
    <mergeCell ref="F180:I180"/>
    <mergeCell ref="F181:I181"/>
    <mergeCell ref="F182:I182"/>
    <mergeCell ref="F183:I183"/>
    <mergeCell ref="F184:I184"/>
    <mergeCell ref="F185:I185"/>
    <mergeCell ref="F170:I170"/>
    <mergeCell ref="F171:I171"/>
    <mergeCell ref="F172:I172"/>
    <mergeCell ref="L172:M172"/>
    <mergeCell ref="N172:Q172"/>
    <mergeCell ref="F173:I173"/>
    <mergeCell ref="F174:I174"/>
    <mergeCell ref="F175:I175"/>
    <mergeCell ref="F176:I176"/>
    <mergeCell ref="L176:M176"/>
    <mergeCell ref="N176:Q176"/>
    <mergeCell ref="F163:I163"/>
    <mergeCell ref="F164:I164"/>
    <mergeCell ref="F165:I165"/>
    <mergeCell ref="F166:I166"/>
    <mergeCell ref="L166:M166"/>
    <mergeCell ref="N166:Q166"/>
    <mergeCell ref="F167:I167"/>
    <mergeCell ref="F168:I168"/>
    <mergeCell ref="F169:I169"/>
    <mergeCell ref="L169:M169"/>
    <mergeCell ref="N169:Q169"/>
    <mergeCell ref="F156:I156"/>
    <mergeCell ref="F157:I157"/>
    <mergeCell ref="F158:I158"/>
    <mergeCell ref="F159:I159"/>
    <mergeCell ref="L159:M159"/>
    <mergeCell ref="N159:Q159"/>
    <mergeCell ref="F160:I160"/>
    <mergeCell ref="F161:I161"/>
    <mergeCell ref="F162:I162"/>
    <mergeCell ref="L162:M162"/>
    <mergeCell ref="N162:Q162"/>
    <mergeCell ref="F149:I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43:I143"/>
    <mergeCell ref="F144:I144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30:I130"/>
    <mergeCell ref="F131:I131"/>
    <mergeCell ref="F132:I132"/>
    <mergeCell ref="F133:I133"/>
    <mergeCell ref="F134:I134"/>
    <mergeCell ref="F135:I135"/>
    <mergeCell ref="F136:I136"/>
    <mergeCell ref="L136:M136"/>
    <mergeCell ref="N136:Q136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F129:I129"/>
    <mergeCell ref="D104:H104"/>
    <mergeCell ref="N104:Q104"/>
    <mergeCell ref="N105:Q105"/>
    <mergeCell ref="L107:Q107"/>
    <mergeCell ref="C113:Q113"/>
    <mergeCell ref="F115:P115"/>
    <mergeCell ref="F116:P116"/>
    <mergeCell ref="M118:P118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y jsou hodnoty K, M." sqref="D254:D259">
      <formula1>"K, M"</formula1>
    </dataValidation>
    <dataValidation type="list" allowBlank="1" showInputMessage="1" showErrorMessage="1" error="Povoleny jsou hodnoty základní, snížená, zákl. přenesená, sníž. přenesená, nulová." sqref="U254:U259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411"/>
  <sheetViews>
    <sheetView showGridLines="0" workbookViewId="0">
      <pane ySplit="1" topLeftCell="A2" activePane="bottomLeft" state="frozen"/>
      <selection pane="bottomLeft" activeCell="I9" sqref="I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06"/>
      <c r="B1" s="15"/>
      <c r="C1" s="15"/>
      <c r="D1" s="16" t="s">
        <v>1</v>
      </c>
      <c r="E1" s="15"/>
      <c r="F1" s="17" t="s">
        <v>89</v>
      </c>
      <c r="G1" s="17"/>
      <c r="H1" s="431" t="s">
        <v>90</v>
      </c>
      <c r="I1" s="431"/>
      <c r="J1" s="431"/>
      <c r="K1" s="431"/>
      <c r="L1" s="17" t="s">
        <v>91</v>
      </c>
      <c r="M1" s="15"/>
      <c r="N1" s="15"/>
      <c r="O1" s="16" t="s">
        <v>92</v>
      </c>
      <c r="P1" s="15"/>
      <c r="Q1" s="15"/>
      <c r="R1" s="15"/>
      <c r="S1" s="17" t="s">
        <v>93</v>
      </c>
      <c r="T1" s="17"/>
      <c r="U1" s="106"/>
      <c r="V1" s="10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339" t="s">
        <v>7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S2" s="370" t="s">
        <v>8</v>
      </c>
      <c r="T2" s="371"/>
      <c r="U2" s="371"/>
      <c r="V2" s="371"/>
      <c r="W2" s="371"/>
      <c r="X2" s="371"/>
      <c r="Y2" s="371"/>
      <c r="Z2" s="371"/>
      <c r="AA2" s="371"/>
      <c r="AB2" s="371"/>
      <c r="AC2" s="371"/>
      <c r="AT2" s="21" t="s">
        <v>86</v>
      </c>
    </row>
    <row r="3" spans="1:66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  <c r="AT3" s="21" t="s">
        <v>94</v>
      </c>
    </row>
    <row r="4" spans="1:66" ht="36.950000000000003" customHeight="1">
      <c r="B4" s="25"/>
      <c r="C4" s="341" t="s">
        <v>95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26"/>
      <c r="T4" s="27" t="s">
        <v>13</v>
      </c>
      <c r="AT4" s="21" t="s">
        <v>6</v>
      </c>
    </row>
    <row r="5" spans="1:66" ht="6.95" customHeight="1">
      <c r="B5" s="25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6"/>
    </row>
    <row r="6" spans="1:66" ht="25.35" customHeight="1">
      <c r="B6" s="25"/>
      <c r="C6" s="29"/>
      <c r="D6" s="33" t="s">
        <v>19</v>
      </c>
      <c r="E6" s="29"/>
      <c r="F6" s="436" t="str">
        <f>'Rekapitulace stavby II. etapa'!K6</f>
        <v>IS a komunikace pro 10 RD- II etapa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29"/>
      <c r="R6" s="26"/>
    </row>
    <row r="7" spans="1:66" s="1" customFormat="1" ht="32.85" customHeight="1">
      <c r="B7" s="38"/>
      <c r="C7" s="39"/>
      <c r="D7" s="32" t="s">
        <v>315</v>
      </c>
      <c r="E7" s="39"/>
      <c r="F7" s="347" t="s">
        <v>1216</v>
      </c>
      <c r="G7" s="384"/>
      <c r="H7" s="384"/>
      <c r="I7" s="384"/>
      <c r="J7" s="384"/>
      <c r="K7" s="384"/>
      <c r="L7" s="384"/>
      <c r="M7" s="384"/>
      <c r="N7" s="384"/>
      <c r="O7" s="384"/>
      <c r="P7" s="384"/>
      <c r="Q7" s="39"/>
      <c r="R7" s="40"/>
    </row>
    <row r="8" spans="1:66" s="1" customFormat="1" ht="14.45" customHeight="1">
      <c r="B8" s="38"/>
      <c r="C8" s="39"/>
      <c r="D8" s="33" t="s">
        <v>21</v>
      </c>
      <c r="E8" s="39"/>
      <c r="F8" s="31" t="s">
        <v>5</v>
      </c>
      <c r="G8" s="39"/>
      <c r="H8" s="39"/>
      <c r="I8" s="39"/>
      <c r="J8" s="39"/>
      <c r="K8" s="39"/>
      <c r="L8" s="39"/>
      <c r="M8" s="33" t="s">
        <v>22</v>
      </c>
      <c r="N8" s="39"/>
      <c r="O8" s="31" t="s">
        <v>5</v>
      </c>
      <c r="P8" s="39"/>
      <c r="Q8" s="39"/>
      <c r="R8" s="40"/>
    </row>
    <row r="9" spans="1:66" s="1" customFormat="1" ht="14.45" customHeight="1">
      <c r="B9" s="38"/>
      <c r="C9" s="39"/>
      <c r="D9" s="33" t="s">
        <v>23</v>
      </c>
      <c r="E9" s="39"/>
      <c r="F9" s="31" t="s">
        <v>24</v>
      </c>
      <c r="G9" s="39"/>
      <c r="H9" s="39"/>
      <c r="I9" s="39"/>
      <c r="J9" s="39"/>
      <c r="K9" s="39"/>
      <c r="L9" s="39"/>
      <c r="M9" s="33" t="s">
        <v>25</v>
      </c>
      <c r="N9" s="39"/>
      <c r="O9" s="385" t="str">
        <f>'Rekapitulace stavby II. etapa'!AN8</f>
        <v>07.07.2018</v>
      </c>
      <c r="P9" s="386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45" customHeight="1">
      <c r="B11" s="38"/>
      <c r="C11" s="39"/>
      <c r="D11" s="33" t="s">
        <v>27</v>
      </c>
      <c r="E11" s="39"/>
      <c r="F11" s="39"/>
      <c r="G11" s="39"/>
      <c r="H11" s="39"/>
      <c r="I11" s="39"/>
      <c r="J11" s="39"/>
      <c r="K11" s="39"/>
      <c r="L11" s="39"/>
      <c r="M11" s="33" t="s">
        <v>28</v>
      </c>
      <c r="N11" s="39"/>
      <c r="O11" s="345" t="str">
        <f>IF('Rekapitulace stavby II. etapa'!AN10="","",'Rekapitulace stavby II. etapa'!AN10)</f>
        <v/>
      </c>
      <c r="P11" s="345"/>
      <c r="Q11" s="39"/>
      <c r="R11" s="40"/>
    </row>
    <row r="12" spans="1:66" s="1" customFormat="1" ht="18" customHeight="1">
      <c r="B12" s="38"/>
      <c r="C12" s="39"/>
      <c r="D12" s="39"/>
      <c r="E12" s="31" t="str">
        <f>IF('Rekapitulace stavby II. etapa'!E11="","",'Rekapitulace stavby II. etapa'!E11)</f>
        <v xml:space="preserve"> </v>
      </c>
      <c r="F12" s="39"/>
      <c r="G12" s="39"/>
      <c r="H12" s="39"/>
      <c r="I12" s="39"/>
      <c r="J12" s="39"/>
      <c r="K12" s="39"/>
      <c r="L12" s="39"/>
      <c r="M12" s="33" t="s">
        <v>30</v>
      </c>
      <c r="N12" s="39"/>
      <c r="O12" s="345" t="str">
        <f>IF('Rekapitulace stavby II. etapa'!AN11="","",'Rekapitulace stavby II. etapa'!AN11)</f>
        <v/>
      </c>
      <c r="P12" s="345"/>
      <c r="Q12" s="39"/>
      <c r="R12" s="40"/>
    </row>
    <row r="13" spans="1:66" s="1" customFormat="1" ht="6.95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45" customHeight="1">
      <c r="B14" s="38"/>
      <c r="C14" s="39"/>
      <c r="D14" s="33" t="s">
        <v>31</v>
      </c>
      <c r="E14" s="39"/>
      <c r="F14" s="39"/>
      <c r="G14" s="39"/>
      <c r="H14" s="39"/>
      <c r="I14" s="39"/>
      <c r="J14" s="39"/>
      <c r="K14" s="39"/>
      <c r="L14" s="39"/>
      <c r="M14" s="33" t="s">
        <v>28</v>
      </c>
      <c r="N14" s="39"/>
      <c r="O14" s="387" t="str">
        <f>IF('Rekapitulace stavby II. etapa'!AN13="","",'Rekapitulace stavby II. etapa'!AN13)</f>
        <v>Vyplň údaj</v>
      </c>
      <c r="P14" s="345"/>
      <c r="Q14" s="39"/>
      <c r="R14" s="40"/>
    </row>
    <row r="15" spans="1:66" s="1" customFormat="1" ht="18" customHeight="1">
      <c r="B15" s="38"/>
      <c r="C15" s="39"/>
      <c r="D15" s="39"/>
      <c r="E15" s="387" t="str">
        <f>IF('Rekapitulace stavby II. etapa'!E14="","",'Rekapitulace stavby II. etapa'!E14)</f>
        <v>Vyplň údaj</v>
      </c>
      <c r="F15" s="388"/>
      <c r="G15" s="388"/>
      <c r="H15" s="388"/>
      <c r="I15" s="388"/>
      <c r="J15" s="388"/>
      <c r="K15" s="388"/>
      <c r="L15" s="388"/>
      <c r="M15" s="33" t="s">
        <v>30</v>
      </c>
      <c r="N15" s="39"/>
      <c r="O15" s="387" t="str">
        <f>IF('Rekapitulace stavby II. etapa'!AN14="","",'Rekapitulace stavby II. etapa'!AN14)</f>
        <v>Vyplň údaj</v>
      </c>
      <c r="P15" s="345"/>
      <c r="Q15" s="39"/>
      <c r="R15" s="40"/>
    </row>
    <row r="16" spans="1:66" s="1" customFormat="1" ht="6.95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45" customHeight="1">
      <c r="B17" s="38"/>
      <c r="C17" s="39"/>
      <c r="D17" s="33" t="s">
        <v>33</v>
      </c>
      <c r="E17" s="39"/>
      <c r="F17" s="39"/>
      <c r="G17" s="39"/>
      <c r="H17" s="39"/>
      <c r="I17" s="39"/>
      <c r="J17" s="39"/>
      <c r="K17" s="39"/>
      <c r="L17" s="39"/>
      <c r="M17" s="33" t="s">
        <v>28</v>
      </c>
      <c r="N17" s="39"/>
      <c r="O17" s="345" t="str">
        <f>IF('Rekapitulace stavby II. etapa'!AN16="","",'Rekapitulace stavby II. etapa'!AN16)</f>
        <v/>
      </c>
      <c r="P17" s="345"/>
      <c r="Q17" s="39"/>
      <c r="R17" s="40"/>
    </row>
    <row r="18" spans="2:18" s="1" customFormat="1" ht="18" customHeight="1">
      <c r="B18" s="38"/>
      <c r="C18" s="39"/>
      <c r="D18" s="39"/>
      <c r="E18" s="31" t="str">
        <f>IF('Rekapitulace stavby II. etapa'!E17="","",'Rekapitulace stavby II. etapa'!E17)</f>
        <v xml:space="preserve"> </v>
      </c>
      <c r="F18" s="39"/>
      <c r="G18" s="39"/>
      <c r="H18" s="39"/>
      <c r="I18" s="39"/>
      <c r="J18" s="39"/>
      <c r="K18" s="39"/>
      <c r="L18" s="39"/>
      <c r="M18" s="33" t="s">
        <v>30</v>
      </c>
      <c r="N18" s="39"/>
      <c r="O18" s="345" t="str">
        <f>IF('Rekapitulace stavby II. etapa'!AN17="","",'Rekapitulace stavby II. etapa'!AN17)</f>
        <v/>
      </c>
      <c r="P18" s="345"/>
      <c r="Q18" s="39"/>
      <c r="R18" s="40"/>
    </row>
    <row r="19" spans="2:18" s="1" customFormat="1" ht="6.95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45" customHeight="1">
      <c r="B20" s="38"/>
      <c r="C20" s="39"/>
      <c r="D20" s="33" t="s">
        <v>35</v>
      </c>
      <c r="E20" s="39"/>
      <c r="F20" s="39"/>
      <c r="G20" s="39"/>
      <c r="H20" s="39"/>
      <c r="I20" s="39"/>
      <c r="J20" s="39"/>
      <c r="K20" s="39"/>
      <c r="L20" s="39"/>
      <c r="M20" s="33" t="s">
        <v>28</v>
      </c>
      <c r="N20" s="39"/>
      <c r="O20" s="345" t="str">
        <f>IF('Rekapitulace stavby II. etapa'!AN19="","",'Rekapitulace stavby II. etapa'!AN19)</f>
        <v/>
      </c>
      <c r="P20" s="345"/>
      <c r="Q20" s="39"/>
      <c r="R20" s="40"/>
    </row>
    <row r="21" spans="2:18" s="1" customFormat="1" ht="18" customHeight="1">
      <c r="B21" s="38"/>
      <c r="C21" s="39"/>
      <c r="D21" s="39"/>
      <c r="E21" s="31" t="str">
        <f>IF('Rekapitulace stavby II. etapa'!E20="","",'Rekapitulace stavby II. etapa'!E20)</f>
        <v xml:space="preserve"> </v>
      </c>
      <c r="F21" s="39"/>
      <c r="G21" s="39"/>
      <c r="H21" s="39"/>
      <c r="I21" s="39"/>
      <c r="J21" s="39"/>
      <c r="K21" s="39"/>
      <c r="L21" s="39"/>
      <c r="M21" s="33" t="s">
        <v>30</v>
      </c>
      <c r="N21" s="39"/>
      <c r="O21" s="345" t="str">
        <f>IF('Rekapitulace stavby II. etapa'!AN20="","",'Rekapitulace stavby II. etapa'!AN20)</f>
        <v/>
      </c>
      <c r="P21" s="345"/>
      <c r="Q21" s="39"/>
      <c r="R21" s="40"/>
    </row>
    <row r="22" spans="2:18" s="1" customFormat="1" ht="6.95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45" customHeight="1">
      <c r="B23" s="38"/>
      <c r="C23" s="39"/>
      <c r="D23" s="33" t="s">
        <v>36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22.5" customHeight="1">
      <c r="B24" s="38"/>
      <c r="C24" s="39"/>
      <c r="D24" s="39"/>
      <c r="E24" s="350" t="s">
        <v>5</v>
      </c>
      <c r="F24" s="350"/>
      <c r="G24" s="350"/>
      <c r="H24" s="350"/>
      <c r="I24" s="350"/>
      <c r="J24" s="350"/>
      <c r="K24" s="350"/>
      <c r="L24" s="350"/>
      <c r="M24" s="39"/>
      <c r="N24" s="39"/>
      <c r="O24" s="39"/>
      <c r="P24" s="39"/>
      <c r="Q24" s="39"/>
      <c r="R24" s="40"/>
    </row>
    <row r="25" spans="2:18" s="1" customFormat="1" ht="6.95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6.95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45" customHeight="1">
      <c r="B27" s="38"/>
      <c r="C27" s="39"/>
      <c r="D27" s="107" t="s">
        <v>96</v>
      </c>
      <c r="E27" s="39"/>
      <c r="F27" s="39"/>
      <c r="G27" s="39"/>
      <c r="H27" s="39"/>
      <c r="I27" s="39"/>
      <c r="J27" s="39"/>
      <c r="K27" s="39"/>
      <c r="L27" s="39"/>
      <c r="M27" s="351">
        <f>N88</f>
        <v>0</v>
      </c>
      <c r="N27" s="351"/>
      <c r="O27" s="351"/>
      <c r="P27" s="351"/>
      <c r="Q27" s="39"/>
      <c r="R27" s="40"/>
    </row>
    <row r="28" spans="2:18" s="1" customFormat="1" ht="14.45" customHeight="1">
      <c r="B28" s="38"/>
      <c r="C28" s="39"/>
      <c r="D28" s="37" t="s">
        <v>87</v>
      </c>
      <c r="E28" s="39"/>
      <c r="F28" s="39"/>
      <c r="G28" s="39"/>
      <c r="H28" s="39"/>
      <c r="I28" s="39"/>
      <c r="J28" s="39"/>
      <c r="K28" s="39"/>
      <c r="L28" s="39"/>
      <c r="M28" s="351">
        <f>N101</f>
        <v>0</v>
      </c>
      <c r="N28" s="351"/>
      <c r="O28" s="351"/>
      <c r="P28" s="351"/>
      <c r="Q28" s="39"/>
      <c r="R28" s="40"/>
    </row>
    <row r="29" spans="2:18" s="1" customFormat="1" ht="6.95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35" customHeight="1">
      <c r="B30" s="38"/>
      <c r="C30" s="39"/>
      <c r="D30" s="108" t="s">
        <v>39</v>
      </c>
      <c r="E30" s="39"/>
      <c r="F30" s="39"/>
      <c r="G30" s="39"/>
      <c r="H30" s="39"/>
      <c r="I30" s="39"/>
      <c r="J30" s="39"/>
      <c r="K30" s="39"/>
      <c r="L30" s="39"/>
      <c r="M30" s="389">
        <f>ROUND(M27+M28,2)</f>
        <v>0</v>
      </c>
      <c r="N30" s="384"/>
      <c r="O30" s="384"/>
      <c r="P30" s="384"/>
      <c r="Q30" s="39"/>
      <c r="R30" s="40"/>
    </row>
    <row r="31" spans="2:18" s="1" customFormat="1" ht="6.95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45" customHeight="1">
      <c r="B32" s="38"/>
      <c r="C32" s="39"/>
      <c r="D32" s="45" t="s">
        <v>40</v>
      </c>
      <c r="E32" s="45" t="s">
        <v>41</v>
      </c>
      <c r="F32" s="46">
        <v>0.21</v>
      </c>
      <c r="G32" s="109" t="s">
        <v>42</v>
      </c>
      <c r="H32" s="390">
        <f>ROUND((((SUM(BE101:BE108)+SUM(BE126:BE404))+SUM(BE406:BE410))),2)</f>
        <v>0</v>
      </c>
      <c r="I32" s="384"/>
      <c r="J32" s="384"/>
      <c r="K32" s="39"/>
      <c r="L32" s="39"/>
      <c r="M32" s="390">
        <f>ROUND(((ROUND((SUM(BE101:BE108)+SUM(BE126:BE404)), 2)*F32)+SUM(BE406:BE410)*F32),2)</f>
        <v>0</v>
      </c>
      <c r="N32" s="384"/>
      <c r="O32" s="384"/>
      <c r="P32" s="384"/>
      <c r="Q32" s="39"/>
      <c r="R32" s="40"/>
    </row>
    <row r="33" spans="2:18" s="1" customFormat="1" ht="14.45" customHeight="1">
      <c r="B33" s="38"/>
      <c r="C33" s="39"/>
      <c r="D33" s="39"/>
      <c r="E33" s="45" t="s">
        <v>43</v>
      </c>
      <c r="F33" s="46">
        <v>0.15</v>
      </c>
      <c r="G33" s="109" t="s">
        <v>42</v>
      </c>
      <c r="H33" s="390">
        <f>ROUND((((SUM(BF101:BF108)+SUM(BF126:BF404))+SUM(BF406:BF410))),2)</f>
        <v>0</v>
      </c>
      <c r="I33" s="384"/>
      <c r="J33" s="384"/>
      <c r="K33" s="39"/>
      <c r="L33" s="39"/>
      <c r="M33" s="390">
        <f>ROUND(((ROUND((SUM(BF101:BF108)+SUM(BF126:BF404)), 2)*F33)+SUM(BF406:BF410)*F33),2)</f>
        <v>0</v>
      </c>
      <c r="N33" s="384"/>
      <c r="O33" s="384"/>
      <c r="P33" s="384"/>
      <c r="Q33" s="39"/>
      <c r="R33" s="40"/>
    </row>
    <row r="34" spans="2:18" s="1" customFormat="1" ht="14.45" hidden="1" customHeight="1">
      <c r="B34" s="38"/>
      <c r="C34" s="39"/>
      <c r="D34" s="39"/>
      <c r="E34" s="45" t="s">
        <v>44</v>
      </c>
      <c r="F34" s="46">
        <v>0.21</v>
      </c>
      <c r="G34" s="109" t="s">
        <v>42</v>
      </c>
      <c r="H34" s="390">
        <f>ROUND((((SUM(BG101:BG108)+SUM(BG126:BG404))+SUM(BG406:BG410))),2)</f>
        <v>0</v>
      </c>
      <c r="I34" s="384"/>
      <c r="J34" s="384"/>
      <c r="K34" s="39"/>
      <c r="L34" s="39"/>
      <c r="M34" s="390">
        <v>0</v>
      </c>
      <c r="N34" s="384"/>
      <c r="O34" s="384"/>
      <c r="P34" s="384"/>
      <c r="Q34" s="39"/>
      <c r="R34" s="40"/>
    </row>
    <row r="35" spans="2:18" s="1" customFormat="1" ht="14.45" hidden="1" customHeight="1">
      <c r="B35" s="38"/>
      <c r="C35" s="39"/>
      <c r="D35" s="39"/>
      <c r="E35" s="45" t="s">
        <v>45</v>
      </c>
      <c r="F35" s="46">
        <v>0.15</v>
      </c>
      <c r="G35" s="109" t="s">
        <v>42</v>
      </c>
      <c r="H35" s="390">
        <f>ROUND((((SUM(BH101:BH108)+SUM(BH126:BH404))+SUM(BH406:BH410))),2)</f>
        <v>0</v>
      </c>
      <c r="I35" s="384"/>
      <c r="J35" s="384"/>
      <c r="K35" s="39"/>
      <c r="L35" s="39"/>
      <c r="M35" s="390">
        <v>0</v>
      </c>
      <c r="N35" s="384"/>
      <c r="O35" s="384"/>
      <c r="P35" s="384"/>
      <c r="Q35" s="39"/>
      <c r="R35" s="40"/>
    </row>
    <row r="36" spans="2:18" s="1" customFormat="1" ht="14.45" hidden="1" customHeight="1">
      <c r="B36" s="38"/>
      <c r="C36" s="39"/>
      <c r="D36" s="39"/>
      <c r="E36" s="45" t="s">
        <v>46</v>
      </c>
      <c r="F36" s="46">
        <v>0</v>
      </c>
      <c r="G36" s="109" t="s">
        <v>42</v>
      </c>
      <c r="H36" s="390">
        <f>ROUND((((SUM(BI101:BI108)+SUM(BI126:BI404))+SUM(BI406:BI410))),2)</f>
        <v>0</v>
      </c>
      <c r="I36" s="384"/>
      <c r="J36" s="384"/>
      <c r="K36" s="39"/>
      <c r="L36" s="39"/>
      <c r="M36" s="390">
        <v>0</v>
      </c>
      <c r="N36" s="384"/>
      <c r="O36" s="384"/>
      <c r="P36" s="384"/>
      <c r="Q36" s="39"/>
      <c r="R36" s="40"/>
    </row>
    <row r="37" spans="2:18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35" customHeight="1">
      <c r="B38" s="38"/>
      <c r="C38" s="105"/>
      <c r="D38" s="110" t="s">
        <v>47</v>
      </c>
      <c r="E38" s="78"/>
      <c r="F38" s="78"/>
      <c r="G38" s="111" t="s">
        <v>48</v>
      </c>
      <c r="H38" s="112" t="s">
        <v>49</v>
      </c>
      <c r="I38" s="78"/>
      <c r="J38" s="78"/>
      <c r="K38" s="78"/>
      <c r="L38" s="391">
        <f>SUM(M30:M36)</f>
        <v>0</v>
      </c>
      <c r="M38" s="391"/>
      <c r="N38" s="391"/>
      <c r="O38" s="391"/>
      <c r="P38" s="392"/>
      <c r="Q38" s="105"/>
      <c r="R38" s="40"/>
    </row>
    <row r="39" spans="2:18" s="1" customFormat="1" ht="14.4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4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5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6"/>
    </row>
    <row r="42" spans="2:18">
      <c r="B42" s="25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6"/>
    </row>
    <row r="43" spans="2:18">
      <c r="B43" s="25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6"/>
    </row>
    <row r="44" spans="2:18">
      <c r="B44" s="25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6"/>
    </row>
    <row r="45" spans="2:18">
      <c r="B45" s="25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6"/>
    </row>
    <row r="46" spans="2:18">
      <c r="B46" s="25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6"/>
    </row>
    <row r="47" spans="2:18">
      <c r="B47" s="25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6"/>
    </row>
    <row r="48" spans="2:18">
      <c r="B48" s="25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6"/>
    </row>
    <row r="49" spans="2:18">
      <c r="B49" s="25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6"/>
    </row>
    <row r="50" spans="2:18" s="1" customFormat="1" ht="15">
      <c r="B50" s="38"/>
      <c r="C50" s="39"/>
      <c r="D50" s="53" t="s">
        <v>50</v>
      </c>
      <c r="E50" s="54"/>
      <c r="F50" s="54"/>
      <c r="G50" s="54"/>
      <c r="H50" s="55"/>
      <c r="I50" s="39"/>
      <c r="J50" s="53" t="s">
        <v>51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5"/>
      <c r="C51" s="29"/>
      <c r="D51" s="56"/>
      <c r="E51" s="29"/>
      <c r="F51" s="29"/>
      <c r="G51" s="29"/>
      <c r="H51" s="57"/>
      <c r="I51" s="29"/>
      <c r="J51" s="56"/>
      <c r="K51" s="29"/>
      <c r="L51" s="29"/>
      <c r="M51" s="29"/>
      <c r="N51" s="29"/>
      <c r="O51" s="29"/>
      <c r="P51" s="57"/>
      <c r="Q51" s="29"/>
      <c r="R51" s="26"/>
    </row>
    <row r="52" spans="2:18">
      <c r="B52" s="25"/>
      <c r="C52" s="29"/>
      <c r="D52" s="56"/>
      <c r="E52" s="29"/>
      <c r="F52" s="29"/>
      <c r="G52" s="29"/>
      <c r="H52" s="57"/>
      <c r="I52" s="29"/>
      <c r="J52" s="56"/>
      <c r="K52" s="29"/>
      <c r="L52" s="29"/>
      <c r="M52" s="29"/>
      <c r="N52" s="29"/>
      <c r="O52" s="29"/>
      <c r="P52" s="57"/>
      <c r="Q52" s="29"/>
      <c r="R52" s="26"/>
    </row>
    <row r="53" spans="2:18">
      <c r="B53" s="25"/>
      <c r="C53" s="29"/>
      <c r="D53" s="56"/>
      <c r="E53" s="29"/>
      <c r="F53" s="29"/>
      <c r="G53" s="29"/>
      <c r="H53" s="57"/>
      <c r="I53" s="29"/>
      <c r="J53" s="56"/>
      <c r="K53" s="29"/>
      <c r="L53" s="29"/>
      <c r="M53" s="29"/>
      <c r="N53" s="29"/>
      <c r="O53" s="29"/>
      <c r="P53" s="57"/>
      <c r="Q53" s="29"/>
      <c r="R53" s="26"/>
    </row>
    <row r="54" spans="2:18">
      <c r="B54" s="25"/>
      <c r="C54" s="29"/>
      <c r="D54" s="56"/>
      <c r="E54" s="29"/>
      <c r="F54" s="29"/>
      <c r="G54" s="29"/>
      <c r="H54" s="57"/>
      <c r="I54" s="29"/>
      <c r="J54" s="56"/>
      <c r="K54" s="29"/>
      <c r="L54" s="29"/>
      <c r="M54" s="29"/>
      <c r="N54" s="29"/>
      <c r="O54" s="29"/>
      <c r="P54" s="57"/>
      <c r="Q54" s="29"/>
      <c r="R54" s="26"/>
    </row>
    <row r="55" spans="2:18">
      <c r="B55" s="25"/>
      <c r="C55" s="29"/>
      <c r="D55" s="56"/>
      <c r="E55" s="29"/>
      <c r="F55" s="29"/>
      <c r="G55" s="29"/>
      <c r="H55" s="57"/>
      <c r="I55" s="29"/>
      <c r="J55" s="56"/>
      <c r="K55" s="29"/>
      <c r="L55" s="29"/>
      <c r="M55" s="29"/>
      <c r="N55" s="29"/>
      <c r="O55" s="29"/>
      <c r="P55" s="57"/>
      <c r="Q55" s="29"/>
      <c r="R55" s="26"/>
    </row>
    <row r="56" spans="2:18">
      <c r="B56" s="25"/>
      <c r="C56" s="29"/>
      <c r="D56" s="56"/>
      <c r="E56" s="29"/>
      <c r="F56" s="29"/>
      <c r="G56" s="29"/>
      <c r="H56" s="57"/>
      <c r="I56" s="29"/>
      <c r="J56" s="56"/>
      <c r="K56" s="29"/>
      <c r="L56" s="29"/>
      <c r="M56" s="29"/>
      <c r="N56" s="29"/>
      <c r="O56" s="29"/>
      <c r="P56" s="57"/>
      <c r="Q56" s="29"/>
      <c r="R56" s="26"/>
    </row>
    <row r="57" spans="2:18">
      <c r="B57" s="25"/>
      <c r="C57" s="29"/>
      <c r="D57" s="56"/>
      <c r="E57" s="29"/>
      <c r="F57" s="29"/>
      <c r="G57" s="29"/>
      <c r="H57" s="57"/>
      <c r="I57" s="29"/>
      <c r="J57" s="56"/>
      <c r="K57" s="29"/>
      <c r="L57" s="29"/>
      <c r="M57" s="29"/>
      <c r="N57" s="29"/>
      <c r="O57" s="29"/>
      <c r="P57" s="57"/>
      <c r="Q57" s="29"/>
      <c r="R57" s="26"/>
    </row>
    <row r="58" spans="2:18">
      <c r="B58" s="25"/>
      <c r="C58" s="29"/>
      <c r="D58" s="56"/>
      <c r="E58" s="29"/>
      <c r="F58" s="29"/>
      <c r="G58" s="29"/>
      <c r="H58" s="57"/>
      <c r="I58" s="29"/>
      <c r="J58" s="56"/>
      <c r="K58" s="29"/>
      <c r="L58" s="29"/>
      <c r="M58" s="29"/>
      <c r="N58" s="29"/>
      <c r="O58" s="29"/>
      <c r="P58" s="57"/>
      <c r="Q58" s="29"/>
      <c r="R58" s="26"/>
    </row>
    <row r="59" spans="2:18" s="1" customFormat="1" ht="15">
      <c r="B59" s="38"/>
      <c r="C59" s="39"/>
      <c r="D59" s="58" t="s">
        <v>52</v>
      </c>
      <c r="E59" s="59"/>
      <c r="F59" s="59"/>
      <c r="G59" s="60" t="s">
        <v>53</v>
      </c>
      <c r="H59" s="61"/>
      <c r="I59" s="39"/>
      <c r="J59" s="58" t="s">
        <v>52</v>
      </c>
      <c r="K59" s="59"/>
      <c r="L59" s="59"/>
      <c r="M59" s="59"/>
      <c r="N59" s="60" t="s">
        <v>53</v>
      </c>
      <c r="O59" s="59"/>
      <c r="P59" s="61"/>
      <c r="Q59" s="39"/>
      <c r="R59" s="40"/>
    </row>
    <row r="60" spans="2:18">
      <c r="B60" s="2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6"/>
    </row>
    <row r="61" spans="2:18" s="1" customFormat="1" ht="15">
      <c r="B61" s="38"/>
      <c r="C61" s="39"/>
      <c r="D61" s="53" t="s">
        <v>54</v>
      </c>
      <c r="E61" s="54"/>
      <c r="F61" s="54"/>
      <c r="G61" s="54"/>
      <c r="H61" s="55"/>
      <c r="I61" s="39"/>
      <c r="J61" s="53" t="s">
        <v>55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5"/>
      <c r="C62" s="29"/>
      <c r="D62" s="56"/>
      <c r="E62" s="29"/>
      <c r="F62" s="29"/>
      <c r="G62" s="29"/>
      <c r="H62" s="57"/>
      <c r="I62" s="29"/>
      <c r="J62" s="56"/>
      <c r="K62" s="29"/>
      <c r="L62" s="29"/>
      <c r="M62" s="29"/>
      <c r="N62" s="29"/>
      <c r="O62" s="29"/>
      <c r="P62" s="57"/>
      <c r="Q62" s="29"/>
      <c r="R62" s="26"/>
    </row>
    <row r="63" spans="2:18">
      <c r="B63" s="25"/>
      <c r="C63" s="29"/>
      <c r="D63" s="56"/>
      <c r="E63" s="29"/>
      <c r="F63" s="29"/>
      <c r="G63" s="29"/>
      <c r="H63" s="57"/>
      <c r="I63" s="29"/>
      <c r="J63" s="56"/>
      <c r="K63" s="29"/>
      <c r="L63" s="29"/>
      <c r="M63" s="29"/>
      <c r="N63" s="29"/>
      <c r="O63" s="29"/>
      <c r="P63" s="57"/>
      <c r="Q63" s="29"/>
      <c r="R63" s="26"/>
    </row>
    <row r="64" spans="2:18">
      <c r="B64" s="25"/>
      <c r="C64" s="29"/>
      <c r="D64" s="56"/>
      <c r="E64" s="29"/>
      <c r="F64" s="29"/>
      <c r="G64" s="29"/>
      <c r="H64" s="57"/>
      <c r="I64" s="29"/>
      <c r="J64" s="56"/>
      <c r="K64" s="29"/>
      <c r="L64" s="29"/>
      <c r="M64" s="29"/>
      <c r="N64" s="29"/>
      <c r="O64" s="29"/>
      <c r="P64" s="57"/>
      <c r="Q64" s="29"/>
      <c r="R64" s="26"/>
    </row>
    <row r="65" spans="2:18">
      <c r="B65" s="25"/>
      <c r="C65" s="29"/>
      <c r="D65" s="56"/>
      <c r="E65" s="29"/>
      <c r="F65" s="29"/>
      <c r="G65" s="29"/>
      <c r="H65" s="57"/>
      <c r="I65" s="29"/>
      <c r="J65" s="56"/>
      <c r="K65" s="29"/>
      <c r="L65" s="29"/>
      <c r="M65" s="29"/>
      <c r="N65" s="29"/>
      <c r="O65" s="29"/>
      <c r="P65" s="57"/>
      <c r="Q65" s="29"/>
      <c r="R65" s="26"/>
    </row>
    <row r="66" spans="2:18">
      <c r="B66" s="25"/>
      <c r="C66" s="29"/>
      <c r="D66" s="56"/>
      <c r="E66" s="29"/>
      <c r="F66" s="29"/>
      <c r="G66" s="29"/>
      <c r="H66" s="57"/>
      <c r="I66" s="29"/>
      <c r="J66" s="56"/>
      <c r="K66" s="29"/>
      <c r="L66" s="29"/>
      <c r="M66" s="29"/>
      <c r="N66" s="29"/>
      <c r="O66" s="29"/>
      <c r="P66" s="57"/>
      <c r="Q66" s="29"/>
      <c r="R66" s="26"/>
    </row>
    <row r="67" spans="2:18">
      <c r="B67" s="25"/>
      <c r="C67" s="29"/>
      <c r="D67" s="56"/>
      <c r="E67" s="29"/>
      <c r="F67" s="29"/>
      <c r="G67" s="29"/>
      <c r="H67" s="57"/>
      <c r="I67" s="29"/>
      <c r="J67" s="56"/>
      <c r="K67" s="29"/>
      <c r="L67" s="29"/>
      <c r="M67" s="29"/>
      <c r="N67" s="29"/>
      <c r="O67" s="29"/>
      <c r="P67" s="57"/>
      <c r="Q67" s="29"/>
      <c r="R67" s="26"/>
    </row>
    <row r="68" spans="2:18">
      <c r="B68" s="25"/>
      <c r="C68" s="29"/>
      <c r="D68" s="56"/>
      <c r="E68" s="29"/>
      <c r="F68" s="29"/>
      <c r="G68" s="29"/>
      <c r="H68" s="57"/>
      <c r="I68" s="29"/>
      <c r="J68" s="56"/>
      <c r="K68" s="29"/>
      <c r="L68" s="29"/>
      <c r="M68" s="29"/>
      <c r="N68" s="29"/>
      <c r="O68" s="29"/>
      <c r="P68" s="57"/>
      <c r="Q68" s="29"/>
      <c r="R68" s="26"/>
    </row>
    <row r="69" spans="2:18">
      <c r="B69" s="25"/>
      <c r="C69" s="29"/>
      <c r="D69" s="56"/>
      <c r="E69" s="29"/>
      <c r="F69" s="29"/>
      <c r="G69" s="29"/>
      <c r="H69" s="57"/>
      <c r="I69" s="29"/>
      <c r="J69" s="56"/>
      <c r="K69" s="29"/>
      <c r="L69" s="29"/>
      <c r="M69" s="29"/>
      <c r="N69" s="29"/>
      <c r="O69" s="29"/>
      <c r="P69" s="57"/>
      <c r="Q69" s="29"/>
      <c r="R69" s="26"/>
    </row>
    <row r="70" spans="2:18" s="1" customFormat="1" ht="15">
      <c r="B70" s="38"/>
      <c r="C70" s="39"/>
      <c r="D70" s="58" t="s">
        <v>52</v>
      </c>
      <c r="E70" s="59"/>
      <c r="F70" s="59"/>
      <c r="G70" s="60" t="s">
        <v>53</v>
      </c>
      <c r="H70" s="61"/>
      <c r="I70" s="39"/>
      <c r="J70" s="58" t="s">
        <v>52</v>
      </c>
      <c r="K70" s="59"/>
      <c r="L70" s="59"/>
      <c r="M70" s="59"/>
      <c r="N70" s="60" t="s">
        <v>53</v>
      </c>
      <c r="O70" s="59"/>
      <c r="P70" s="61"/>
      <c r="Q70" s="39"/>
      <c r="R70" s="40"/>
    </row>
    <row r="71" spans="2:18" s="1" customFormat="1" ht="14.4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6.95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6.950000000000003" customHeight="1">
      <c r="B76" s="38"/>
      <c r="C76" s="341" t="s">
        <v>97</v>
      </c>
      <c r="D76" s="342"/>
      <c r="E76" s="342"/>
      <c r="F76" s="342"/>
      <c r="G76" s="342"/>
      <c r="H76" s="342"/>
      <c r="I76" s="342"/>
      <c r="J76" s="342"/>
      <c r="K76" s="342"/>
      <c r="L76" s="342"/>
      <c r="M76" s="342"/>
      <c r="N76" s="342"/>
      <c r="O76" s="342"/>
      <c r="P76" s="342"/>
      <c r="Q76" s="342"/>
      <c r="R76" s="40"/>
    </row>
    <row r="77" spans="2:18" s="1" customFormat="1" ht="6.95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3" t="s">
        <v>19</v>
      </c>
      <c r="D78" s="39"/>
      <c r="E78" s="39"/>
      <c r="F78" s="436" t="str">
        <f>F6</f>
        <v>IS a komunikace pro 10 RD- II etapa</v>
      </c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39"/>
      <c r="R78" s="40"/>
    </row>
    <row r="79" spans="2:18" s="1" customFormat="1" ht="36.950000000000003" customHeight="1">
      <c r="B79" s="38"/>
      <c r="C79" s="72" t="s">
        <v>315</v>
      </c>
      <c r="D79" s="39"/>
      <c r="E79" s="39"/>
      <c r="F79" s="376" t="str">
        <f>F7</f>
        <v xml:space="preserve"> IO 301 deštová kanalizace- II. etapa</v>
      </c>
      <c r="G79" s="384"/>
      <c r="H79" s="384"/>
      <c r="I79" s="384"/>
      <c r="J79" s="384"/>
      <c r="K79" s="384"/>
      <c r="L79" s="384"/>
      <c r="M79" s="384"/>
      <c r="N79" s="384"/>
      <c r="O79" s="384"/>
      <c r="P79" s="384"/>
      <c r="Q79" s="39"/>
      <c r="R79" s="40"/>
    </row>
    <row r="80" spans="2:18" s="1" customFormat="1" ht="6.95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3" t="s">
        <v>23</v>
      </c>
      <c r="D81" s="39"/>
      <c r="E81" s="39"/>
      <c r="F81" s="31" t="str">
        <f>F9</f>
        <v>Velký Beranov</v>
      </c>
      <c r="G81" s="39"/>
      <c r="H81" s="39"/>
      <c r="I81" s="39"/>
      <c r="J81" s="39"/>
      <c r="K81" s="33" t="s">
        <v>25</v>
      </c>
      <c r="L81" s="39"/>
      <c r="M81" s="386" t="str">
        <f>IF(O9="","",O9)</f>
        <v>07.07.2018</v>
      </c>
      <c r="N81" s="386"/>
      <c r="O81" s="386"/>
      <c r="P81" s="386"/>
      <c r="Q81" s="39"/>
      <c r="R81" s="40"/>
    </row>
    <row r="82" spans="2:47" s="1" customFormat="1" ht="6.95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 ht="15">
      <c r="B83" s="38"/>
      <c r="C83" s="33" t="s">
        <v>27</v>
      </c>
      <c r="D83" s="39"/>
      <c r="E83" s="39"/>
      <c r="F83" s="31" t="str">
        <f>E12</f>
        <v xml:space="preserve"> </v>
      </c>
      <c r="G83" s="39"/>
      <c r="H83" s="39"/>
      <c r="I83" s="39"/>
      <c r="J83" s="39"/>
      <c r="K83" s="33" t="s">
        <v>33</v>
      </c>
      <c r="L83" s="39"/>
      <c r="M83" s="345" t="str">
        <f>E18</f>
        <v xml:space="preserve"> </v>
      </c>
      <c r="N83" s="345"/>
      <c r="O83" s="345"/>
      <c r="P83" s="345"/>
      <c r="Q83" s="345"/>
      <c r="R83" s="40"/>
    </row>
    <row r="84" spans="2:47" s="1" customFormat="1" ht="14.45" customHeight="1">
      <c r="B84" s="38"/>
      <c r="C84" s="33" t="s">
        <v>31</v>
      </c>
      <c r="D84" s="39"/>
      <c r="E84" s="39"/>
      <c r="F84" s="31" t="str">
        <f>IF(E15="","",E15)</f>
        <v>Vyplň údaj</v>
      </c>
      <c r="G84" s="39"/>
      <c r="H84" s="39"/>
      <c r="I84" s="39"/>
      <c r="J84" s="39"/>
      <c r="K84" s="33" t="s">
        <v>35</v>
      </c>
      <c r="L84" s="39"/>
      <c r="M84" s="345" t="str">
        <f>E21</f>
        <v xml:space="preserve"> </v>
      </c>
      <c r="N84" s="345"/>
      <c r="O84" s="345"/>
      <c r="P84" s="345"/>
      <c r="Q84" s="345"/>
      <c r="R84" s="40"/>
    </row>
    <row r="85" spans="2:47" s="1" customFormat="1" ht="10.35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393" t="s">
        <v>98</v>
      </c>
      <c r="D86" s="394"/>
      <c r="E86" s="394"/>
      <c r="F86" s="394"/>
      <c r="G86" s="394"/>
      <c r="H86" s="105"/>
      <c r="I86" s="105"/>
      <c r="J86" s="105"/>
      <c r="K86" s="105"/>
      <c r="L86" s="105"/>
      <c r="M86" s="105"/>
      <c r="N86" s="393" t="s">
        <v>99</v>
      </c>
      <c r="O86" s="394"/>
      <c r="P86" s="394"/>
      <c r="Q86" s="394"/>
      <c r="R86" s="40"/>
    </row>
    <row r="87" spans="2:47" s="1" customFormat="1" ht="10.35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13" t="s">
        <v>100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73">
        <f>N126</f>
        <v>0</v>
      </c>
      <c r="O88" s="395"/>
      <c r="P88" s="395"/>
      <c r="Q88" s="395"/>
      <c r="R88" s="40"/>
      <c r="AU88" s="21" t="s">
        <v>101</v>
      </c>
    </row>
    <row r="89" spans="2:47" s="6" customFormat="1" ht="24.95" customHeight="1">
      <c r="B89" s="114"/>
      <c r="C89" s="115"/>
      <c r="D89" s="116" t="s">
        <v>102</v>
      </c>
      <c r="E89" s="115"/>
      <c r="F89" s="115"/>
      <c r="G89" s="115"/>
      <c r="H89" s="115"/>
      <c r="I89" s="115"/>
      <c r="J89" s="115"/>
      <c r="K89" s="115"/>
      <c r="L89" s="115"/>
      <c r="M89" s="115"/>
      <c r="N89" s="396">
        <f>N127</f>
        <v>0</v>
      </c>
      <c r="O89" s="397"/>
      <c r="P89" s="397"/>
      <c r="Q89" s="397"/>
      <c r="R89" s="117"/>
    </row>
    <row r="90" spans="2:47" s="7" customFormat="1" ht="19.899999999999999" customHeight="1">
      <c r="B90" s="118"/>
      <c r="C90" s="119"/>
      <c r="D90" s="102" t="s">
        <v>103</v>
      </c>
      <c r="E90" s="119"/>
      <c r="F90" s="119"/>
      <c r="G90" s="119"/>
      <c r="H90" s="119"/>
      <c r="I90" s="119"/>
      <c r="J90" s="119"/>
      <c r="K90" s="119"/>
      <c r="L90" s="119"/>
      <c r="M90" s="119"/>
      <c r="N90" s="398">
        <f>N128</f>
        <v>0</v>
      </c>
      <c r="O90" s="399"/>
      <c r="P90" s="399"/>
      <c r="Q90" s="399"/>
      <c r="R90" s="120"/>
    </row>
    <row r="91" spans="2:47" s="7" customFormat="1" ht="19.899999999999999" customHeight="1">
      <c r="B91" s="118"/>
      <c r="C91" s="119"/>
      <c r="D91" s="102" t="s">
        <v>316</v>
      </c>
      <c r="E91" s="119"/>
      <c r="F91" s="119"/>
      <c r="G91" s="119"/>
      <c r="H91" s="119"/>
      <c r="I91" s="119"/>
      <c r="J91" s="119"/>
      <c r="K91" s="119"/>
      <c r="L91" s="119"/>
      <c r="M91" s="119"/>
      <c r="N91" s="398">
        <f>N234</f>
        <v>0</v>
      </c>
      <c r="O91" s="399"/>
      <c r="P91" s="399"/>
      <c r="Q91" s="399"/>
      <c r="R91" s="120"/>
    </row>
    <row r="92" spans="2:47" s="7" customFormat="1" ht="19.899999999999999" customHeight="1">
      <c r="B92" s="118"/>
      <c r="C92" s="119"/>
      <c r="D92" s="102" t="s">
        <v>317</v>
      </c>
      <c r="E92" s="119"/>
      <c r="F92" s="119"/>
      <c r="G92" s="119"/>
      <c r="H92" s="119"/>
      <c r="I92" s="119"/>
      <c r="J92" s="119"/>
      <c r="K92" s="119"/>
      <c r="L92" s="119"/>
      <c r="M92" s="119"/>
      <c r="N92" s="398">
        <f>N255</f>
        <v>0</v>
      </c>
      <c r="O92" s="399"/>
      <c r="P92" s="399"/>
      <c r="Q92" s="399"/>
      <c r="R92" s="120"/>
    </row>
    <row r="93" spans="2:47" s="7" customFormat="1" ht="19.899999999999999" customHeight="1">
      <c r="B93" s="118"/>
      <c r="C93" s="119"/>
      <c r="D93" s="102" t="s">
        <v>106</v>
      </c>
      <c r="E93" s="119"/>
      <c r="F93" s="119"/>
      <c r="G93" s="119"/>
      <c r="H93" s="119"/>
      <c r="I93" s="119"/>
      <c r="J93" s="119"/>
      <c r="K93" s="119"/>
      <c r="L93" s="119"/>
      <c r="M93" s="119"/>
      <c r="N93" s="398">
        <f>N383</f>
        <v>0</v>
      </c>
      <c r="O93" s="399"/>
      <c r="P93" s="399"/>
      <c r="Q93" s="399"/>
      <c r="R93" s="120"/>
    </row>
    <row r="94" spans="2:47" s="7" customFormat="1" ht="19.899999999999999" customHeight="1">
      <c r="B94" s="118"/>
      <c r="C94" s="119"/>
      <c r="D94" s="102" t="s">
        <v>107</v>
      </c>
      <c r="E94" s="119"/>
      <c r="F94" s="119"/>
      <c r="G94" s="119"/>
      <c r="H94" s="119"/>
      <c r="I94" s="119"/>
      <c r="J94" s="119"/>
      <c r="K94" s="119"/>
      <c r="L94" s="119"/>
      <c r="M94" s="119"/>
      <c r="N94" s="398">
        <f>N390</f>
        <v>0</v>
      </c>
      <c r="O94" s="399"/>
      <c r="P94" s="399"/>
      <c r="Q94" s="399"/>
      <c r="R94" s="120"/>
    </row>
    <row r="95" spans="2:47" s="6" customFormat="1" ht="24.95" customHeight="1">
      <c r="B95" s="114"/>
      <c r="C95" s="115"/>
      <c r="D95" s="116" t="s">
        <v>108</v>
      </c>
      <c r="E95" s="115"/>
      <c r="F95" s="115"/>
      <c r="G95" s="115"/>
      <c r="H95" s="115"/>
      <c r="I95" s="115"/>
      <c r="J95" s="115"/>
      <c r="K95" s="115"/>
      <c r="L95" s="115"/>
      <c r="M95" s="115"/>
      <c r="N95" s="396">
        <f>N392</f>
        <v>0</v>
      </c>
      <c r="O95" s="397"/>
      <c r="P95" s="397"/>
      <c r="Q95" s="397"/>
      <c r="R95" s="117"/>
    </row>
    <row r="96" spans="2:47" s="7" customFormat="1" ht="19.899999999999999" customHeight="1">
      <c r="B96" s="118"/>
      <c r="C96" s="119"/>
      <c r="D96" s="102" t="s">
        <v>109</v>
      </c>
      <c r="E96" s="119"/>
      <c r="F96" s="119"/>
      <c r="G96" s="119"/>
      <c r="H96" s="119"/>
      <c r="I96" s="119"/>
      <c r="J96" s="119"/>
      <c r="K96" s="119"/>
      <c r="L96" s="119"/>
      <c r="M96" s="119"/>
      <c r="N96" s="398">
        <f>N393</f>
        <v>0</v>
      </c>
      <c r="O96" s="399"/>
      <c r="P96" s="399"/>
      <c r="Q96" s="399"/>
      <c r="R96" s="120"/>
    </row>
    <row r="97" spans="2:65" s="7" customFormat="1" ht="19.899999999999999" customHeight="1">
      <c r="B97" s="118"/>
      <c r="C97" s="119"/>
      <c r="D97" s="102" t="s">
        <v>110</v>
      </c>
      <c r="E97" s="119"/>
      <c r="F97" s="119"/>
      <c r="G97" s="119"/>
      <c r="H97" s="119"/>
      <c r="I97" s="119"/>
      <c r="J97" s="119"/>
      <c r="K97" s="119"/>
      <c r="L97" s="119"/>
      <c r="M97" s="119"/>
      <c r="N97" s="398">
        <f>N397</f>
        <v>0</v>
      </c>
      <c r="O97" s="399"/>
      <c r="P97" s="399"/>
      <c r="Q97" s="399"/>
      <c r="R97" s="120"/>
    </row>
    <row r="98" spans="2:65" s="7" customFormat="1" ht="19.899999999999999" customHeight="1">
      <c r="B98" s="118"/>
      <c r="C98" s="119"/>
      <c r="D98" s="102" t="s">
        <v>318</v>
      </c>
      <c r="E98" s="119"/>
      <c r="F98" s="119"/>
      <c r="G98" s="119"/>
      <c r="H98" s="119"/>
      <c r="I98" s="119"/>
      <c r="J98" s="119"/>
      <c r="K98" s="119"/>
      <c r="L98" s="119"/>
      <c r="M98" s="119"/>
      <c r="N98" s="398">
        <f>N401</f>
        <v>0</v>
      </c>
      <c r="O98" s="399"/>
      <c r="P98" s="399"/>
      <c r="Q98" s="399"/>
      <c r="R98" s="120"/>
    </row>
    <row r="99" spans="2:65" s="6" customFormat="1" ht="21.75" customHeight="1">
      <c r="B99" s="114"/>
      <c r="C99" s="115"/>
      <c r="D99" s="116" t="s">
        <v>111</v>
      </c>
      <c r="E99" s="115"/>
      <c r="F99" s="115"/>
      <c r="G99" s="115"/>
      <c r="H99" s="115"/>
      <c r="I99" s="115"/>
      <c r="J99" s="115"/>
      <c r="K99" s="115"/>
      <c r="L99" s="115"/>
      <c r="M99" s="115"/>
      <c r="N99" s="400">
        <f>N405</f>
        <v>0</v>
      </c>
      <c r="O99" s="397"/>
      <c r="P99" s="397"/>
      <c r="Q99" s="397"/>
      <c r="R99" s="117"/>
    </row>
    <row r="100" spans="2:65" s="1" customFormat="1" ht="21.75" customHeight="1"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40"/>
    </row>
    <row r="101" spans="2:65" s="1" customFormat="1" ht="29.25" customHeight="1">
      <c r="B101" s="38"/>
      <c r="C101" s="113" t="s">
        <v>112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5">
        <f>ROUND(N102+N103+N104+N105+N106+N107,2)</f>
        <v>0</v>
      </c>
      <c r="O101" s="401"/>
      <c r="P101" s="401"/>
      <c r="Q101" s="401"/>
      <c r="R101" s="40"/>
      <c r="T101" s="121"/>
      <c r="U101" s="122" t="s">
        <v>40</v>
      </c>
    </row>
    <row r="102" spans="2:65" s="1" customFormat="1" ht="18" customHeight="1">
      <c r="B102" s="123"/>
      <c r="C102" s="124"/>
      <c r="D102" s="402" t="s">
        <v>113</v>
      </c>
      <c r="E102" s="403"/>
      <c r="F102" s="403"/>
      <c r="G102" s="403"/>
      <c r="H102" s="403"/>
      <c r="I102" s="124"/>
      <c r="J102" s="124"/>
      <c r="K102" s="124"/>
      <c r="L102" s="124"/>
      <c r="M102" s="124"/>
      <c r="N102" s="404">
        <f>ROUND(N88*T102,2)</f>
        <v>0</v>
      </c>
      <c r="O102" s="405"/>
      <c r="P102" s="405"/>
      <c r="Q102" s="405"/>
      <c r="R102" s="126"/>
      <c r="S102" s="124"/>
      <c r="T102" s="127"/>
      <c r="U102" s="128" t="s">
        <v>41</v>
      </c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0" t="s">
        <v>114</v>
      </c>
      <c r="AZ102" s="129"/>
      <c r="BA102" s="129"/>
      <c r="BB102" s="129"/>
      <c r="BC102" s="129"/>
      <c r="BD102" s="129"/>
      <c r="BE102" s="131">
        <f t="shared" ref="BE102:BE107" si="0">IF(U102="základní",N102,0)</f>
        <v>0</v>
      </c>
      <c r="BF102" s="131">
        <f t="shared" ref="BF102:BF107" si="1">IF(U102="snížená",N102,0)</f>
        <v>0</v>
      </c>
      <c r="BG102" s="131">
        <f t="shared" ref="BG102:BG107" si="2">IF(U102="zákl. přenesená",N102,0)</f>
        <v>0</v>
      </c>
      <c r="BH102" s="131">
        <f t="shared" ref="BH102:BH107" si="3">IF(U102="sníž. přenesená",N102,0)</f>
        <v>0</v>
      </c>
      <c r="BI102" s="131">
        <f t="shared" ref="BI102:BI107" si="4">IF(U102="nulová",N102,0)</f>
        <v>0</v>
      </c>
      <c r="BJ102" s="130" t="s">
        <v>81</v>
      </c>
      <c r="BK102" s="129"/>
      <c r="BL102" s="129"/>
      <c r="BM102" s="129"/>
    </row>
    <row r="103" spans="2:65" s="1" customFormat="1" ht="18" customHeight="1">
      <c r="B103" s="123"/>
      <c r="C103" s="124"/>
      <c r="D103" s="402" t="s">
        <v>115</v>
      </c>
      <c r="E103" s="403"/>
      <c r="F103" s="403"/>
      <c r="G103" s="403"/>
      <c r="H103" s="403"/>
      <c r="I103" s="124"/>
      <c r="J103" s="124"/>
      <c r="K103" s="124"/>
      <c r="L103" s="124"/>
      <c r="M103" s="124"/>
      <c r="N103" s="404">
        <f>ROUND(N88*T103,2)</f>
        <v>0</v>
      </c>
      <c r="O103" s="405"/>
      <c r="P103" s="405"/>
      <c r="Q103" s="405"/>
      <c r="R103" s="126"/>
      <c r="S103" s="124"/>
      <c r="T103" s="127"/>
      <c r="U103" s="128" t="s">
        <v>41</v>
      </c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30" t="s">
        <v>114</v>
      </c>
      <c r="AZ103" s="129"/>
      <c r="BA103" s="129"/>
      <c r="BB103" s="129"/>
      <c r="BC103" s="129"/>
      <c r="BD103" s="129"/>
      <c r="BE103" s="131">
        <f t="shared" si="0"/>
        <v>0</v>
      </c>
      <c r="BF103" s="131">
        <f t="shared" si="1"/>
        <v>0</v>
      </c>
      <c r="BG103" s="131">
        <f t="shared" si="2"/>
        <v>0</v>
      </c>
      <c r="BH103" s="131">
        <f t="shared" si="3"/>
        <v>0</v>
      </c>
      <c r="BI103" s="131">
        <f t="shared" si="4"/>
        <v>0</v>
      </c>
      <c r="BJ103" s="130" t="s">
        <v>81</v>
      </c>
      <c r="BK103" s="129"/>
      <c r="BL103" s="129"/>
      <c r="BM103" s="129"/>
    </row>
    <row r="104" spans="2:65" s="1" customFormat="1" ht="18" customHeight="1">
      <c r="B104" s="123"/>
      <c r="C104" s="124"/>
      <c r="D104" s="402" t="s">
        <v>116</v>
      </c>
      <c r="E104" s="403"/>
      <c r="F104" s="403"/>
      <c r="G104" s="403"/>
      <c r="H104" s="403"/>
      <c r="I104" s="124"/>
      <c r="J104" s="124"/>
      <c r="K104" s="124"/>
      <c r="L104" s="124"/>
      <c r="M104" s="124"/>
      <c r="N104" s="404">
        <f>ROUND(N88*T104,2)</f>
        <v>0</v>
      </c>
      <c r="O104" s="405"/>
      <c r="P104" s="405"/>
      <c r="Q104" s="405"/>
      <c r="R104" s="126"/>
      <c r="S104" s="124"/>
      <c r="T104" s="127"/>
      <c r="U104" s="128" t="s">
        <v>41</v>
      </c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0" t="s">
        <v>114</v>
      </c>
      <c r="AZ104" s="129"/>
      <c r="BA104" s="129"/>
      <c r="BB104" s="129"/>
      <c r="BC104" s="129"/>
      <c r="BD104" s="129"/>
      <c r="BE104" s="131">
        <f t="shared" si="0"/>
        <v>0</v>
      </c>
      <c r="BF104" s="131">
        <f t="shared" si="1"/>
        <v>0</v>
      </c>
      <c r="BG104" s="131">
        <f t="shared" si="2"/>
        <v>0</v>
      </c>
      <c r="BH104" s="131">
        <f t="shared" si="3"/>
        <v>0</v>
      </c>
      <c r="BI104" s="131">
        <f t="shared" si="4"/>
        <v>0</v>
      </c>
      <c r="BJ104" s="130" t="s">
        <v>81</v>
      </c>
      <c r="BK104" s="129"/>
      <c r="BL104" s="129"/>
      <c r="BM104" s="129"/>
    </row>
    <row r="105" spans="2:65" s="1" customFormat="1" ht="18" customHeight="1">
      <c r="B105" s="123"/>
      <c r="C105" s="124"/>
      <c r="D105" s="402" t="s">
        <v>117</v>
      </c>
      <c r="E105" s="403"/>
      <c r="F105" s="403"/>
      <c r="G105" s="403"/>
      <c r="H105" s="403"/>
      <c r="I105" s="124"/>
      <c r="J105" s="124"/>
      <c r="K105" s="124"/>
      <c r="L105" s="124"/>
      <c r="M105" s="124"/>
      <c r="N105" s="404">
        <f>ROUND(N88*T105,2)</f>
        <v>0</v>
      </c>
      <c r="O105" s="405"/>
      <c r="P105" s="405"/>
      <c r="Q105" s="405"/>
      <c r="R105" s="126"/>
      <c r="S105" s="124"/>
      <c r="T105" s="127"/>
      <c r="U105" s="128" t="s">
        <v>41</v>
      </c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30" t="s">
        <v>114</v>
      </c>
      <c r="AZ105" s="129"/>
      <c r="BA105" s="129"/>
      <c r="BB105" s="129"/>
      <c r="BC105" s="129"/>
      <c r="BD105" s="129"/>
      <c r="BE105" s="131">
        <f t="shared" si="0"/>
        <v>0</v>
      </c>
      <c r="BF105" s="131">
        <f t="shared" si="1"/>
        <v>0</v>
      </c>
      <c r="BG105" s="131">
        <f t="shared" si="2"/>
        <v>0</v>
      </c>
      <c r="BH105" s="131">
        <f t="shared" si="3"/>
        <v>0</v>
      </c>
      <c r="BI105" s="131">
        <f t="shared" si="4"/>
        <v>0</v>
      </c>
      <c r="BJ105" s="130" t="s">
        <v>81</v>
      </c>
      <c r="BK105" s="129"/>
      <c r="BL105" s="129"/>
      <c r="BM105" s="129"/>
    </row>
    <row r="106" spans="2:65" s="1" customFormat="1" ht="18" customHeight="1">
      <c r="B106" s="123"/>
      <c r="C106" s="124"/>
      <c r="D106" s="402" t="s">
        <v>118</v>
      </c>
      <c r="E106" s="403"/>
      <c r="F106" s="403"/>
      <c r="G106" s="403"/>
      <c r="H106" s="403"/>
      <c r="I106" s="124"/>
      <c r="J106" s="124"/>
      <c r="K106" s="124"/>
      <c r="L106" s="124"/>
      <c r="M106" s="124"/>
      <c r="N106" s="404">
        <f>ROUND(N88*T106,2)</f>
        <v>0</v>
      </c>
      <c r="O106" s="405"/>
      <c r="P106" s="405"/>
      <c r="Q106" s="405"/>
      <c r="R106" s="126"/>
      <c r="S106" s="124"/>
      <c r="T106" s="127"/>
      <c r="U106" s="128" t="s">
        <v>41</v>
      </c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30" t="s">
        <v>114</v>
      </c>
      <c r="AZ106" s="129"/>
      <c r="BA106" s="129"/>
      <c r="BB106" s="129"/>
      <c r="BC106" s="129"/>
      <c r="BD106" s="129"/>
      <c r="BE106" s="131">
        <f t="shared" si="0"/>
        <v>0</v>
      </c>
      <c r="BF106" s="131">
        <f t="shared" si="1"/>
        <v>0</v>
      </c>
      <c r="BG106" s="131">
        <f t="shared" si="2"/>
        <v>0</v>
      </c>
      <c r="BH106" s="131">
        <f t="shared" si="3"/>
        <v>0</v>
      </c>
      <c r="BI106" s="131">
        <f t="shared" si="4"/>
        <v>0</v>
      </c>
      <c r="BJ106" s="130" t="s">
        <v>81</v>
      </c>
      <c r="BK106" s="129"/>
      <c r="BL106" s="129"/>
      <c r="BM106" s="129"/>
    </row>
    <row r="107" spans="2:65" s="1" customFormat="1" ht="18" customHeight="1">
      <c r="B107" s="123"/>
      <c r="C107" s="124"/>
      <c r="D107" s="125" t="s">
        <v>119</v>
      </c>
      <c r="E107" s="124"/>
      <c r="F107" s="124"/>
      <c r="G107" s="124"/>
      <c r="H107" s="124"/>
      <c r="I107" s="124"/>
      <c r="J107" s="124"/>
      <c r="K107" s="124"/>
      <c r="L107" s="124"/>
      <c r="M107" s="124"/>
      <c r="N107" s="404">
        <f>ROUND(N88*T107,2)</f>
        <v>0</v>
      </c>
      <c r="O107" s="405"/>
      <c r="P107" s="405"/>
      <c r="Q107" s="405"/>
      <c r="R107" s="126"/>
      <c r="S107" s="124"/>
      <c r="T107" s="132"/>
      <c r="U107" s="133" t="s">
        <v>41</v>
      </c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30" t="s">
        <v>120</v>
      </c>
      <c r="AZ107" s="129"/>
      <c r="BA107" s="129"/>
      <c r="BB107" s="129"/>
      <c r="BC107" s="129"/>
      <c r="BD107" s="129"/>
      <c r="BE107" s="131">
        <f t="shared" si="0"/>
        <v>0</v>
      </c>
      <c r="BF107" s="131">
        <f t="shared" si="1"/>
        <v>0</v>
      </c>
      <c r="BG107" s="131">
        <f t="shared" si="2"/>
        <v>0</v>
      </c>
      <c r="BH107" s="131">
        <f t="shared" si="3"/>
        <v>0</v>
      </c>
      <c r="BI107" s="131">
        <f t="shared" si="4"/>
        <v>0</v>
      </c>
      <c r="BJ107" s="130" t="s">
        <v>81</v>
      </c>
      <c r="BK107" s="129"/>
      <c r="BL107" s="129"/>
      <c r="BM107" s="129"/>
    </row>
    <row r="108" spans="2:65" s="1" customFormat="1"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40"/>
    </row>
    <row r="109" spans="2:65" s="1" customFormat="1" ht="29.25" customHeight="1">
      <c r="B109" s="38"/>
      <c r="C109" s="104" t="s">
        <v>88</v>
      </c>
      <c r="D109" s="105"/>
      <c r="E109" s="105"/>
      <c r="F109" s="105"/>
      <c r="G109" s="105"/>
      <c r="H109" s="105"/>
      <c r="I109" s="105"/>
      <c r="J109" s="105"/>
      <c r="K109" s="105"/>
      <c r="L109" s="375">
        <f>ROUND(SUM(N88+N101),2)</f>
        <v>0</v>
      </c>
      <c r="M109" s="375"/>
      <c r="N109" s="375"/>
      <c r="O109" s="375"/>
      <c r="P109" s="375"/>
      <c r="Q109" s="375"/>
      <c r="R109" s="40"/>
    </row>
    <row r="110" spans="2:65" s="1" customFormat="1" ht="6.95" customHeight="1"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4"/>
    </row>
    <row r="114" spans="2:63" s="1" customFormat="1" ht="6.95" customHeight="1"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7"/>
    </row>
    <row r="115" spans="2:63" s="1" customFormat="1" ht="36.950000000000003" customHeight="1">
      <c r="B115" s="38"/>
      <c r="C115" s="341" t="s">
        <v>121</v>
      </c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4"/>
      <c r="P115" s="384"/>
      <c r="Q115" s="384"/>
      <c r="R115" s="40"/>
    </row>
    <row r="116" spans="2:63" s="1" customFormat="1" ht="6.95" customHeight="1"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0"/>
    </row>
    <row r="117" spans="2:63" s="1" customFormat="1" ht="30" customHeight="1">
      <c r="B117" s="38"/>
      <c r="C117" s="33" t="s">
        <v>19</v>
      </c>
      <c r="D117" s="39"/>
      <c r="E117" s="39"/>
      <c r="F117" s="436" t="str">
        <f>F6</f>
        <v>IS a komunikace pro 10 RD- II etapa</v>
      </c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39"/>
      <c r="R117" s="40"/>
    </row>
    <row r="118" spans="2:63" s="1" customFormat="1" ht="36.950000000000003" customHeight="1">
      <c r="B118" s="38"/>
      <c r="C118" s="72" t="s">
        <v>315</v>
      </c>
      <c r="D118" s="39"/>
      <c r="E118" s="39"/>
      <c r="F118" s="376" t="str">
        <f>F7</f>
        <v xml:space="preserve"> IO 301 deštová kanalizace- II. etapa</v>
      </c>
      <c r="G118" s="384"/>
      <c r="H118" s="384"/>
      <c r="I118" s="384"/>
      <c r="J118" s="384"/>
      <c r="K118" s="384"/>
      <c r="L118" s="384"/>
      <c r="M118" s="384"/>
      <c r="N118" s="384"/>
      <c r="O118" s="384"/>
      <c r="P118" s="384"/>
      <c r="Q118" s="39"/>
      <c r="R118" s="40"/>
    </row>
    <row r="119" spans="2:63" s="1" customFormat="1" ht="6.95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3" s="1" customFormat="1" ht="18" customHeight="1">
      <c r="B120" s="38"/>
      <c r="C120" s="33" t="s">
        <v>23</v>
      </c>
      <c r="D120" s="39"/>
      <c r="E120" s="39"/>
      <c r="F120" s="31" t="str">
        <f>F9</f>
        <v>Velký Beranov</v>
      </c>
      <c r="G120" s="39"/>
      <c r="H120" s="39"/>
      <c r="I120" s="39"/>
      <c r="J120" s="39"/>
      <c r="K120" s="33" t="s">
        <v>25</v>
      </c>
      <c r="L120" s="39"/>
      <c r="M120" s="386" t="str">
        <f>IF(O9="","",O9)</f>
        <v>07.07.2018</v>
      </c>
      <c r="N120" s="386"/>
      <c r="O120" s="386"/>
      <c r="P120" s="386"/>
      <c r="Q120" s="39"/>
      <c r="R120" s="40"/>
    </row>
    <row r="121" spans="2:63" s="1" customFormat="1" ht="6.95" customHeight="1"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0"/>
    </row>
    <row r="122" spans="2:63" s="1" customFormat="1" ht="15">
      <c r="B122" s="38"/>
      <c r="C122" s="33" t="s">
        <v>27</v>
      </c>
      <c r="D122" s="39"/>
      <c r="E122" s="39"/>
      <c r="F122" s="31" t="str">
        <f>E12</f>
        <v xml:space="preserve"> </v>
      </c>
      <c r="G122" s="39"/>
      <c r="H122" s="39"/>
      <c r="I122" s="39"/>
      <c r="J122" s="39"/>
      <c r="K122" s="33" t="s">
        <v>33</v>
      </c>
      <c r="L122" s="39"/>
      <c r="M122" s="345" t="str">
        <f>E18</f>
        <v xml:space="preserve"> </v>
      </c>
      <c r="N122" s="345"/>
      <c r="O122" s="345"/>
      <c r="P122" s="345"/>
      <c r="Q122" s="345"/>
      <c r="R122" s="40"/>
    </row>
    <row r="123" spans="2:63" s="1" customFormat="1" ht="14.45" customHeight="1">
      <c r="B123" s="38"/>
      <c r="C123" s="33" t="s">
        <v>31</v>
      </c>
      <c r="D123" s="39"/>
      <c r="E123" s="39"/>
      <c r="F123" s="31" t="str">
        <f>IF(E15="","",E15)</f>
        <v>Vyplň údaj</v>
      </c>
      <c r="G123" s="39"/>
      <c r="H123" s="39"/>
      <c r="I123" s="39"/>
      <c r="J123" s="39"/>
      <c r="K123" s="33" t="s">
        <v>35</v>
      </c>
      <c r="L123" s="39"/>
      <c r="M123" s="345" t="str">
        <f>E21</f>
        <v xml:space="preserve"> </v>
      </c>
      <c r="N123" s="345"/>
      <c r="O123" s="345"/>
      <c r="P123" s="345"/>
      <c r="Q123" s="345"/>
      <c r="R123" s="40"/>
    </row>
    <row r="124" spans="2:63" s="1" customFormat="1" ht="10.35" customHeight="1"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40"/>
    </row>
    <row r="125" spans="2:63" s="8" customFormat="1" ht="29.25" customHeight="1">
      <c r="B125" s="134"/>
      <c r="C125" s="135" t="s">
        <v>122</v>
      </c>
      <c r="D125" s="136" t="s">
        <v>123</v>
      </c>
      <c r="E125" s="136" t="s">
        <v>58</v>
      </c>
      <c r="F125" s="406" t="s">
        <v>124</v>
      </c>
      <c r="G125" s="406"/>
      <c r="H125" s="406"/>
      <c r="I125" s="406"/>
      <c r="J125" s="136" t="s">
        <v>125</v>
      </c>
      <c r="K125" s="136" t="s">
        <v>126</v>
      </c>
      <c r="L125" s="407" t="s">
        <v>127</v>
      </c>
      <c r="M125" s="407"/>
      <c r="N125" s="406" t="s">
        <v>99</v>
      </c>
      <c r="O125" s="406"/>
      <c r="P125" s="406"/>
      <c r="Q125" s="408"/>
      <c r="R125" s="137"/>
      <c r="T125" s="79" t="s">
        <v>128</v>
      </c>
      <c r="U125" s="80" t="s">
        <v>40</v>
      </c>
      <c r="V125" s="80" t="s">
        <v>129</v>
      </c>
      <c r="W125" s="80" t="s">
        <v>130</v>
      </c>
      <c r="X125" s="80" t="s">
        <v>131</v>
      </c>
      <c r="Y125" s="80" t="s">
        <v>132</v>
      </c>
      <c r="Z125" s="80" t="s">
        <v>133</v>
      </c>
      <c r="AA125" s="81" t="s">
        <v>134</v>
      </c>
    </row>
    <row r="126" spans="2:63" s="1" customFormat="1" ht="29.25" customHeight="1">
      <c r="B126" s="38"/>
      <c r="C126" s="83" t="s">
        <v>96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416">
        <f>BK126</f>
        <v>0</v>
      </c>
      <c r="O126" s="417"/>
      <c r="P126" s="417"/>
      <c r="Q126" s="417"/>
      <c r="R126" s="40"/>
      <c r="T126" s="82"/>
      <c r="U126" s="54"/>
      <c r="V126" s="54"/>
      <c r="W126" s="138">
        <f>W127+W392+W405</f>
        <v>0</v>
      </c>
      <c r="X126" s="54"/>
      <c r="Y126" s="138">
        <f>Y127+Y392+Y405</f>
        <v>115.01679926</v>
      </c>
      <c r="Z126" s="54"/>
      <c r="AA126" s="139">
        <f>AA127+AA392+AA405</f>
        <v>0</v>
      </c>
      <c r="AT126" s="21" t="s">
        <v>75</v>
      </c>
      <c r="AU126" s="21" t="s">
        <v>101</v>
      </c>
      <c r="BK126" s="140">
        <f>BK127+BK392+BK405</f>
        <v>0</v>
      </c>
    </row>
    <row r="127" spans="2:63" s="9" customFormat="1" ht="37.35" customHeight="1">
      <c r="B127" s="141"/>
      <c r="C127" s="142"/>
      <c r="D127" s="143" t="s">
        <v>102</v>
      </c>
      <c r="E127" s="143"/>
      <c r="F127" s="143"/>
      <c r="G127" s="143"/>
      <c r="H127" s="143"/>
      <c r="I127" s="143"/>
      <c r="J127" s="143"/>
      <c r="K127" s="143"/>
      <c r="L127" s="143"/>
      <c r="M127" s="143"/>
      <c r="N127" s="400">
        <f>BK127</f>
        <v>0</v>
      </c>
      <c r="O127" s="396"/>
      <c r="P127" s="396"/>
      <c r="Q127" s="396"/>
      <c r="R127" s="144"/>
      <c r="T127" s="145"/>
      <c r="U127" s="142"/>
      <c r="V127" s="142"/>
      <c r="W127" s="146">
        <f>W128+W234+W255+W383+W390</f>
        <v>0</v>
      </c>
      <c r="X127" s="142"/>
      <c r="Y127" s="146">
        <f>Y128+Y234+Y255+Y383+Y390</f>
        <v>115.01679926</v>
      </c>
      <c r="Z127" s="142"/>
      <c r="AA127" s="147">
        <f>AA128+AA234+AA255+AA383+AA390</f>
        <v>0</v>
      </c>
      <c r="AR127" s="148" t="s">
        <v>81</v>
      </c>
      <c r="AT127" s="149" t="s">
        <v>75</v>
      </c>
      <c r="AU127" s="149" t="s">
        <v>76</v>
      </c>
      <c r="AY127" s="148" t="s">
        <v>135</v>
      </c>
      <c r="BK127" s="150">
        <f>BK128+BK234+BK255+BK383+BK390</f>
        <v>0</v>
      </c>
    </row>
    <row r="128" spans="2:63" s="9" customFormat="1" ht="19.899999999999999" customHeight="1">
      <c r="B128" s="141"/>
      <c r="C128" s="142"/>
      <c r="D128" s="151" t="s">
        <v>103</v>
      </c>
      <c r="E128" s="151"/>
      <c r="F128" s="151"/>
      <c r="G128" s="151"/>
      <c r="H128" s="151"/>
      <c r="I128" s="151"/>
      <c r="J128" s="151"/>
      <c r="K128" s="151"/>
      <c r="L128" s="151"/>
      <c r="M128" s="151"/>
      <c r="N128" s="418">
        <f>BK128</f>
        <v>0</v>
      </c>
      <c r="O128" s="419"/>
      <c r="P128" s="419"/>
      <c r="Q128" s="419"/>
      <c r="R128" s="144"/>
      <c r="T128" s="145"/>
      <c r="U128" s="142"/>
      <c r="V128" s="142"/>
      <c r="W128" s="146">
        <f>SUM(W129:W233)</f>
        <v>0</v>
      </c>
      <c r="X128" s="142"/>
      <c r="Y128" s="146">
        <f>SUM(Y129:Y233)</f>
        <v>90.631456060000005</v>
      </c>
      <c r="Z128" s="142"/>
      <c r="AA128" s="147">
        <f>SUM(AA129:AA233)</f>
        <v>0</v>
      </c>
      <c r="AR128" s="148" t="s">
        <v>81</v>
      </c>
      <c r="AT128" s="149" t="s">
        <v>75</v>
      </c>
      <c r="AU128" s="149" t="s">
        <v>81</v>
      </c>
      <c r="AY128" s="148" t="s">
        <v>135</v>
      </c>
      <c r="BK128" s="150">
        <f>SUM(BK129:BK233)</f>
        <v>0</v>
      </c>
    </row>
    <row r="129" spans="2:65" s="1" customFormat="1" ht="31.5" customHeight="1">
      <c r="B129" s="123"/>
      <c r="C129" s="152" t="s">
        <v>81</v>
      </c>
      <c r="D129" s="152" t="s">
        <v>136</v>
      </c>
      <c r="E129" s="153" t="s">
        <v>319</v>
      </c>
      <c r="F129" s="409" t="s">
        <v>320</v>
      </c>
      <c r="G129" s="409"/>
      <c r="H129" s="409"/>
      <c r="I129" s="409"/>
      <c r="J129" s="154" t="s">
        <v>139</v>
      </c>
      <c r="K129" s="155">
        <v>253.32599999999999</v>
      </c>
      <c r="L129" s="410">
        <v>0</v>
      </c>
      <c r="M129" s="410"/>
      <c r="N129" s="411">
        <f>ROUND(L129*K129,2)</f>
        <v>0</v>
      </c>
      <c r="O129" s="411"/>
      <c r="P129" s="411"/>
      <c r="Q129" s="411"/>
      <c r="R129" s="126"/>
      <c r="T129" s="156" t="s">
        <v>5</v>
      </c>
      <c r="U129" s="47" t="s">
        <v>41</v>
      </c>
      <c r="V129" s="39"/>
      <c r="W129" s="157">
        <f>V129*K129</f>
        <v>0</v>
      </c>
      <c r="X129" s="157">
        <v>0</v>
      </c>
      <c r="Y129" s="157">
        <f>X129*K129</f>
        <v>0</v>
      </c>
      <c r="Z129" s="157">
        <v>0</v>
      </c>
      <c r="AA129" s="158">
        <f>Z129*K129</f>
        <v>0</v>
      </c>
      <c r="AR129" s="21" t="s">
        <v>140</v>
      </c>
      <c r="AT129" s="21" t="s">
        <v>136</v>
      </c>
      <c r="AU129" s="21" t="s">
        <v>94</v>
      </c>
      <c r="AY129" s="21" t="s">
        <v>135</v>
      </c>
      <c r="BE129" s="103">
        <f>IF(U129="základní",N129,0)</f>
        <v>0</v>
      </c>
      <c r="BF129" s="103">
        <f>IF(U129="snížená",N129,0)</f>
        <v>0</v>
      </c>
      <c r="BG129" s="103">
        <f>IF(U129="zákl. přenesená",N129,0)</f>
        <v>0</v>
      </c>
      <c r="BH129" s="103">
        <f>IF(U129="sníž. přenesená",N129,0)</f>
        <v>0</v>
      </c>
      <c r="BI129" s="103">
        <f>IF(U129="nulová",N129,0)</f>
        <v>0</v>
      </c>
      <c r="BJ129" s="21" t="s">
        <v>81</v>
      </c>
      <c r="BK129" s="103">
        <f>ROUND(L129*K129,2)</f>
        <v>0</v>
      </c>
      <c r="BL129" s="21" t="s">
        <v>140</v>
      </c>
      <c r="BM129" s="21" t="s">
        <v>321</v>
      </c>
    </row>
    <row r="130" spans="2:65" s="10" customFormat="1" ht="22.5" customHeight="1">
      <c r="B130" s="159"/>
      <c r="C130" s="160"/>
      <c r="D130" s="160"/>
      <c r="E130" s="161" t="s">
        <v>5</v>
      </c>
      <c r="F130" s="412" t="s">
        <v>639</v>
      </c>
      <c r="G130" s="413"/>
      <c r="H130" s="413"/>
      <c r="I130" s="413"/>
      <c r="J130" s="160"/>
      <c r="K130" s="162">
        <v>61.726999999999997</v>
      </c>
      <c r="L130" s="160"/>
      <c r="M130" s="160"/>
      <c r="N130" s="160"/>
      <c r="O130" s="160"/>
      <c r="P130" s="160"/>
      <c r="Q130" s="160"/>
      <c r="R130" s="163"/>
      <c r="T130" s="164"/>
      <c r="U130" s="160"/>
      <c r="V130" s="160"/>
      <c r="W130" s="160"/>
      <c r="X130" s="160"/>
      <c r="Y130" s="160"/>
      <c r="Z130" s="160"/>
      <c r="AA130" s="165"/>
      <c r="AT130" s="166" t="s">
        <v>143</v>
      </c>
      <c r="AU130" s="166" t="s">
        <v>94</v>
      </c>
      <c r="AV130" s="10" t="s">
        <v>94</v>
      </c>
      <c r="AW130" s="10" t="s">
        <v>34</v>
      </c>
      <c r="AX130" s="10" t="s">
        <v>76</v>
      </c>
      <c r="AY130" s="166" t="s">
        <v>135</v>
      </c>
    </row>
    <row r="131" spans="2:65" s="12" customFormat="1" ht="22.5" customHeight="1">
      <c r="B131" s="175"/>
      <c r="C131" s="176"/>
      <c r="D131" s="176"/>
      <c r="E131" s="177" t="s">
        <v>5</v>
      </c>
      <c r="F131" s="420" t="s">
        <v>388</v>
      </c>
      <c r="G131" s="421"/>
      <c r="H131" s="421"/>
      <c r="I131" s="421"/>
      <c r="J131" s="176"/>
      <c r="K131" s="178" t="s">
        <v>5</v>
      </c>
      <c r="L131" s="176"/>
      <c r="M131" s="176"/>
      <c r="N131" s="176"/>
      <c r="O131" s="176"/>
      <c r="P131" s="176"/>
      <c r="Q131" s="176"/>
      <c r="R131" s="179"/>
      <c r="T131" s="180"/>
      <c r="U131" s="176"/>
      <c r="V131" s="176"/>
      <c r="W131" s="176"/>
      <c r="X131" s="176"/>
      <c r="Y131" s="176"/>
      <c r="Z131" s="176"/>
      <c r="AA131" s="181"/>
      <c r="AT131" s="182" t="s">
        <v>143</v>
      </c>
      <c r="AU131" s="182" t="s">
        <v>94</v>
      </c>
      <c r="AV131" s="12" t="s">
        <v>81</v>
      </c>
      <c r="AW131" s="12" t="s">
        <v>34</v>
      </c>
      <c r="AX131" s="12" t="s">
        <v>76</v>
      </c>
      <c r="AY131" s="182" t="s">
        <v>135</v>
      </c>
    </row>
    <row r="132" spans="2:65" s="11" customFormat="1" ht="22.5" customHeight="1">
      <c r="B132" s="167"/>
      <c r="C132" s="168"/>
      <c r="D132" s="168"/>
      <c r="E132" s="169" t="s">
        <v>5</v>
      </c>
      <c r="F132" s="414" t="s">
        <v>144</v>
      </c>
      <c r="G132" s="415"/>
      <c r="H132" s="415"/>
      <c r="I132" s="415"/>
      <c r="J132" s="168"/>
      <c r="K132" s="170">
        <v>61.726999999999997</v>
      </c>
      <c r="L132" s="168"/>
      <c r="M132" s="168"/>
      <c r="N132" s="168"/>
      <c r="O132" s="168"/>
      <c r="P132" s="168"/>
      <c r="Q132" s="168"/>
      <c r="R132" s="171"/>
      <c r="T132" s="172"/>
      <c r="U132" s="168"/>
      <c r="V132" s="168"/>
      <c r="W132" s="168"/>
      <c r="X132" s="168"/>
      <c r="Y132" s="168"/>
      <c r="Z132" s="168"/>
      <c r="AA132" s="173"/>
      <c r="AT132" s="174" t="s">
        <v>143</v>
      </c>
      <c r="AU132" s="174" t="s">
        <v>94</v>
      </c>
      <c r="AV132" s="11" t="s">
        <v>145</v>
      </c>
      <c r="AW132" s="11" t="s">
        <v>34</v>
      </c>
      <c r="AX132" s="11" t="s">
        <v>76</v>
      </c>
      <c r="AY132" s="174" t="s">
        <v>135</v>
      </c>
    </row>
    <row r="133" spans="2:65" s="10" customFormat="1" ht="22.5" customHeight="1">
      <c r="B133" s="159"/>
      <c r="C133" s="160"/>
      <c r="D133" s="160"/>
      <c r="E133" s="161" t="s">
        <v>5</v>
      </c>
      <c r="F133" s="422" t="s">
        <v>640</v>
      </c>
      <c r="G133" s="423"/>
      <c r="H133" s="423"/>
      <c r="I133" s="423"/>
      <c r="J133" s="160"/>
      <c r="K133" s="162">
        <v>58.32</v>
      </c>
      <c r="L133" s="160"/>
      <c r="M133" s="160"/>
      <c r="N133" s="160"/>
      <c r="O133" s="160"/>
      <c r="P133" s="160"/>
      <c r="Q133" s="160"/>
      <c r="R133" s="163"/>
      <c r="T133" s="164"/>
      <c r="U133" s="160"/>
      <c r="V133" s="160"/>
      <c r="W133" s="160"/>
      <c r="X133" s="160"/>
      <c r="Y133" s="160"/>
      <c r="Z133" s="160"/>
      <c r="AA133" s="165"/>
      <c r="AT133" s="166" t="s">
        <v>143</v>
      </c>
      <c r="AU133" s="166" t="s">
        <v>94</v>
      </c>
      <c r="AV133" s="10" t="s">
        <v>94</v>
      </c>
      <c r="AW133" s="10" t="s">
        <v>34</v>
      </c>
      <c r="AX133" s="10" t="s">
        <v>76</v>
      </c>
      <c r="AY133" s="166" t="s">
        <v>135</v>
      </c>
    </row>
    <row r="134" spans="2:65" s="12" customFormat="1" ht="22.5" customHeight="1">
      <c r="B134" s="175"/>
      <c r="C134" s="176"/>
      <c r="D134" s="176"/>
      <c r="E134" s="177" t="s">
        <v>5</v>
      </c>
      <c r="F134" s="420" t="s">
        <v>641</v>
      </c>
      <c r="G134" s="421"/>
      <c r="H134" s="421"/>
      <c r="I134" s="421"/>
      <c r="J134" s="176"/>
      <c r="K134" s="178" t="s">
        <v>5</v>
      </c>
      <c r="L134" s="176"/>
      <c r="M134" s="176"/>
      <c r="N134" s="176"/>
      <c r="O134" s="176"/>
      <c r="P134" s="176"/>
      <c r="Q134" s="176"/>
      <c r="R134" s="179"/>
      <c r="T134" s="180"/>
      <c r="U134" s="176"/>
      <c r="V134" s="176"/>
      <c r="W134" s="176"/>
      <c r="X134" s="176"/>
      <c r="Y134" s="176"/>
      <c r="Z134" s="176"/>
      <c r="AA134" s="181"/>
      <c r="AT134" s="182" t="s">
        <v>143</v>
      </c>
      <c r="AU134" s="182" t="s">
        <v>94</v>
      </c>
      <c r="AV134" s="12" t="s">
        <v>81</v>
      </c>
      <c r="AW134" s="12" t="s">
        <v>34</v>
      </c>
      <c r="AX134" s="12" t="s">
        <v>76</v>
      </c>
      <c r="AY134" s="182" t="s">
        <v>135</v>
      </c>
    </row>
    <row r="135" spans="2:65" s="11" customFormat="1" ht="22.5" customHeight="1">
      <c r="B135" s="167"/>
      <c r="C135" s="168"/>
      <c r="D135" s="168"/>
      <c r="E135" s="169" t="s">
        <v>5</v>
      </c>
      <c r="F135" s="414" t="s">
        <v>144</v>
      </c>
      <c r="G135" s="415"/>
      <c r="H135" s="415"/>
      <c r="I135" s="415"/>
      <c r="J135" s="168"/>
      <c r="K135" s="170">
        <v>58.32</v>
      </c>
      <c r="L135" s="168"/>
      <c r="M135" s="168"/>
      <c r="N135" s="168"/>
      <c r="O135" s="168"/>
      <c r="P135" s="168"/>
      <c r="Q135" s="168"/>
      <c r="R135" s="171"/>
      <c r="T135" s="172"/>
      <c r="U135" s="168"/>
      <c r="V135" s="168"/>
      <c r="W135" s="168"/>
      <c r="X135" s="168"/>
      <c r="Y135" s="168"/>
      <c r="Z135" s="168"/>
      <c r="AA135" s="173"/>
      <c r="AT135" s="174" t="s">
        <v>143</v>
      </c>
      <c r="AU135" s="174" t="s">
        <v>94</v>
      </c>
      <c r="AV135" s="11" t="s">
        <v>145</v>
      </c>
      <c r="AW135" s="11" t="s">
        <v>34</v>
      </c>
      <c r="AX135" s="11" t="s">
        <v>76</v>
      </c>
      <c r="AY135" s="174" t="s">
        <v>135</v>
      </c>
    </row>
    <row r="136" spans="2:65" s="10" customFormat="1" ht="22.5" customHeight="1">
      <c r="B136" s="159"/>
      <c r="C136" s="160"/>
      <c r="D136" s="160"/>
      <c r="E136" s="161" t="s">
        <v>5</v>
      </c>
      <c r="F136" s="422" t="s">
        <v>642</v>
      </c>
      <c r="G136" s="423"/>
      <c r="H136" s="423"/>
      <c r="I136" s="423"/>
      <c r="J136" s="160"/>
      <c r="K136" s="162">
        <v>15.225</v>
      </c>
      <c r="L136" s="160"/>
      <c r="M136" s="160"/>
      <c r="N136" s="160"/>
      <c r="O136" s="160"/>
      <c r="P136" s="160"/>
      <c r="Q136" s="160"/>
      <c r="R136" s="163"/>
      <c r="T136" s="164"/>
      <c r="U136" s="160"/>
      <c r="V136" s="160"/>
      <c r="W136" s="160"/>
      <c r="X136" s="160"/>
      <c r="Y136" s="160"/>
      <c r="Z136" s="160"/>
      <c r="AA136" s="165"/>
      <c r="AT136" s="166" t="s">
        <v>143</v>
      </c>
      <c r="AU136" s="166" t="s">
        <v>94</v>
      </c>
      <c r="AV136" s="10" t="s">
        <v>94</v>
      </c>
      <c r="AW136" s="10" t="s">
        <v>34</v>
      </c>
      <c r="AX136" s="10" t="s">
        <v>76</v>
      </c>
      <c r="AY136" s="166" t="s">
        <v>135</v>
      </c>
    </row>
    <row r="137" spans="2:65" s="12" customFormat="1" ht="31.5" customHeight="1">
      <c r="B137" s="175"/>
      <c r="C137" s="176"/>
      <c r="D137" s="176"/>
      <c r="E137" s="177" t="s">
        <v>5</v>
      </c>
      <c r="F137" s="420" t="s">
        <v>643</v>
      </c>
      <c r="G137" s="421"/>
      <c r="H137" s="421"/>
      <c r="I137" s="421"/>
      <c r="J137" s="176"/>
      <c r="K137" s="178" t="s">
        <v>5</v>
      </c>
      <c r="L137" s="176"/>
      <c r="M137" s="176"/>
      <c r="N137" s="176"/>
      <c r="O137" s="176"/>
      <c r="P137" s="176"/>
      <c r="Q137" s="176"/>
      <c r="R137" s="179"/>
      <c r="T137" s="180"/>
      <c r="U137" s="176"/>
      <c r="V137" s="176"/>
      <c r="W137" s="176"/>
      <c r="X137" s="176"/>
      <c r="Y137" s="176"/>
      <c r="Z137" s="176"/>
      <c r="AA137" s="181"/>
      <c r="AT137" s="182" t="s">
        <v>143</v>
      </c>
      <c r="AU137" s="182" t="s">
        <v>94</v>
      </c>
      <c r="AV137" s="12" t="s">
        <v>81</v>
      </c>
      <c r="AW137" s="12" t="s">
        <v>34</v>
      </c>
      <c r="AX137" s="12" t="s">
        <v>76</v>
      </c>
      <c r="AY137" s="182" t="s">
        <v>135</v>
      </c>
    </row>
    <row r="138" spans="2:65" s="11" customFormat="1" ht="22.5" customHeight="1">
      <c r="B138" s="167"/>
      <c r="C138" s="168"/>
      <c r="D138" s="168"/>
      <c r="E138" s="169" t="s">
        <v>5</v>
      </c>
      <c r="F138" s="414" t="s">
        <v>144</v>
      </c>
      <c r="G138" s="415"/>
      <c r="H138" s="415"/>
      <c r="I138" s="415"/>
      <c r="J138" s="168"/>
      <c r="K138" s="170">
        <v>15.225</v>
      </c>
      <c r="L138" s="168"/>
      <c r="M138" s="168"/>
      <c r="N138" s="168"/>
      <c r="O138" s="168"/>
      <c r="P138" s="168"/>
      <c r="Q138" s="168"/>
      <c r="R138" s="171"/>
      <c r="T138" s="172"/>
      <c r="U138" s="168"/>
      <c r="V138" s="168"/>
      <c r="W138" s="168"/>
      <c r="X138" s="168"/>
      <c r="Y138" s="168"/>
      <c r="Z138" s="168"/>
      <c r="AA138" s="173"/>
      <c r="AT138" s="174" t="s">
        <v>143</v>
      </c>
      <c r="AU138" s="174" t="s">
        <v>94</v>
      </c>
      <c r="AV138" s="11" t="s">
        <v>145</v>
      </c>
      <c r="AW138" s="11" t="s">
        <v>34</v>
      </c>
      <c r="AX138" s="11" t="s">
        <v>76</v>
      </c>
      <c r="AY138" s="174" t="s">
        <v>135</v>
      </c>
    </row>
    <row r="139" spans="2:65" s="10" customFormat="1" ht="22.5" customHeight="1">
      <c r="B139" s="159"/>
      <c r="C139" s="160"/>
      <c r="D139" s="160"/>
      <c r="E139" s="161" t="s">
        <v>5</v>
      </c>
      <c r="F139" s="422" t="s">
        <v>644</v>
      </c>
      <c r="G139" s="423"/>
      <c r="H139" s="423"/>
      <c r="I139" s="423"/>
      <c r="J139" s="160"/>
      <c r="K139" s="162">
        <v>7.8339999999999996</v>
      </c>
      <c r="L139" s="160"/>
      <c r="M139" s="160"/>
      <c r="N139" s="160"/>
      <c r="O139" s="160"/>
      <c r="P139" s="160"/>
      <c r="Q139" s="160"/>
      <c r="R139" s="163"/>
      <c r="T139" s="164"/>
      <c r="U139" s="160"/>
      <c r="V139" s="160"/>
      <c r="W139" s="160"/>
      <c r="X139" s="160"/>
      <c r="Y139" s="160"/>
      <c r="Z139" s="160"/>
      <c r="AA139" s="165"/>
      <c r="AT139" s="166" t="s">
        <v>143</v>
      </c>
      <c r="AU139" s="166" t="s">
        <v>94</v>
      </c>
      <c r="AV139" s="10" t="s">
        <v>94</v>
      </c>
      <c r="AW139" s="10" t="s">
        <v>34</v>
      </c>
      <c r="AX139" s="10" t="s">
        <v>76</v>
      </c>
      <c r="AY139" s="166" t="s">
        <v>135</v>
      </c>
    </row>
    <row r="140" spans="2:65" s="12" customFormat="1" ht="22.5" customHeight="1">
      <c r="B140" s="175"/>
      <c r="C140" s="176"/>
      <c r="D140" s="176"/>
      <c r="E140" s="177" t="s">
        <v>5</v>
      </c>
      <c r="F140" s="420" t="s">
        <v>645</v>
      </c>
      <c r="G140" s="421"/>
      <c r="H140" s="421"/>
      <c r="I140" s="421"/>
      <c r="J140" s="176"/>
      <c r="K140" s="178" t="s">
        <v>5</v>
      </c>
      <c r="L140" s="176"/>
      <c r="M140" s="176"/>
      <c r="N140" s="176"/>
      <c r="O140" s="176"/>
      <c r="P140" s="176"/>
      <c r="Q140" s="176"/>
      <c r="R140" s="179"/>
      <c r="T140" s="180"/>
      <c r="U140" s="176"/>
      <c r="V140" s="176"/>
      <c r="W140" s="176"/>
      <c r="X140" s="176"/>
      <c r="Y140" s="176"/>
      <c r="Z140" s="176"/>
      <c r="AA140" s="181"/>
      <c r="AT140" s="182" t="s">
        <v>143</v>
      </c>
      <c r="AU140" s="182" t="s">
        <v>94</v>
      </c>
      <c r="AV140" s="12" t="s">
        <v>81</v>
      </c>
      <c r="AW140" s="12" t="s">
        <v>34</v>
      </c>
      <c r="AX140" s="12" t="s">
        <v>76</v>
      </c>
      <c r="AY140" s="182" t="s">
        <v>135</v>
      </c>
    </row>
    <row r="141" spans="2:65" s="11" customFormat="1" ht="22.5" customHeight="1">
      <c r="B141" s="167"/>
      <c r="C141" s="168"/>
      <c r="D141" s="168"/>
      <c r="E141" s="169" t="s">
        <v>5</v>
      </c>
      <c r="F141" s="414" t="s">
        <v>144</v>
      </c>
      <c r="G141" s="415"/>
      <c r="H141" s="415"/>
      <c r="I141" s="415"/>
      <c r="J141" s="168"/>
      <c r="K141" s="170">
        <v>7.8339999999999996</v>
      </c>
      <c r="L141" s="168"/>
      <c r="M141" s="168"/>
      <c r="N141" s="168"/>
      <c r="O141" s="168"/>
      <c r="P141" s="168"/>
      <c r="Q141" s="168"/>
      <c r="R141" s="171"/>
      <c r="T141" s="172"/>
      <c r="U141" s="168"/>
      <c r="V141" s="168"/>
      <c r="W141" s="168"/>
      <c r="X141" s="168"/>
      <c r="Y141" s="168"/>
      <c r="Z141" s="168"/>
      <c r="AA141" s="173"/>
      <c r="AT141" s="174" t="s">
        <v>143</v>
      </c>
      <c r="AU141" s="174" t="s">
        <v>94</v>
      </c>
      <c r="AV141" s="11" t="s">
        <v>145</v>
      </c>
      <c r="AW141" s="11" t="s">
        <v>34</v>
      </c>
      <c r="AX141" s="11" t="s">
        <v>76</v>
      </c>
      <c r="AY141" s="174" t="s">
        <v>135</v>
      </c>
    </row>
    <row r="142" spans="2:65" s="10" customFormat="1" ht="22.5" customHeight="1">
      <c r="B142" s="159"/>
      <c r="C142" s="160"/>
      <c r="D142" s="160"/>
      <c r="E142" s="161" t="s">
        <v>5</v>
      </c>
      <c r="F142" s="422" t="s">
        <v>646</v>
      </c>
      <c r="G142" s="423"/>
      <c r="H142" s="423"/>
      <c r="I142" s="423"/>
      <c r="J142" s="160"/>
      <c r="K142" s="162">
        <v>22.032</v>
      </c>
      <c r="L142" s="160"/>
      <c r="M142" s="160"/>
      <c r="N142" s="160"/>
      <c r="O142" s="160"/>
      <c r="P142" s="160"/>
      <c r="Q142" s="160"/>
      <c r="R142" s="163"/>
      <c r="T142" s="164"/>
      <c r="U142" s="160"/>
      <c r="V142" s="160"/>
      <c r="W142" s="160"/>
      <c r="X142" s="160"/>
      <c r="Y142" s="160"/>
      <c r="Z142" s="160"/>
      <c r="AA142" s="165"/>
      <c r="AT142" s="166" t="s">
        <v>143</v>
      </c>
      <c r="AU142" s="166" t="s">
        <v>94</v>
      </c>
      <c r="AV142" s="10" t="s">
        <v>94</v>
      </c>
      <c r="AW142" s="10" t="s">
        <v>34</v>
      </c>
      <c r="AX142" s="10" t="s">
        <v>76</v>
      </c>
      <c r="AY142" s="166" t="s">
        <v>135</v>
      </c>
    </row>
    <row r="143" spans="2:65" s="12" customFormat="1" ht="22.5" customHeight="1">
      <c r="B143" s="175"/>
      <c r="C143" s="176"/>
      <c r="D143" s="176"/>
      <c r="E143" s="177" t="s">
        <v>5</v>
      </c>
      <c r="F143" s="420" t="s">
        <v>647</v>
      </c>
      <c r="G143" s="421"/>
      <c r="H143" s="421"/>
      <c r="I143" s="421"/>
      <c r="J143" s="176"/>
      <c r="K143" s="178" t="s">
        <v>5</v>
      </c>
      <c r="L143" s="176"/>
      <c r="M143" s="176"/>
      <c r="N143" s="176"/>
      <c r="O143" s="176"/>
      <c r="P143" s="176"/>
      <c r="Q143" s="176"/>
      <c r="R143" s="179"/>
      <c r="T143" s="180"/>
      <c r="U143" s="176"/>
      <c r="V143" s="176"/>
      <c r="W143" s="176"/>
      <c r="X143" s="176"/>
      <c r="Y143" s="176"/>
      <c r="Z143" s="176"/>
      <c r="AA143" s="181"/>
      <c r="AT143" s="182" t="s">
        <v>143</v>
      </c>
      <c r="AU143" s="182" t="s">
        <v>94</v>
      </c>
      <c r="AV143" s="12" t="s">
        <v>81</v>
      </c>
      <c r="AW143" s="12" t="s">
        <v>34</v>
      </c>
      <c r="AX143" s="12" t="s">
        <v>76</v>
      </c>
      <c r="AY143" s="182" t="s">
        <v>135</v>
      </c>
    </row>
    <row r="144" spans="2:65" s="11" customFormat="1" ht="22.5" customHeight="1">
      <c r="B144" s="167"/>
      <c r="C144" s="168"/>
      <c r="D144" s="168"/>
      <c r="E144" s="169" t="s">
        <v>5</v>
      </c>
      <c r="F144" s="414" t="s">
        <v>144</v>
      </c>
      <c r="G144" s="415"/>
      <c r="H144" s="415"/>
      <c r="I144" s="415"/>
      <c r="J144" s="168"/>
      <c r="K144" s="170">
        <v>22.032</v>
      </c>
      <c r="L144" s="168"/>
      <c r="M144" s="168"/>
      <c r="N144" s="168"/>
      <c r="O144" s="168"/>
      <c r="P144" s="168"/>
      <c r="Q144" s="168"/>
      <c r="R144" s="171"/>
      <c r="T144" s="172"/>
      <c r="U144" s="168"/>
      <c r="V144" s="168"/>
      <c r="W144" s="168"/>
      <c r="X144" s="168"/>
      <c r="Y144" s="168"/>
      <c r="Z144" s="168"/>
      <c r="AA144" s="173"/>
      <c r="AT144" s="174" t="s">
        <v>143</v>
      </c>
      <c r="AU144" s="174" t="s">
        <v>94</v>
      </c>
      <c r="AV144" s="11" t="s">
        <v>145</v>
      </c>
      <c r="AW144" s="11" t="s">
        <v>34</v>
      </c>
      <c r="AX144" s="11" t="s">
        <v>76</v>
      </c>
      <c r="AY144" s="174" t="s">
        <v>135</v>
      </c>
    </row>
    <row r="145" spans="2:65" s="10" customFormat="1" ht="22.5" customHeight="1">
      <c r="B145" s="159"/>
      <c r="C145" s="160"/>
      <c r="D145" s="160"/>
      <c r="E145" s="161" t="s">
        <v>5</v>
      </c>
      <c r="F145" s="422" t="s">
        <v>648</v>
      </c>
      <c r="G145" s="423"/>
      <c r="H145" s="423"/>
      <c r="I145" s="423"/>
      <c r="J145" s="160"/>
      <c r="K145" s="162">
        <v>144.584</v>
      </c>
      <c r="L145" s="160"/>
      <c r="M145" s="160"/>
      <c r="N145" s="160"/>
      <c r="O145" s="160"/>
      <c r="P145" s="160"/>
      <c r="Q145" s="160"/>
      <c r="R145" s="163"/>
      <c r="T145" s="164"/>
      <c r="U145" s="160"/>
      <c r="V145" s="160"/>
      <c r="W145" s="160"/>
      <c r="X145" s="160"/>
      <c r="Y145" s="160"/>
      <c r="Z145" s="160"/>
      <c r="AA145" s="165"/>
      <c r="AT145" s="166" t="s">
        <v>143</v>
      </c>
      <c r="AU145" s="166" t="s">
        <v>94</v>
      </c>
      <c r="AV145" s="10" t="s">
        <v>94</v>
      </c>
      <c r="AW145" s="10" t="s">
        <v>34</v>
      </c>
      <c r="AX145" s="10" t="s">
        <v>76</v>
      </c>
      <c r="AY145" s="166" t="s">
        <v>135</v>
      </c>
    </row>
    <row r="146" spans="2:65" s="12" customFormat="1" ht="22.5" customHeight="1">
      <c r="B146" s="175"/>
      <c r="C146" s="176"/>
      <c r="D146" s="176"/>
      <c r="E146" s="177" t="s">
        <v>5</v>
      </c>
      <c r="F146" s="420" t="s">
        <v>649</v>
      </c>
      <c r="G146" s="421"/>
      <c r="H146" s="421"/>
      <c r="I146" s="421"/>
      <c r="J146" s="176"/>
      <c r="K146" s="178" t="s">
        <v>5</v>
      </c>
      <c r="L146" s="176"/>
      <c r="M146" s="176"/>
      <c r="N146" s="176"/>
      <c r="O146" s="176"/>
      <c r="P146" s="176"/>
      <c r="Q146" s="176"/>
      <c r="R146" s="179"/>
      <c r="T146" s="180"/>
      <c r="U146" s="176"/>
      <c r="V146" s="176"/>
      <c r="W146" s="176"/>
      <c r="X146" s="176"/>
      <c r="Y146" s="176"/>
      <c r="Z146" s="176"/>
      <c r="AA146" s="181"/>
      <c r="AT146" s="182" t="s">
        <v>143</v>
      </c>
      <c r="AU146" s="182" t="s">
        <v>94</v>
      </c>
      <c r="AV146" s="12" t="s">
        <v>81</v>
      </c>
      <c r="AW146" s="12" t="s">
        <v>34</v>
      </c>
      <c r="AX146" s="12" t="s">
        <v>76</v>
      </c>
      <c r="AY146" s="182" t="s">
        <v>135</v>
      </c>
    </row>
    <row r="147" spans="2:65" s="11" customFormat="1" ht="22.5" customHeight="1">
      <c r="B147" s="167"/>
      <c r="C147" s="168"/>
      <c r="D147" s="168"/>
      <c r="E147" s="169" t="s">
        <v>5</v>
      </c>
      <c r="F147" s="414" t="s">
        <v>144</v>
      </c>
      <c r="G147" s="415"/>
      <c r="H147" s="415"/>
      <c r="I147" s="415"/>
      <c r="J147" s="168"/>
      <c r="K147" s="170">
        <v>144.584</v>
      </c>
      <c r="L147" s="168"/>
      <c r="M147" s="168"/>
      <c r="N147" s="168"/>
      <c r="O147" s="168"/>
      <c r="P147" s="168"/>
      <c r="Q147" s="168"/>
      <c r="R147" s="171"/>
      <c r="T147" s="172"/>
      <c r="U147" s="168"/>
      <c r="V147" s="168"/>
      <c r="W147" s="168"/>
      <c r="X147" s="168"/>
      <c r="Y147" s="168"/>
      <c r="Z147" s="168"/>
      <c r="AA147" s="173"/>
      <c r="AT147" s="174" t="s">
        <v>143</v>
      </c>
      <c r="AU147" s="174" t="s">
        <v>94</v>
      </c>
      <c r="AV147" s="11" t="s">
        <v>145</v>
      </c>
      <c r="AW147" s="11" t="s">
        <v>34</v>
      </c>
      <c r="AX147" s="11" t="s">
        <v>76</v>
      </c>
      <c r="AY147" s="174" t="s">
        <v>135</v>
      </c>
    </row>
    <row r="148" spans="2:65" s="10" customFormat="1" ht="22.5" customHeight="1">
      <c r="B148" s="159"/>
      <c r="C148" s="160"/>
      <c r="D148" s="160"/>
      <c r="E148" s="161" t="s">
        <v>5</v>
      </c>
      <c r="F148" s="422" t="s">
        <v>650</v>
      </c>
      <c r="G148" s="423"/>
      <c r="H148" s="423"/>
      <c r="I148" s="423"/>
      <c r="J148" s="160"/>
      <c r="K148" s="162">
        <v>105.75</v>
      </c>
      <c r="L148" s="160"/>
      <c r="M148" s="160"/>
      <c r="N148" s="160"/>
      <c r="O148" s="160"/>
      <c r="P148" s="160"/>
      <c r="Q148" s="160"/>
      <c r="R148" s="163"/>
      <c r="T148" s="164"/>
      <c r="U148" s="160"/>
      <c r="V148" s="160"/>
      <c r="W148" s="160"/>
      <c r="X148" s="160"/>
      <c r="Y148" s="160"/>
      <c r="Z148" s="160"/>
      <c r="AA148" s="165"/>
      <c r="AT148" s="166" t="s">
        <v>143</v>
      </c>
      <c r="AU148" s="166" t="s">
        <v>94</v>
      </c>
      <c r="AV148" s="10" t="s">
        <v>94</v>
      </c>
      <c r="AW148" s="10" t="s">
        <v>34</v>
      </c>
      <c r="AX148" s="10" t="s">
        <v>76</v>
      </c>
      <c r="AY148" s="166" t="s">
        <v>135</v>
      </c>
    </row>
    <row r="149" spans="2:65" s="10" customFormat="1" ht="22.5" customHeight="1">
      <c r="B149" s="159"/>
      <c r="C149" s="160"/>
      <c r="D149" s="160"/>
      <c r="E149" s="161" t="s">
        <v>5</v>
      </c>
      <c r="F149" s="422" t="s">
        <v>651</v>
      </c>
      <c r="G149" s="423"/>
      <c r="H149" s="423"/>
      <c r="I149" s="423"/>
      <c r="J149" s="160"/>
      <c r="K149" s="162">
        <v>45.12</v>
      </c>
      <c r="L149" s="160"/>
      <c r="M149" s="160"/>
      <c r="N149" s="160"/>
      <c r="O149" s="160"/>
      <c r="P149" s="160"/>
      <c r="Q149" s="160"/>
      <c r="R149" s="163"/>
      <c r="T149" s="164"/>
      <c r="U149" s="160"/>
      <c r="V149" s="160"/>
      <c r="W149" s="160"/>
      <c r="X149" s="160"/>
      <c r="Y149" s="160"/>
      <c r="Z149" s="160"/>
      <c r="AA149" s="165"/>
      <c r="AT149" s="166" t="s">
        <v>143</v>
      </c>
      <c r="AU149" s="166" t="s">
        <v>94</v>
      </c>
      <c r="AV149" s="10" t="s">
        <v>94</v>
      </c>
      <c r="AW149" s="10" t="s">
        <v>34</v>
      </c>
      <c r="AX149" s="10" t="s">
        <v>76</v>
      </c>
      <c r="AY149" s="166" t="s">
        <v>135</v>
      </c>
    </row>
    <row r="150" spans="2:65" s="12" customFormat="1" ht="22.5" customHeight="1">
      <c r="B150" s="175"/>
      <c r="C150" s="176"/>
      <c r="D150" s="176"/>
      <c r="E150" s="177" t="s">
        <v>5</v>
      </c>
      <c r="F150" s="420" t="s">
        <v>652</v>
      </c>
      <c r="G150" s="421"/>
      <c r="H150" s="421"/>
      <c r="I150" s="421"/>
      <c r="J150" s="176"/>
      <c r="K150" s="178" t="s">
        <v>5</v>
      </c>
      <c r="L150" s="176"/>
      <c r="M150" s="176"/>
      <c r="N150" s="176"/>
      <c r="O150" s="176"/>
      <c r="P150" s="176"/>
      <c r="Q150" s="176"/>
      <c r="R150" s="179"/>
      <c r="T150" s="180"/>
      <c r="U150" s="176"/>
      <c r="V150" s="176"/>
      <c r="W150" s="176"/>
      <c r="X150" s="176"/>
      <c r="Y150" s="176"/>
      <c r="Z150" s="176"/>
      <c r="AA150" s="181"/>
      <c r="AT150" s="182" t="s">
        <v>143</v>
      </c>
      <c r="AU150" s="182" t="s">
        <v>94</v>
      </c>
      <c r="AV150" s="12" t="s">
        <v>81</v>
      </c>
      <c r="AW150" s="12" t="s">
        <v>34</v>
      </c>
      <c r="AX150" s="12" t="s">
        <v>76</v>
      </c>
      <c r="AY150" s="182" t="s">
        <v>135</v>
      </c>
    </row>
    <row r="151" spans="2:65" s="11" customFormat="1" ht="22.5" customHeight="1">
      <c r="B151" s="167"/>
      <c r="C151" s="168"/>
      <c r="D151" s="168"/>
      <c r="E151" s="169" t="s">
        <v>5</v>
      </c>
      <c r="F151" s="414" t="s">
        <v>144</v>
      </c>
      <c r="G151" s="415"/>
      <c r="H151" s="415"/>
      <c r="I151" s="415"/>
      <c r="J151" s="168"/>
      <c r="K151" s="170">
        <v>150.87</v>
      </c>
      <c r="L151" s="168"/>
      <c r="M151" s="168"/>
      <c r="N151" s="168"/>
      <c r="O151" s="168"/>
      <c r="P151" s="168"/>
      <c r="Q151" s="168"/>
      <c r="R151" s="171"/>
      <c r="T151" s="172"/>
      <c r="U151" s="168"/>
      <c r="V151" s="168"/>
      <c r="W151" s="168"/>
      <c r="X151" s="168"/>
      <c r="Y151" s="168"/>
      <c r="Z151" s="168"/>
      <c r="AA151" s="173"/>
      <c r="AT151" s="174" t="s">
        <v>143</v>
      </c>
      <c r="AU151" s="174" t="s">
        <v>94</v>
      </c>
      <c r="AV151" s="11" t="s">
        <v>145</v>
      </c>
      <c r="AW151" s="11" t="s">
        <v>34</v>
      </c>
      <c r="AX151" s="11" t="s">
        <v>76</v>
      </c>
      <c r="AY151" s="174" t="s">
        <v>135</v>
      </c>
    </row>
    <row r="152" spans="2:65" s="13" customFormat="1" ht="22.5" customHeight="1">
      <c r="B152" s="183"/>
      <c r="C152" s="184"/>
      <c r="D152" s="184"/>
      <c r="E152" s="185" t="s">
        <v>5</v>
      </c>
      <c r="F152" s="424" t="s">
        <v>157</v>
      </c>
      <c r="G152" s="425"/>
      <c r="H152" s="425"/>
      <c r="I152" s="425"/>
      <c r="J152" s="184"/>
      <c r="K152" s="186">
        <v>460.59199999999998</v>
      </c>
      <c r="L152" s="184"/>
      <c r="M152" s="184"/>
      <c r="N152" s="184"/>
      <c r="O152" s="184"/>
      <c r="P152" s="184"/>
      <c r="Q152" s="184"/>
      <c r="R152" s="187"/>
      <c r="T152" s="188"/>
      <c r="U152" s="184"/>
      <c r="V152" s="184"/>
      <c r="W152" s="184"/>
      <c r="X152" s="184"/>
      <c r="Y152" s="184"/>
      <c r="Z152" s="184"/>
      <c r="AA152" s="189"/>
      <c r="AT152" s="190" t="s">
        <v>143</v>
      </c>
      <c r="AU152" s="190" t="s">
        <v>94</v>
      </c>
      <c r="AV152" s="13" t="s">
        <v>140</v>
      </c>
      <c r="AW152" s="13" t="s">
        <v>34</v>
      </c>
      <c r="AX152" s="13" t="s">
        <v>76</v>
      </c>
      <c r="AY152" s="190" t="s">
        <v>135</v>
      </c>
    </row>
    <row r="153" spans="2:65" s="10" customFormat="1" ht="22.5" customHeight="1">
      <c r="B153" s="159"/>
      <c r="C153" s="160"/>
      <c r="D153" s="160"/>
      <c r="E153" s="161" t="s">
        <v>5</v>
      </c>
      <c r="F153" s="422" t="s">
        <v>653</v>
      </c>
      <c r="G153" s="423"/>
      <c r="H153" s="423"/>
      <c r="I153" s="423"/>
      <c r="J153" s="160"/>
      <c r="K153" s="162">
        <v>253.32599999999999</v>
      </c>
      <c r="L153" s="160"/>
      <c r="M153" s="160"/>
      <c r="N153" s="160"/>
      <c r="O153" s="160"/>
      <c r="P153" s="160"/>
      <c r="Q153" s="160"/>
      <c r="R153" s="163"/>
      <c r="T153" s="164"/>
      <c r="U153" s="160"/>
      <c r="V153" s="160"/>
      <c r="W153" s="160"/>
      <c r="X153" s="160"/>
      <c r="Y153" s="160"/>
      <c r="Z153" s="160"/>
      <c r="AA153" s="165"/>
      <c r="AT153" s="166" t="s">
        <v>143</v>
      </c>
      <c r="AU153" s="166" t="s">
        <v>94</v>
      </c>
      <c r="AV153" s="10" t="s">
        <v>94</v>
      </c>
      <c r="AW153" s="10" t="s">
        <v>34</v>
      </c>
      <c r="AX153" s="10" t="s">
        <v>81</v>
      </c>
      <c r="AY153" s="166" t="s">
        <v>135</v>
      </c>
    </row>
    <row r="154" spans="2:65" s="1" customFormat="1" ht="31.5" customHeight="1">
      <c r="B154" s="123"/>
      <c r="C154" s="152" t="s">
        <v>94</v>
      </c>
      <c r="D154" s="152" t="s">
        <v>136</v>
      </c>
      <c r="E154" s="153" t="s">
        <v>331</v>
      </c>
      <c r="F154" s="409" t="s">
        <v>332</v>
      </c>
      <c r="G154" s="409"/>
      <c r="H154" s="409"/>
      <c r="I154" s="409"/>
      <c r="J154" s="154" t="s">
        <v>139</v>
      </c>
      <c r="K154" s="155">
        <v>75.998000000000005</v>
      </c>
      <c r="L154" s="410">
        <v>0</v>
      </c>
      <c r="M154" s="410"/>
      <c r="N154" s="411">
        <f>ROUND(L154*K154,2)</f>
        <v>0</v>
      </c>
      <c r="O154" s="411"/>
      <c r="P154" s="411"/>
      <c r="Q154" s="411"/>
      <c r="R154" s="126"/>
      <c r="T154" s="156" t="s">
        <v>5</v>
      </c>
      <c r="U154" s="47" t="s">
        <v>41</v>
      </c>
      <c r="V154" s="39"/>
      <c r="W154" s="157">
        <f>V154*K154</f>
        <v>0</v>
      </c>
      <c r="X154" s="157">
        <v>0</v>
      </c>
      <c r="Y154" s="157">
        <f>X154*K154</f>
        <v>0</v>
      </c>
      <c r="Z154" s="157">
        <v>0</v>
      </c>
      <c r="AA154" s="158">
        <f>Z154*K154</f>
        <v>0</v>
      </c>
      <c r="AR154" s="21" t="s">
        <v>140</v>
      </c>
      <c r="AT154" s="21" t="s">
        <v>136</v>
      </c>
      <c r="AU154" s="21" t="s">
        <v>94</v>
      </c>
      <c r="AY154" s="21" t="s">
        <v>135</v>
      </c>
      <c r="BE154" s="103">
        <f>IF(U154="základní",N154,0)</f>
        <v>0</v>
      </c>
      <c r="BF154" s="103">
        <f>IF(U154="snížená",N154,0)</f>
        <v>0</v>
      </c>
      <c r="BG154" s="103">
        <f>IF(U154="zákl. přenesená",N154,0)</f>
        <v>0</v>
      </c>
      <c r="BH154" s="103">
        <f>IF(U154="sníž. přenesená",N154,0)</f>
        <v>0</v>
      </c>
      <c r="BI154" s="103">
        <f>IF(U154="nulová",N154,0)</f>
        <v>0</v>
      </c>
      <c r="BJ154" s="21" t="s">
        <v>81</v>
      </c>
      <c r="BK154" s="103">
        <f>ROUND(L154*K154,2)</f>
        <v>0</v>
      </c>
      <c r="BL154" s="21" t="s">
        <v>140</v>
      </c>
      <c r="BM154" s="21" t="s">
        <v>333</v>
      </c>
    </row>
    <row r="155" spans="2:65" s="10" customFormat="1" ht="22.5" customHeight="1">
      <c r="B155" s="159"/>
      <c r="C155" s="160"/>
      <c r="D155" s="160"/>
      <c r="E155" s="161" t="s">
        <v>5</v>
      </c>
      <c r="F155" s="412" t="s">
        <v>654</v>
      </c>
      <c r="G155" s="413"/>
      <c r="H155" s="413"/>
      <c r="I155" s="413"/>
      <c r="J155" s="160"/>
      <c r="K155" s="162">
        <v>75.998000000000005</v>
      </c>
      <c r="L155" s="160"/>
      <c r="M155" s="160"/>
      <c r="N155" s="160"/>
      <c r="O155" s="160"/>
      <c r="P155" s="160"/>
      <c r="Q155" s="160"/>
      <c r="R155" s="163"/>
      <c r="T155" s="164"/>
      <c r="U155" s="160"/>
      <c r="V155" s="160"/>
      <c r="W155" s="160"/>
      <c r="X155" s="160"/>
      <c r="Y155" s="160"/>
      <c r="Z155" s="160"/>
      <c r="AA155" s="165"/>
      <c r="AT155" s="166" t="s">
        <v>143</v>
      </c>
      <c r="AU155" s="166" t="s">
        <v>94</v>
      </c>
      <c r="AV155" s="10" t="s">
        <v>94</v>
      </c>
      <c r="AW155" s="10" t="s">
        <v>34</v>
      </c>
      <c r="AX155" s="10" t="s">
        <v>76</v>
      </c>
      <c r="AY155" s="166" t="s">
        <v>135</v>
      </c>
    </row>
    <row r="156" spans="2:65" s="11" customFormat="1" ht="22.5" customHeight="1">
      <c r="B156" s="167"/>
      <c r="C156" s="168"/>
      <c r="D156" s="168"/>
      <c r="E156" s="169" t="s">
        <v>5</v>
      </c>
      <c r="F156" s="414" t="s">
        <v>144</v>
      </c>
      <c r="G156" s="415"/>
      <c r="H156" s="415"/>
      <c r="I156" s="415"/>
      <c r="J156" s="168"/>
      <c r="K156" s="170">
        <v>75.998000000000005</v>
      </c>
      <c r="L156" s="168"/>
      <c r="M156" s="168"/>
      <c r="N156" s="168"/>
      <c r="O156" s="168"/>
      <c r="P156" s="168"/>
      <c r="Q156" s="168"/>
      <c r="R156" s="171"/>
      <c r="T156" s="172"/>
      <c r="U156" s="168"/>
      <c r="V156" s="168"/>
      <c r="W156" s="168"/>
      <c r="X156" s="168"/>
      <c r="Y156" s="168"/>
      <c r="Z156" s="168"/>
      <c r="AA156" s="173"/>
      <c r="AT156" s="174" t="s">
        <v>143</v>
      </c>
      <c r="AU156" s="174" t="s">
        <v>94</v>
      </c>
      <c r="AV156" s="11" t="s">
        <v>145</v>
      </c>
      <c r="AW156" s="11" t="s">
        <v>34</v>
      </c>
      <c r="AX156" s="11" t="s">
        <v>81</v>
      </c>
      <c r="AY156" s="174" t="s">
        <v>135</v>
      </c>
    </row>
    <row r="157" spans="2:65" s="1" customFormat="1" ht="31.5" customHeight="1">
      <c r="B157" s="123"/>
      <c r="C157" s="152" t="s">
        <v>145</v>
      </c>
      <c r="D157" s="152" t="s">
        <v>136</v>
      </c>
      <c r="E157" s="153" t="s">
        <v>335</v>
      </c>
      <c r="F157" s="409" t="s">
        <v>336</v>
      </c>
      <c r="G157" s="409"/>
      <c r="H157" s="409"/>
      <c r="I157" s="409"/>
      <c r="J157" s="154" t="s">
        <v>139</v>
      </c>
      <c r="K157" s="155">
        <v>184.23699999999999</v>
      </c>
      <c r="L157" s="410">
        <v>0</v>
      </c>
      <c r="M157" s="410"/>
      <c r="N157" s="411">
        <f>ROUND(L157*K157,2)</f>
        <v>0</v>
      </c>
      <c r="O157" s="411"/>
      <c r="P157" s="411"/>
      <c r="Q157" s="411"/>
      <c r="R157" s="126"/>
      <c r="T157" s="156" t="s">
        <v>5</v>
      </c>
      <c r="U157" s="47" t="s">
        <v>41</v>
      </c>
      <c r="V157" s="39"/>
      <c r="W157" s="157">
        <f>V157*K157</f>
        <v>0</v>
      </c>
      <c r="X157" s="157">
        <v>0</v>
      </c>
      <c r="Y157" s="157">
        <f>X157*K157</f>
        <v>0</v>
      </c>
      <c r="Z157" s="157">
        <v>0</v>
      </c>
      <c r="AA157" s="158">
        <f>Z157*K157</f>
        <v>0</v>
      </c>
      <c r="AR157" s="21" t="s">
        <v>140</v>
      </c>
      <c r="AT157" s="21" t="s">
        <v>136</v>
      </c>
      <c r="AU157" s="21" t="s">
        <v>94</v>
      </c>
      <c r="AY157" s="21" t="s">
        <v>135</v>
      </c>
      <c r="BE157" s="103">
        <f>IF(U157="základní",N157,0)</f>
        <v>0</v>
      </c>
      <c r="BF157" s="103">
        <f>IF(U157="snížená",N157,0)</f>
        <v>0</v>
      </c>
      <c r="BG157" s="103">
        <f>IF(U157="zákl. přenesená",N157,0)</f>
        <v>0</v>
      </c>
      <c r="BH157" s="103">
        <f>IF(U157="sníž. přenesená",N157,0)</f>
        <v>0</v>
      </c>
      <c r="BI157" s="103">
        <f>IF(U157="nulová",N157,0)</f>
        <v>0</v>
      </c>
      <c r="BJ157" s="21" t="s">
        <v>81</v>
      </c>
      <c r="BK157" s="103">
        <f>ROUND(L157*K157,2)</f>
        <v>0</v>
      </c>
      <c r="BL157" s="21" t="s">
        <v>140</v>
      </c>
      <c r="BM157" s="21" t="s">
        <v>337</v>
      </c>
    </row>
    <row r="158" spans="2:65" s="10" customFormat="1" ht="22.5" customHeight="1">
      <c r="B158" s="159"/>
      <c r="C158" s="160"/>
      <c r="D158" s="160"/>
      <c r="E158" s="161" t="s">
        <v>5</v>
      </c>
      <c r="F158" s="412" t="s">
        <v>655</v>
      </c>
      <c r="G158" s="413"/>
      <c r="H158" s="413"/>
      <c r="I158" s="413"/>
      <c r="J158" s="160"/>
      <c r="K158" s="162">
        <v>184.23699999999999</v>
      </c>
      <c r="L158" s="160"/>
      <c r="M158" s="160"/>
      <c r="N158" s="160"/>
      <c r="O158" s="160"/>
      <c r="P158" s="160"/>
      <c r="Q158" s="160"/>
      <c r="R158" s="163"/>
      <c r="T158" s="164"/>
      <c r="U158" s="160"/>
      <c r="V158" s="160"/>
      <c r="W158" s="160"/>
      <c r="X158" s="160"/>
      <c r="Y158" s="160"/>
      <c r="Z158" s="160"/>
      <c r="AA158" s="165"/>
      <c r="AT158" s="166" t="s">
        <v>143</v>
      </c>
      <c r="AU158" s="166" t="s">
        <v>94</v>
      </c>
      <c r="AV158" s="10" t="s">
        <v>94</v>
      </c>
      <c r="AW158" s="10" t="s">
        <v>34</v>
      </c>
      <c r="AX158" s="10" t="s">
        <v>76</v>
      </c>
      <c r="AY158" s="166" t="s">
        <v>135</v>
      </c>
    </row>
    <row r="159" spans="2:65" s="11" customFormat="1" ht="22.5" customHeight="1">
      <c r="B159" s="167"/>
      <c r="C159" s="168"/>
      <c r="D159" s="168"/>
      <c r="E159" s="169" t="s">
        <v>5</v>
      </c>
      <c r="F159" s="414" t="s">
        <v>144</v>
      </c>
      <c r="G159" s="415"/>
      <c r="H159" s="415"/>
      <c r="I159" s="415"/>
      <c r="J159" s="168"/>
      <c r="K159" s="170">
        <v>184.23699999999999</v>
      </c>
      <c r="L159" s="168"/>
      <c r="M159" s="168"/>
      <c r="N159" s="168"/>
      <c r="O159" s="168"/>
      <c r="P159" s="168"/>
      <c r="Q159" s="168"/>
      <c r="R159" s="171"/>
      <c r="T159" s="172"/>
      <c r="U159" s="168"/>
      <c r="V159" s="168"/>
      <c r="W159" s="168"/>
      <c r="X159" s="168"/>
      <c r="Y159" s="168"/>
      <c r="Z159" s="168"/>
      <c r="AA159" s="173"/>
      <c r="AT159" s="174" t="s">
        <v>143</v>
      </c>
      <c r="AU159" s="174" t="s">
        <v>94</v>
      </c>
      <c r="AV159" s="11" t="s">
        <v>145</v>
      </c>
      <c r="AW159" s="11" t="s">
        <v>34</v>
      </c>
      <c r="AX159" s="11" t="s">
        <v>81</v>
      </c>
      <c r="AY159" s="174" t="s">
        <v>135</v>
      </c>
    </row>
    <row r="160" spans="2:65" s="1" customFormat="1" ht="31.5" customHeight="1">
      <c r="B160" s="123"/>
      <c r="C160" s="152" t="s">
        <v>140</v>
      </c>
      <c r="D160" s="152" t="s">
        <v>136</v>
      </c>
      <c r="E160" s="153" t="s">
        <v>339</v>
      </c>
      <c r="F160" s="409" t="s">
        <v>340</v>
      </c>
      <c r="G160" s="409"/>
      <c r="H160" s="409"/>
      <c r="I160" s="409"/>
      <c r="J160" s="154" t="s">
        <v>139</v>
      </c>
      <c r="K160" s="155">
        <v>55.271000000000001</v>
      </c>
      <c r="L160" s="410">
        <v>0</v>
      </c>
      <c r="M160" s="410"/>
      <c r="N160" s="411">
        <f>ROUND(L160*K160,2)</f>
        <v>0</v>
      </c>
      <c r="O160" s="411"/>
      <c r="P160" s="411"/>
      <c r="Q160" s="411"/>
      <c r="R160" s="126"/>
      <c r="T160" s="156" t="s">
        <v>5</v>
      </c>
      <c r="U160" s="47" t="s">
        <v>41</v>
      </c>
      <c r="V160" s="39"/>
      <c r="W160" s="157">
        <f>V160*K160</f>
        <v>0</v>
      </c>
      <c r="X160" s="157">
        <v>0</v>
      </c>
      <c r="Y160" s="157">
        <f>X160*K160</f>
        <v>0</v>
      </c>
      <c r="Z160" s="157">
        <v>0</v>
      </c>
      <c r="AA160" s="158">
        <f>Z160*K160</f>
        <v>0</v>
      </c>
      <c r="AR160" s="21" t="s">
        <v>140</v>
      </c>
      <c r="AT160" s="21" t="s">
        <v>136</v>
      </c>
      <c r="AU160" s="21" t="s">
        <v>94</v>
      </c>
      <c r="AY160" s="21" t="s">
        <v>135</v>
      </c>
      <c r="BE160" s="103">
        <f>IF(U160="základní",N160,0)</f>
        <v>0</v>
      </c>
      <c r="BF160" s="103">
        <f>IF(U160="snížená",N160,0)</f>
        <v>0</v>
      </c>
      <c r="BG160" s="103">
        <f>IF(U160="zákl. přenesená",N160,0)</f>
        <v>0</v>
      </c>
      <c r="BH160" s="103">
        <f>IF(U160="sníž. přenesená",N160,0)</f>
        <v>0</v>
      </c>
      <c r="BI160" s="103">
        <f>IF(U160="nulová",N160,0)</f>
        <v>0</v>
      </c>
      <c r="BJ160" s="21" t="s">
        <v>81</v>
      </c>
      <c r="BK160" s="103">
        <f>ROUND(L160*K160,2)</f>
        <v>0</v>
      </c>
      <c r="BL160" s="21" t="s">
        <v>140</v>
      </c>
      <c r="BM160" s="21" t="s">
        <v>341</v>
      </c>
    </row>
    <row r="161" spans="2:65" s="10" customFormat="1" ht="22.5" customHeight="1">
      <c r="B161" s="159"/>
      <c r="C161" s="160"/>
      <c r="D161" s="160"/>
      <c r="E161" s="161" t="s">
        <v>5</v>
      </c>
      <c r="F161" s="412" t="s">
        <v>656</v>
      </c>
      <c r="G161" s="413"/>
      <c r="H161" s="413"/>
      <c r="I161" s="413"/>
      <c r="J161" s="160"/>
      <c r="K161" s="162">
        <v>55.271000000000001</v>
      </c>
      <c r="L161" s="160"/>
      <c r="M161" s="160"/>
      <c r="N161" s="160"/>
      <c r="O161" s="160"/>
      <c r="P161" s="160"/>
      <c r="Q161" s="160"/>
      <c r="R161" s="163"/>
      <c r="T161" s="164"/>
      <c r="U161" s="160"/>
      <c r="V161" s="160"/>
      <c r="W161" s="160"/>
      <c r="X161" s="160"/>
      <c r="Y161" s="160"/>
      <c r="Z161" s="160"/>
      <c r="AA161" s="165"/>
      <c r="AT161" s="166" t="s">
        <v>143</v>
      </c>
      <c r="AU161" s="166" t="s">
        <v>94</v>
      </c>
      <c r="AV161" s="10" t="s">
        <v>94</v>
      </c>
      <c r="AW161" s="10" t="s">
        <v>34</v>
      </c>
      <c r="AX161" s="10" t="s">
        <v>76</v>
      </c>
      <c r="AY161" s="166" t="s">
        <v>135</v>
      </c>
    </row>
    <row r="162" spans="2:65" s="11" customFormat="1" ht="22.5" customHeight="1">
      <c r="B162" s="167"/>
      <c r="C162" s="168"/>
      <c r="D162" s="168"/>
      <c r="E162" s="169" t="s">
        <v>5</v>
      </c>
      <c r="F162" s="414" t="s">
        <v>144</v>
      </c>
      <c r="G162" s="415"/>
      <c r="H162" s="415"/>
      <c r="I162" s="415"/>
      <c r="J162" s="168"/>
      <c r="K162" s="170">
        <v>55.271000000000001</v>
      </c>
      <c r="L162" s="168"/>
      <c r="M162" s="168"/>
      <c r="N162" s="168"/>
      <c r="O162" s="168"/>
      <c r="P162" s="168"/>
      <c r="Q162" s="168"/>
      <c r="R162" s="171"/>
      <c r="T162" s="172"/>
      <c r="U162" s="168"/>
      <c r="V162" s="168"/>
      <c r="W162" s="168"/>
      <c r="X162" s="168"/>
      <c r="Y162" s="168"/>
      <c r="Z162" s="168"/>
      <c r="AA162" s="173"/>
      <c r="AT162" s="174" t="s">
        <v>143</v>
      </c>
      <c r="AU162" s="174" t="s">
        <v>94</v>
      </c>
      <c r="AV162" s="11" t="s">
        <v>145</v>
      </c>
      <c r="AW162" s="11" t="s">
        <v>34</v>
      </c>
      <c r="AX162" s="11" t="s">
        <v>81</v>
      </c>
      <c r="AY162" s="174" t="s">
        <v>135</v>
      </c>
    </row>
    <row r="163" spans="2:65" s="1" customFormat="1" ht="31.5" customHeight="1">
      <c r="B163" s="123"/>
      <c r="C163" s="152" t="s">
        <v>163</v>
      </c>
      <c r="D163" s="152" t="s">
        <v>136</v>
      </c>
      <c r="E163" s="153" t="s">
        <v>343</v>
      </c>
      <c r="F163" s="409" t="s">
        <v>344</v>
      </c>
      <c r="G163" s="409"/>
      <c r="H163" s="409"/>
      <c r="I163" s="409"/>
      <c r="J163" s="154" t="s">
        <v>139</v>
      </c>
      <c r="K163" s="155">
        <v>23.029</v>
      </c>
      <c r="L163" s="410">
        <v>0</v>
      </c>
      <c r="M163" s="410"/>
      <c r="N163" s="411">
        <f>ROUND(L163*K163,2)</f>
        <v>0</v>
      </c>
      <c r="O163" s="411"/>
      <c r="P163" s="411"/>
      <c r="Q163" s="411"/>
      <c r="R163" s="126"/>
      <c r="T163" s="156" t="s">
        <v>5</v>
      </c>
      <c r="U163" s="47" t="s">
        <v>41</v>
      </c>
      <c r="V163" s="39"/>
      <c r="W163" s="157">
        <f>V163*K163</f>
        <v>0</v>
      </c>
      <c r="X163" s="157">
        <v>8.1399999999999997E-3</v>
      </c>
      <c r="Y163" s="157">
        <f>X163*K163</f>
        <v>0.18745605999999998</v>
      </c>
      <c r="Z163" s="157">
        <v>0</v>
      </c>
      <c r="AA163" s="158">
        <f>Z163*K163</f>
        <v>0</v>
      </c>
      <c r="AR163" s="21" t="s">
        <v>140</v>
      </c>
      <c r="AT163" s="21" t="s">
        <v>136</v>
      </c>
      <c r="AU163" s="21" t="s">
        <v>94</v>
      </c>
      <c r="AY163" s="21" t="s">
        <v>135</v>
      </c>
      <c r="BE163" s="103">
        <f>IF(U163="základní",N163,0)</f>
        <v>0</v>
      </c>
      <c r="BF163" s="103">
        <f>IF(U163="snížená",N163,0)</f>
        <v>0</v>
      </c>
      <c r="BG163" s="103">
        <f>IF(U163="zákl. přenesená",N163,0)</f>
        <v>0</v>
      </c>
      <c r="BH163" s="103">
        <f>IF(U163="sníž. přenesená",N163,0)</f>
        <v>0</v>
      </c>
      <c r="BI163" s="103">
        <f>IF(U163="nulová",N163,0)</f>
        <v>0</v>
      </c>
      <c r="BJ163" s="21" t="s">
        <v>81</v>
      </c>
      <c r="BK163" s="103">
        <f>ROUND(L163*K163,2)</f>
        <v>0</v>
      </c>
      <c r="BL163" s="21" t="s">
        <v>140</v>
      </c>
      <c r="BM163" s="21" t="s">
        <v>345</v>
      </c>
    </row>
    <row r="164" spans="2:65" s="10" customFormat="1" ht="22.5" customHeight="1">
      <c r="B164" s="159"/>
      <c r="C164" s="160"/>
      <c r="D164" s="160"/>
      <c r="E164" s="161" t="s">
        <v>5</v>
      </c>
      <c r="F164" s="412" t="s">
        <v>657</v>
      </c>
      <c r="G164" s="413"/>
      <c r="H164" s="413"/>
      <c r="I164" s="413"/>
      <c r="J164" s="160"/>
      <c r="K164" s="162">
        <v>23.029</v>
      </c>
      <c r="L164" s="160"/>
      <c r="M164" s="160"/>
      <c r="N164" s="160"/>
      <c r="O164" s="160"/>
      <c r="P164" s="160"/>
      <c r="Q164" s="160"/>
      <c r="R164" s="163"/>
      <c r="T164" s="164"/>
      <c r="U164" s="160"/>
      <c r="V164" s="160"/>
      <c r="W164" s="160"/>
      <c r="X164" s="160"/>
      <c r="Y164" s="160"/>
      <c r="Z164" s="160"/>
      <c r="AA164" s="165"/>
      <c r="AT164" s="166" t="s">
        <v>143</v>
      </c>
      <c r="AU164" s="166" t="s">
        <v>94</v>
      </c>
      <c r="AV164" s="10" t="s">
        <v>94</v>
      </c>
      <c r="AW164" s="10" t="s">
        <v>34</v>
      </c>
      <c r="AX164" s="10" t="s">
        <v>76</v>
      </c>
      <c r="AY164" s="166" t="s">
        <v>135</v>
      </c>
    </row>
    <row r="165" spans="2:65" s="11" customFormat="1" ht="22.5" customHeight="1">
      <c r="B165" s="167"/>
      <c r="C165" s="168"/>
      <c r="D165" s="168"/>
      <c r="E165" s="169" t="s">
        <v>5</v>
      </c>
      <c r="F165" s="414" t="s">
        <v>144</v>
      </c>
      <c r="G165" s="415"/>
      <c r="H165" s="415"/>
      <c r="I165" s="415"/>
      <c r="J165" s="168"/>
      <c r="K165" s="170">
        <v>23.029</v>
      </c>
      <c r="L165" s="168"/>
      <c r="M165" s="168"/>
      <c r="N165" s="168"/>
      <c r="O165" s="168"/>
      <c r="P165" s="168"/>
      <c r="Q165" s="168"/>
      <c r="R165" s="171"/>
      <c r="T165" s="172"/>
      <c r="U165" s="168"/>
      <c r="V165" s="168"/>
      <c r="W165" s="168"/>
      <c r="X165" s="168"/>
      <c r="Y165" s="168"/>
      <c r="Z165" s="168"/>
      <c r="AA165" s="173"/>
      <c r="AT165" s="174" t="s">
        <v>143</v>
      </c>
      <c r="AU165" s="174" t="s">
        <v>94</v>
      </c>
      <c r="AV165" s="11" t="s">
        <v>145</v>
      </c>
      <c r="AW165" s="11" t="s">
        <v>34</v>
      </c>
      <c r="AX165" s="11" t="s">
        <v>81</v>
      </c>
      <c r="AY165" s="174" t="s">
        <v>135</v>
      </c>
    </row>
    <row r="166" spans="2:65" s="1" customFormat="1" ht="31.5" customHeight="1">
      <c r="B166" s="123"/>
      <c r="C166" s="152" t="s">
        <v>186</v>
      </c>
      <c r="D166" s="152" t="s">
        <v>136</v>
      </c>
      <c r="E166" s="153" t="s">
        <v>187</v>
      </c>
      <c r="F166" s="409" t="s">
        <v>188</v>
      </c>
      <c r="G166" s="409"/>
      <c r="H166" s="409"/>
      <c r="I166" s="409"/>
      <c r="J166" s="154" t="s">
        <v>139</v>
      </c>
      <c r="K166" s="155">
        <v>92.543000000000006</v>
      </c>
      <c r="L166" s="410">
        <v>0</v>
      </c>
      <c r="M166" s="410"/>
      <c r="N166" s="411">
        <f>ROUND(L166*K166,2)</f>
        <v>0</v>
      </c>
      <c r="O166" s="411"/>
      <c r="P166" s="411"/>
      <c r="Q166" s="411"/>
      <c r="R166" s="126"/>
      <c r="T166" s="156" t="s">
        <v>5</v>
      </c>
      <c r="U166" s="47" t="s">
        <v>41</v>
      </c>
      <c r="V166" s="39"/>
      <c r="W166" s="157">
        <f>V166*K166</f>
        <v>0</v>
      </c>
      <c r="X166" s="157">
        <v>0</v>
      </c>
      <c r="Y166" s="157">
        <f>X166*K166</f>
        <v>0</v>
      </c>
      <c r="Z166" s="157">
        <v>0</v>
      </c>
      <c r="AA166" s="158">
        <f>Z166*K166</f>
        <v>0</v>
      </c>
      <c r="AR166" s="21" t="s">
        <v>140</v>
      </c>
      <c r="AT166" s="21" t="s">
        <v>136</v>
      </c>
      <c r="AU166" s="21" t="s">
        <v>94</v>
      </c>
      <c r="AY166" s="21" t="s">
        <v>135</v>
      </c>
      <c r="BE166" s="103">
        <f>IF(U166="základní",N166,0)</f>
        <v>0</v>
      </c>
      <c r="BF166" s="103">
        <f>IF(U166="snížená",N166,0)</f>
        <v>0</v>
      </c>
      <c r="BG166" s="103">
        <f>IF(U166="zákl. přenesená",N166,0)</f>
        <v>0</v>
      </c>
      <c r="BH166" s="103">
        <f>IF(U166="sníž. přenesená",N166,0)</f>
        <v>0</v>
      </c>
      <c r="BI166" s="103">
        <f>IF(U166="nulová",N166,0)</f>
        <v>0</v>
      </c>
      <c r="BJ166" s="21" t="s">
        <v>81</v>
      </c>
      <c r="BK166" s="103">
        <f>ROUND(L166*K166,2)</f>
        <v>0</v>
      </c>
      <c r="BL166" s="21" t="s">
        <v>140</v>
      </c>
      <c r="BM166" s="21" t="s">
        <v>352</v>
      </c>
    </row>
    <row r="167" spans="2:65" s="10" customFormat="1" ht="22.5" customHeight="1">
      <c r="B167" s="159"/>
      <c r="C167" s="160"/>
      <c r="D167" s="160"/>
      <c r="E167" s="161" t="s">
        <v>5</v>
      </c>
      <c r="F167" s="412" t="s">
        <v>658</v>
      </c>
      <c r="G167" s="413"/>
      <c r="H167" s="413"/>
      <c r="I167" s="413"/>
      <c r="J167" s="160"/>
      <c r="K167" s="162">
        <v>115.572</v>
      </c>
      <c r="L167" s="160"/>
      <c r="M167" s="160"/>
      <c r="N167" s="160"/>
      <c r="O167" s="160"/>
      <c r="P167" s="160"/>
      <c r="Q167" s="160"/>
      <c r="R167" s="163"/>
      <c r="T167" s="164"/>
      <c r="U167" s="160"/>
      <c r="V167" s="160"/>
      <c r="W167" s="160"/>
      <c r="X167" s="160"/>
      <c r="Y167" s="160"/>
      <c r="Z167" s="160"/>
      <c r="AA167" s="165"/>
      <c r="AT167" s="166" t="s">
        <v>143</v>
      </c>
      <c r="AU167" s="166" t="s">
        <v>94</v>
      </c>
      <c r="AV167" s="10" t="s">
        <v>94</v>
      </c>
      <c r="AW167" s="10" t="s">
        <v>34</v>
      </c>
      <c r="AX167" s="10" t="s">
        <v>76</v>
      </c>
      <c r="AY167" s="166" t="s">
        <v>135</v>
      </c>
    </row>
    <row r="168" spans="2:65" s="10" customFormat="1" ht="22.5" customHeight="1">
      <c r="B168" s="159"/>
      <c r="C168" s="160"/>
      <c r="D168" s="160"/>
      <c r="E168" s="161" t="s">
        <v>659</v>
      </c>
      <c r="F168" s="422" t="s">
        <v>660</v>
      </c>
      <c r="G168" s="423"/>
      <c r="H168" s="423"/>
      <c r="I168" s="423"/>
      <c r="J168" s="160"/>
      <c r="K168" s="162">
        <v>-23.029</v>
      </c>
      <c r="L168" s="160"/>
      <c r="M168" s="160"/>
      <c r="N168" s="160"/>
      <c r="O168" s="160"/>
      <c r="P168" s="160"/>
      <c r="Q168" s="160"/>
      <c r="R168" s="163"/>
      <c r="T168" s="164"/>
      <c r="U168" s="160"/>
      <c r="V168" s="160"/>
      <c r="W168" s="160"/>
      <c r="X168" s="160"/>
      <c r="Y168" s="160"/>
      <c r="Z168" s="160"/>
      <c r="AA168" s="165"/>
      <c r="AT168" s="166" t="s">
        <v>143</v>
      </c>
      <c r="AU168" s="166" t="s">
        <v>94</v>
      </c>
      <c r="AV168" s="10" t="s">
        <v>94</v>
      </c>
      <c r="AW168" s="10" t="s">
        <v>34</v>
      </c>
      <c r="AX168" s="10" t="s">
        <v>76</v>
      </c>
      <c r="AY168" s="166" t="s">
        <v>135</v>
      </c>
    </row>
    <row r="169" spans="2:65" s="11" customFormat="1" ht="22.5" customHeight="1">
      <c r="B169" s="167"/>
      <c r="C169" s="168"/>
      <c r="D169" s="168"/>
      <c r="E169" s="169" t="s">
        <v>5</v>
      </c>
      <c r="F169" s="414" t="s">
        <v>144</v>
      </c>
      <c r="G169" s="415"/>
      <c r="H169" s="415"/>
      <c r="I169" s="415"/>
      <c r="J169" s="168"/>
      <c r="K169" s="170">
        <v>92.543000000000006</v>
      </c>
      <c r="L169" s="168"/>
      <c r="M169" s="168"/>
      <c r="N169" s="168"/>
      <c r="O169" s="168"/>
      <c r="P169" s="168"/>
      <c r="Q169" s="168"/>
      <c r="R169" s="171"/>
      <c r="T169" s="172"/>
      <c r="U169" s="168"/>
      <c r="V169" s="168"/>
      <c r="W169" s="168"/>
      <c r="X169" s="168"/>
      <c r="Y169" s="168"/>
      <c r="Z169" s="168"/>
      <c r="AA169" s="173"/>
      <c r="AT169" s="174" t="s">
        <v>143</v>
      </c>
      <c r="AU169" s="174" t="s">
        <v>94</v>
      </c>
      <c r="AV169" s="11" t="s">
        <v>145</v>
      </c>
      <c r="AW169" s="11" t="s">
        <v>34</v>
      </c>
      <c r="AX169" s="11" t="s">
        <v>81</v>
      </c>
      <c r="AY169" s="174" t="s">
        <v>135</v>
      </c>
    </row>
    <row r="170" spans="2:65" s="1" customFormat="1" ht="31.5" customHeight="1">
      <c r="B170" s="123"/>
      <c r="C170" s="152" t="s">
        <v>198</v>
      </c>
      <c r="D170" s="152" t="s">
        <v>136</v>
      </c>
      <c r="E170" s="153" t="s">
        <v>359</v>
      </c>
      <c r="F170" s="409" t="s">
        <v>360</v>
      </c>
      <c r="G170" s="409"/>
      <c r="H170" s="409"/>
      <c r="I170" s="409"/>
      <c r="J170" s="154" t="s">
        <v>139</v>
      </c>
      <c r="K170" s="155">
        <v>23.029</v>
      </c>
      <c r="L170" s="410">
        <v>0</v>
      </c>
      <c r="M170" s="410"/>
      <c r="N170" s="411">
        <f>ROUND(L170*K170,2)</f>
        <v>0</v>
      </c>
      <c r="O170" s="411"/>
      <c r="P170" s="411"/>
      <c r="Q170" s="411"/>
      <c r="R170" s="126"/>
      <c r="T170" s="156" t="s">
        <v>5</v>
      </c>
      <c r="U170" s="47" t="s">
        <v>41</v>
      </c>
      <c r="V170" s="39"/>
      <c r="W170" s="157">
        <f>V170*K170</f>
        <v>0</v>
      </c>
      <c r="X170" s="157">
        <v>0</v>
      </c>
      <c r="Y170" s="157">
        <f>X170*K170</f>
        <v>0</v>
      </c>
      <c r="Z170" s="157">
        <v>0</v>
      </c>
      <c r="AA170" s="158">
        <f>Z170*K170</f>
        <v>0</v>
      </c>
      <c r="AR170" s="21" t="s">
        <v>140</v>
      </c>
      <c r="AT170" s="21" t="s">
        <v>136</v>
      </c>
      <c r="AU170" s="21" t="s">
        <v>94</v>
      </c>
      <c r="AY170" s="21" t="s">
        <v>135</v>
      </c>
      <c r="BE170" s="103">
        <f>IF(U170="základní",N170,0)</f>
        <v>0</v>
      </c>
      <c r="BF170" s="103">
        <f>IF(U170="snížená",N170,0)</f>
        <v>0</v>
      </c>
      <c r="BG170" s="103">
        <f>IF(U170="zákl. přenesená",N170,0)</f>
        <v>0</v>
      </c>
      <c r="BH170" s="103">
        <f>IF(U170="sníž. přenesená",N170,0)</f>
        <v>0</v>
      </c>
      <c r="BI170" s="103">
        <f>IF(U170="nulová",N170,0)</f>
        <v>0</v>
      </c>
      <c r="BJ170" s="21" t="s">
        <v>81</v>
      </c>
      <c r="BK170" s="103">
        <f>ROUND(L170*K170,2)</f>
        <v>0</v>
      </c>
      <c r="BL170" s="21" t="s">
        <v>140</v>
      </c>
      <c r="BM170" s="21" t="s">
        <v>361</v>
      </c>
    </row>
    <row r="171" spans="2:65" s="10" customFormat="1" ht="22.5" customHeight="1">
      <c r="B171" s="159"/>
      <c r="C171" s="160"/>
      <c r="D171" s="160"/>
      <c r="E171" s="161" t="s">
        <v>5</v>
      </c>
      <c r="F171" s="412" t="s">
        <v>661</v>
      </c>
      <c r="G171" s="413"/>
      <c r="H171" s="413"/>
      <c r="I171" s="413"/>
      <c r="J171" s="160"/>
      <c r="K171" s="162">
        <v>23.029</v>
      </c>
      <c r="L171" s="160"/>
      <c r="M171" s="160"/>
      <c r="N171" s="160"/>
      <c r="O171" s="160"/>
      <c r="P171" s="160"/>
      <c r="Q171" s="160"/>
      <c r="R171" s="163"/>
      <c r="T171" s="164"/>
      <c r="U171" s="160"/>
      <c r="V171" s="160"/>
      <c r="W171" s="160"/>
      <c r="X171" s="160"/>
      <c r="Y171" s="160"/>
      <c r="Z171" s="160"/>
      <c r="AA171" s="165"/>
      <c r="AT171" s="166" t="s">
        <v>143</v>
      </c>
      <c r="AU171" s="166" t="s">
        <v>94</v>
      </c>
      <c r="AV171" s="10" t="s">
        <v>94</v>
      </c>
      <c r="AW171" s="10" t="s">
        <v>34</v>
      </c>
      <c r="AX171" s="10" t="s">
        <v>76</v>
      </c>
      <c r="AY171" s="166" t="s">
        <v>135</v>
      </c>
    </row>
    <row r="172" spans="2:65" s="11" customFormat="1" ht="22.5" customHeight="1">
      <c r="B172" s="167"/>
      <c r="C172" s="168"/>
      <c r="D172" s="168"/>
      <c r="E172" s="169" t="s">
        <v>5</v>
      </c>
      <c r="F172" s="414" t="s">
        <v>144</v>
      </c>
      <c r="G172" s="415"/>
      <c r="H172" s="415"/>
      <c r="I172" s="415"/>
      <c r="J172" s="168"/>
      <c r="K172" s="170">
        <v>23.029</v>
      </c>
      <c r="L172" s="168"/>
      <c r="M172" s="168"/>
      <c r="N172" s="168"/>
      <c r="O172" s="168"/>
      <c r="P172" s="168"/>
      <c r="Q172" s="168"/>
      <c r="R172" s="171"/>
      <c r="T172" s="172"/>
      <c r="U172" s="168"/>
      <c r="V172" s="168"/>
      <c r="W172" s="168"/>
      <c r="X172" s="168"/>
      <c r="Y172" s="168"/>
      <c r="Z172" s="168"/>
      <c r="AA172" s="173"/>
      <c r="AT172" s="174" t="s">
        <v>143</v>
      </c>
      <c r="AU172" s="174" t="s">
        <v>94</v>
      </c>
      <c r="AV172" s="11" t="s">
        <v>145</v>
      </c>
      <c r="AW172" s="11" t="s">
        <v>34</v>
      </c>
      <c r="AX172" s="11" t="s">
        <v>81</v>
      </c>
      <c r="AY172" s="174" t="s">
        <v>135</v>
      </c>
    </row>
    <row r="173" spans="2:65" s="1" customFormat="1" ht="22.5" customHeight="1">
      <c r="B173" s="123"/>
      <c r="C173" s="152" t="s">
        <v>203</v>
      </c>
      <c r="D173" s="152" t="s">
        <v>136</v>
      </c>
      <c r="E173" s="153" t="s">
        <v>195</v>
      </c>
      <c r="F173" s="409" t="s">
        <v>196</v>
      </c>
      <c r="G173" s="409"/>
      <c r="H173" s="409"/>
      <c r="I173" s="409"/>
      <c r="J173" s="154" t="s">
        <v>139</v>
      </c>
      <c r="K173" s="155">
        <v>115.572</v>
      </c>
      <c r="L173" s="410">
        <v>0</v>
      </c>
      <c r="M173" s="410"/>
      <c r="N173" s="411">
        <f>ROUND(L173*K173,2)</f>
        <v>0</v>
      </c>
      <c r="O173" s="411"/>
      <c r="P173" s="411"/>
      <c r="Q173" s="411"/>
      <c r="R173" s="126"/>
      <c r="T173" s="156" t="s">
        <v>5</v>
      </c>
      <c r="U173" s="47" t="s">
        <v>41</v>
      </c>
      <c r="V173" s="39"/>
      <c r="W173" s="157">
        <f>V173*K173</f>
        <v>0</v>
      </c>
      <c r="X173" s="157">
        <v>0</v>
      </c>
      <c r="Y173" s="157">
        <f>X173*K173</f>
        <v>0</v>
      </c>
      <c r="Z173" s="157">
        <v>0</v>
      </c>
      <c r="AA173" s="158">
        <f>Z173*K173</f>
        <v>0</v>
      </c>
      <c r="AR173" s="21" t="s">
        <v>140</v>
      </c>
      <c r="AT173" s="21" t="s">
        <v>136</v>
      </c>
      <c r="AU173" s="21" t="s">
        <v>94</v>
      </c>
      <c r="AY173" s="21" t="s">
        <v>135</v>
      </c>
      <c r="BE173" s="103">
        <f>IF(U173="základní",N173,0)</f>
        <v>0</v>
      </c>
      <c r="BF173" s="103">
        <f>IF(U173="snížená",N173,0)</f>
        <v>0</v>
      </c>
      <c r="BG173" s="103">
        <f>IF(U173="zákl. přenesená",N173,0)</f>
        <v>0</v>
      </c>
      <c r="BH173" s="103">
        <f>IF(U173="sníž. přenesená",N173,0)</f>
        <v>0</v>
      </c>
      <c r="BI173" s="103">
        <f>IF(U173="nulová",N173,0)</f>
        <v>0</v>
      </c>
      <c r="BJ173" s="21" t="s">
        <v>81</v>
      </c>
      <c r="BK173" s="103">
        <f>ROUND(L173*K173,2)</f>
        <v>0</v>
      </c>
      <c r="BL173" s="21" t="s">
        <v>140</v>
      </c>
      <c r="BM173" s="21" t="s">
        <v>662</v>
      </c>
    </row>
    <row r="174" spans="2:65" s="10" customFormat="1" ht="22.5" customHeight="1">
      <c r="B174" s="159"/>
      <c r="C174" s="160"/>
      <c r="D174" s="160"/>
      <c r="E174" s="161" t="s">
        <v>5</v>
      </c>
      <c r="F174" s="412" t="s">
        <v>663</v>
      </c>
      <c r="G174" s="413"/>
      <c r="H174" s="413"/>
      <c r="I174" s="413"/>
      <c r="J174" s="160"/>
      <c r="K174" s="162">
        <v>115.572</v>
      </c>
      <c r="L174" s="160"/>
      <c r="M174" s="160"/>
      <c r="N174" s="160"/>
      <c r="O174" s="160"/>
      <c r="P174" s="160"/>
      <c r="Q174" s="160"/>
      <c r="R174" s="163"/>
      <c r="T174" s="164"/>
      <c r="U174" s="160"/>
      <c r="V174" s="160"/>
      <c r="W174" s="160"/>
      <c r="X174" s="160"/>
      <c r="Y174" s="160"/>
      <c r="Z174" s="160"/>
      <c r="AA174" s="165"/>
      <c r="AT174" s="166" t="s">
        <v>143</v>
      </c>
      <c r="AU174" s="166" t="s">
        <v>94</v>
      </c>
      <c r="AV174" s="10" t="s">
        <v>94</v>
      </c>
      <c r="AW174" s="10" t="s">
        <v>34</v>
      </c>
      <c r="AX174" s="10" t="s">
        <v>76</v>
      </c>
      <c r="AY174" s="166" t="s">
        <v>135</v>
      </c>
    </row>
    <row r="175" spans="2:65" s="12" customFormat="1" ht="22.5" customHeight="1">
      <c r="B175" s="175"/>
      <c r="C175" s="176"/>
      <c r="D175" s="176"/>
      <c r="E175" s="177" t="s">
        <v>5</v>
      </c>
      <c r="F175" s="420" t="s">
        <v>369</v>
      </c>
      <c r="G175" s="421"/>
      <c r="H175" s="421"/>
      <c r="I175" s="421"/>
      <c r="J175" s="176"/>
      <c r="K175" s="178" t="s">
        <v>5</v>
      </c>
      <c r="L175" s="176"/>
      <c r="M175" s="176"/>
      <c r="N175" s="176"/>
      <c r="O175" s="176"/>
      <c r="P175" s="176"/>
      <c r="Q175" s="176"/>
      <c r="R175" s="179"/>
      <c r="T175" s="180"/>
      <c r="U175" s="176"/>
      <c r="V175" s="176"/>
      <c r="W175" s="176"/>
      <c r="X175" s="176"/>
      <c r="Y175" s="176"/>
      <c r="Z175" s="176"/>
      <c r="AA175" s="181"/>
      <c r="AT175" s="182" t="s">
        <v>143</v>
      </c>
      <c r="AU175" s="182" t="s">
        <v>94</v>
      </c>
      <c r="AV175" s="12" t="s">
        <v>81</v>
      </c>
      <c r="AW175" s="12" t="s">
        <v>34</v>
      </c>
      <c r="AX175" s="12" t="s">
        <v>76</v>
      </c>
      <c r="AY175" s="182" t="s">
        <v>135</v>
      </c>
    </row>
    <row r="176" spans="2:65" s="11" customFormat="1" ht="22.5" customHeight="1">
      <c r="B176" s="167"/>
      <c r="C176" s="168"/>
      <c r="D176" s="168"/>
      <c r="E176" s="169" t="s">
        <v>5</v>
      </c>
      <c r="F176" s="414" t="s">
        <v>144</v>
      </c>
      <c r="G176" s="415"/>
      <c r="H176" s="415"/>
      <c r="I176" s="415"/>
      <c r="J176" s="168"/>
      <c r="K176" s="170">
        <v>115.572</v>
      </c>
      <c r="L176" s="168"/>
      <c r="M176" s="168"/>
      <c r="N176" s="168"/>
      <c r="O176" s="168"/>
      <c r="P176" s="168"/>
      <c r="Q176" s="168"/>
      <c r="R176" s="171"/>
      <c r="T176" s="172"/>
      <c r="U176" s="168"/>
      <c r="V176" s="168"/>
      <c r="W176" s="168"/>
      <c r="X176" s="168"/>
      <c r="Y176" s="168"/>
      <c r="Z176" s="168"/>
      <c r="AA176" s="173"/>
      <c r="AT176" s="174" t="s">
        <v>143</v>
      </c>
      <c r="AU176" s="174" t="s">
        <v>94</v>
      </c>
      <c r="AV176" s="11" t="s">
        <v>145</v>
      </c>
      <c r="AW176" s="11" t="s">
        <v>34</v>
      </c>
      <c r="AX176" s="11" t="s">
        <v>81</v>
      </c>
      <c r="AY176" s="174" t="s">
        <v>135</v>
      </c>
    </row>
    <row r="177" spans="2:65" s="1" customFormat="1" ht="22.5" customHeight="1">
      <c r="B177" s="123"/>
      <c r="C177" s="152" t="s">
        <v>227</v>
      </c>
      <c r="D177" s="152" t="s">
        <v>136</v>
      </c>
      <c r="E177" s="153" t="s">
        <v>199</v>
      </c>
      <c r="F177" s="409" t="s">
        <v>200</v>
      </c>
      <c r="G177" s="409"/>
      <c r="H177" s="409"/>
      <c r="I177" s="409"/>
      <c r="J177" s="154" t="s">
        <v>139</v>
      </c>
      <c r="K177" s="155">
        <v>115.572</v>
      </c>
      <c r="L177" s="410">
        <v>0</v>
      </c>
      <c r="M177" s="410"/>
      <c r="N177" s="411">
        <f>ROUND(L177*K177,2)</f>
        <v>0</v>
      </c>
      <c r="O177" s="411"/>
      <c r="P177" s="411"/>
      <c r="Q177" s="411"/>
      <c r="R177" s="126"/>
      <c r="T177" s="156" t="s">
        <v>5</v>
      </c>
      <c r="U177" s="47" t="s">
        <v>41</v>
      </c>
      <c r="V177" s="39"/>
      <c r="W177" s="157">
        <f>V177*K177</f>
        <v>0</v>
      </c>
      <c r="X177" s="157">
        <v>0</v>
      </c>
      <c r="Y177" s="157">
        <f>X177*K177</f>
        <v>0</v>
      </c>
      <c r="Z177" s="157">
        <v>0</v>
      </c>
      <c r="AA177" s="158">
        <f>Z177*K177</f>
        <v>0</v>
      </c>
      <c r="AR177" s="21" t="s">
        <v>140</v>
      </c>
      <c r="AT177" s="21" t="s">
        <v>136</v>
      </c>
      <c r="AU177" s="21" t="s">
        <v>94</v>
      </c>
      <c r="AY177" s="21" t="s">
        <v>135</v>
      </c>
      <c r="BE177" s="103">
        <f>IF(U177="základní",N177,0)</f>
        <v>0</v>
      </c>
      <c r="BF177" s="103">
        <f>IF(U177="snížená",N177,0)</f>
        <v>0</v>
      </c>
      <c r="BG177" s="103">
        <f>IF(U177="zákl. přenesená",N177,0)</f>
        <v>0</v>
      </c>
      <c r="BH177" s="103">
        <f>IF(U177="sníž. přenesená",N177,0)</f>
        <v>0</v>
      </c>
      <c r="BI177" s="103">
        <f>IF(U177="nulová",N177,0)</f>
        <v>0</v>
      </c>
      <c r="BJ177" s="21" t="s">
        <v>81</v>
      </c>
      <c r="BK177" s="103">
        <f>ROUND(L177*K177,2)</f>
        <v>0</v>
      </c>
      <c r="BL177" s="21" t="s">
        <v>140</v>
      </c>
      <c r="BM177" s="21" t="s">
        <v>370</v>
      </c>
    </row>
    <row r="178" spans="2:65" s="10" customFormat="1" ht="22.5" customHeight="1">
      <c r="B178" s="159"/>
      <c r="C178" s="160"/>
      <c r="D178" s="160"/>
      <c r="E178" s="161" t="s">
        <v>5</v>
      </c>
      <c r="F178" s="412" t="s">
        <v>663</v>
      </c>
      <c r="G178" s="413"/>
      <c r="H178" s="413"/>
      <c r="I178" s="413"/>
      <c r="J178" s="160"/>
      <c r="K178" s="162">
        <v>115.572</v>
      </c>
      <c r="L178" s="160"/>
      <c r="M178" s="160"/>
      <c r="N178" s="160"/>
      <c r="O178" s="160"/>
      <c r="P178" s="160"/>
      <c r="Q178" s="160"/>
      <c r="R178" s="163"/>
      <c r="T178" s="164"/>
      <c r="U178" s="160"/>
      <c r="V178" s="160"/>
      <c r="W178" s="160"/>
      <c r="X178" s="160"/>
      <c r="Y178" s="160"/>
      <c r="Z178" s="160"/>
      <c r="AA178" s="165"/>
      <c r="AT178" s="166" t="s">
        <v>143</v>
      </c>
      <c r="AU178" s="166" t="s">
        <v>94</v>
      </c>
      <c r="AV178" s="10" t="s">
        <v>94</v>
      </c>
      <c r="AW178" s="10" t="s">
        <v>34</v>
      </c>
      <c r="AX178" s="10" t="s">
        <v>76</v>
      </c>
      <c r="AY178" s="166" t="s">
        <v>135</v>
      </c>
    </row>
    <row r="179" spans="2:65" s="11" customFormat="1" ht="22.5" customHeight="1">
      <c r="B179" s="167"/>
      <c r="C179" s="168"/>
      <c r="D179" s="168"/>
      <c r="E179" s="169" t="s">
        <v>5</v>
      </c>
      <c r="F179" s="414" t="s">
        <v>144</v>
      </c>
      <c r="G179" s="415"/>
      <c r="H179" s="415"/>
      <c r="I179" s="415"/>
      <c r="J179" s="168"/>
      <c r="K179" s="170">
        <v>115.572</v>
      </c>
      <c r="L179" s="168"/>
      <c r="M179" s="168"/>
      <c r="N179" s="168"/>
      <c r="O179" s="168"/>
      <c r="P179" s="168"/>
      <c r="Q179" s="168"/>
      <c r="R179" s="171"/>
      <c r="T179" s="172"/>
      <c r="U179" s="168"/>
      <c r="V179" s="168"/>
      <c r="W179" s="168"/>
      <c r="X179" s="168"/>
      <c r="Y179" s="168"/>
      <c r="Z179" s="168"/>
      <c r="AA179" s="173"/>
      <c r="AT179" s="174" t="s">
        <v>143</v>
      </c>
      <c r="AU179" s="174" t="s">
        <v>94</v>
      </c>
      <c r="AV179" s="11" t="s">
        <v>145</v>
      </c>
      <c r="AW179" s="11" t="s">
        <v>34</v>
      </c>
      <c r="AX179" s="11" t="s">
        <v>81</v>
      </c>
      <c r="AY179" s="174" t="s">
        <v>135</v>
      </c>
    </row>
    <row r="180" spans="2:65" s="1" customFormat="1" ht="31.5" customHeight="1">
      <c r="B180" s="123"/>
      <c r="C180" s="152" t="s">
        <v>213</v>
      </c>
      <c r="D180" s="152" t="s">
        <v>136</v>
      </c>
      <c r="E180" s="153" t="s">
        <v>371</v>
      </c>
      <c r="F180" s="409" t="s">
        <v>205</v>
      </c>
      <c r="G180" s="409"/>
      <c r="H180" s="409"/>
      <c r="I180" s="409"/>
      <c r="J180" s="154" t="s">
        <v>139</v>
      </c>
      <c r="K180" s="155">
        <v>184.91499999999999</v>
      </c>
      <c r="L180" s="410">
        <v>0</v>
      </c>
      <c r="M180" s="410"/>
      <c r="N180" s="411">
        <f>ROUND(L180*K180,2)</f>
        <v>0</v>
      </c>
      <c r="O180" s="411"/>
      <c r="P180" s="411"/>
      <c r="Q180" s="411"/>
      <c r="R180" s="126"/>
      <c r="T180" s="156" t="s">
        <v>5</v>
      </c>
      <c r="U180" s="47" t="s">
        <v>41</v>
      </c>
      <c r="V180" s="39"/>
      <c r="W180" s="157">
        <f>V180*K180</f>
        <v>0</v>
      </c>
      <c r="X180" s="157">
        <v>0</v>
      </c>
      <c r="Y180" s="157">
        <f>X180*K180</f>
        <v>0</v>
      </c>
      <c r="Z180" s="157">
        <v>0</v>
      </c>
      <c r="AA180" s="158">
        <f>Z180*K180</f>
        <v>0</v>
      </c>
      <c r="AR180" s="21" t="s">
        <v>140</v>
      </c>
      <c r="AT180" s="21" t="s">
        <v>136</v>
      </c>
      <c r="AU180" s="21" t="s">
        <v>94</v>
      </c>
      <c r="AY180" s="21" t="s">
        <v>135</v>
      </c>
      <c r="BE180" s="103">
        <f>IF(U180="základní",N180,0)</f>
        <v>0</v>
      </c>
      <c r="BF180" s="103">
        <f>IF(U180="snížená",N180,0)</f>
        <v>0</v>
      </c>
      <c r="BG180" s="103">
        <f>IF(U180="zákl. přenesená",N180,0)</f>
        <v>0</v>
      </c>
      <c r="BH180" s="103">
        <f>IF(U180="sníž. přenesená",N180,0)</f>
        <v>0</v>
      </c>
      <c r="BI180" s="103">
        <f>IF(U180="nulová",N180,0)</f>
        <v>0</v>
      </c>
      <c r="BJ180" s="21" t="s">
        <v>81</v>
      </c>
      <c r="BK180" s="103">
        <f>ROUND(L180*K180,2)</f>
        <v>0</v>
      </c>
      <c r="BL180" s="21" t="s">
        <v>140</v>
      </c>
      <c r="BM180" s="21" t="s">
        <v>372</v>
      </c>
    </row>
    <row r="181" spans="2:65" s="10" customFormat="1" ht="22.5" customHeight="1">
      <c r="B181" s="159"/>
      <c r="C181" s="160"/>
      <c r="D181" s="160"/>
      <c r="E181" s="161" t="s">
        <v>5</v>
      </c>
      <c r="F181" s="412" t="s">
        <v>664</v>
      </c>
      <c r="G181" s="413"/>
      <c r="H181" s="413"/>
      <c r="I181" s="413"/>
      <c r="J181" s="160"/>
      <c r="K181" s="162">
        <v>184.91499999999999</v>
      </c>
      <c r="L181" s="160"/>
      <c r="M181" s="160"/>
      <c r="N181" s="160"/>
      <c r="O181" s="160"/>
      <c r="P181" s="160"/>
      <c r="Q181" s="160"/>
      <c r="R181" s="163"/>
      <c r="T181" s="164"/>
      <c r="U181" s="160"/>
      <c r="V181" s="160"/>
      <c r="W181" s="160"/>
      <c r="X181" s="160"/>
      <c r="Y181" s="160"/>
      <c r="Z181" s="160"/>
      <c r="AA181" s="165"/>
      <c r="AT181" s="166" t="s">
        <v>143</v>
      </c>
      <c r="AU181" s="166" t="s">
        <v>94</v>
      </c>
      <c r="AV181" s="10" t="s">
        <v>94</v>
      </c>
      <c r="AW181" s="10" t="s">
        <v>34</v>
      </c>
      <c r="AX181" s="10" t="s">
        <v>76</v>
      </c>
      <c r="AY181" s="166" t="s">
        <v>135</v>
      </c>
    </row>
    <row r="182" spans="2:65" s="11" customFormat="1" ht="22.5" customHeight="1">
      <c r="B182" s="167"/>
      <c r="C182" s="168"/>
      <c r="D182" s="168"/>
      <c r="E182" s="169" t="s">
        <v>5</v>
      </c>
      <c r="F182" s="414" t="s">
        <v>144</v>
      </c>
      <c r="G182" s="415"/>
      <c r="H182" s="415"/>
      <c r="I182" s="415"/>
      <c r="J182" s="168"/>
      <c r="K182" s="170">
        <v>184.91499999999999</v>
      </c>
      <c r="L182" s="168"/>
      <c r="M182" s="168"/>
      <c r="N182" s="168"/>
      <c r="O182" s="168"/>
      <c r="P182" s="168"/>
      <c r="Q182" s="168"/>
      <c r="R182" s="171"/>
      <c r="T182" s="172"/>
      <c r="U182" s="168"/>
      <c r="V182" s="168"/>
      <c r="W182" s="168"/>
      <c r="X182" s="168"/>
      <c r="Y182" s="168"/>
      <c r="Z182" s="168"/>
      <c r="AA182" s="173"/>
      <c r="AT182" s="174" t="s">
        <v>143</v>
      </c>
      <c r="AU182" s="174" t="s">
        <v>94</v>
      </c>
      <c r="AV182" s="11" t="s">
        <v>145</v>
      </c>
      <c r="AW182" s="11" t="s">
        <v>34</v>
      </c>
      <c r="AX182" s="11" t="s">
        <v>81</v>
      </c>
      <c r="AY182" s="174" t="s">
        <v>135</v>
      </c>
    </row>
    <row r="183" spans="2:65" s="1" customFormat="1" ht="31.5" customHeight="1">
      <c r="B183" s="123"/>
      <c r="C183" s="152" t="s">
        <v>172</v>
      </c>
      <c r="D183" s="152" t="s">
        <v>136</v>
      </c>
      <c r="E183" s="153" t="s">
        <v>374</v>
      </c>
      <c r="F183" s="409" t="s">
        <v>375</v>
      </c>
      <c r="G183" s="409"/>
      <c r="H183" s="409"/>
      <c r="I183" s="409"/>
      <c r="J183" s="154" t="s">
        <v>139</v>
      </c>
      <c r="K183" s="155">
        <v>345.02</v>
      </c>
      <c r="L183" s="410">
        <v>0</v>
      </c>
      <c r="M183" s="410"/>
      <c r="N183" s="411">
        <f>ROUND(L183*K183,2)</f>
        <v>0</v>
      </c>
      <c r="O183" s="411"/>
      <c r="P183" s="411"/>
      <c r="Q183" s="411"/>
      <c r="R183" s="126"/>
      <c r="T183" s="156" t="s">
        <v>5</v>
      </c>
      <c r="U183" s="47" t="s">
        <v>41</v>
      </c>
      <c r="V183" s="39"/>
      <c r="W183" s="157">
        <f>V183*K183</f>
        <v>0</v>
      </c>
      <c r="X183" s="157">
        <v>0</v>
      </c>
      <c r="Y183" s="157">
        <f>X183*K183</f>
        <v>0</v>
      </c>
      <c r="Z183" s="157">
        <v>0</v>
      </c>
      <c r="AA183" s="158">
        <f>Z183*K183</f>
        <v>0</v>
      </c>
      <c r="AR183" s="21" t="s">
        <v>140</v>
      </c>
      <c r="AT183" s="21" t="s">
        <v>136</v>
      </c>
      <c r="AU183" s="21" t="s">
        <v>94</v>
      </c>
      <c r="AY183" s="21" t="s">
        <v>135</v>
      </c>
      <c r="BE183" s="103">
        <f>IF(U183="základní",N183,0)</f>
        <v>0</v>
      </c>
      <c r="BF183" s="103">
        <f>IF(U183="snížená",N183,0)</f>
        <v>0</v>
      </c>
      <c r="BG183" s="103">
        <f>IF(U183="zákl. přenesená",N183,0)</f>
        <v>0</v>
      </c>
      <c r="BH183" s="103">
        <f>IF(U183="sníž. přenesená",N183,0)</f>
        <v>0</v>
      </c>
      <c r="BI183" s="103">
        <f>IF(U183="nulová",N183,0)</f>
        <v>0</v>
      </c>
      <c r="BJ183" s="21" t="s">
        <v>81</v>
      </c>
      <c r="BK183" s="103">
        <f>ROUND(L183*K183,2)</f>
        <v>0</v>
      </c>
      <c r="BL183" s="21" t="s">
        <v>140</v>
      </c>
      <c r="BM183" s="21" t="s">
        <v>376</v>
      </c>
    </row>
    <row r="184" spans="2:65" s="10" customFormat="1" ht="22.5" customHeight="1">
      <c r="B184" s="159"/>
      <c r="C184" s="160"/>
      <c r="D184" s="160"/>
      <c r="E184" s="161" t="s">
        <v>5</v>
      </c>
      <c r="F184" s="412" t="s">
        <v>665</v>
      </c>
      <c r="G184" s="413"/>
      <c r="H184" s="413"/>
      <c r="I184" s="413"/>
      <c r="J184" s="160"/>
      <c r="K184" s="162">
        <v>460.59199999999998</v>
      </c>
      <c r="L184" s="160"/>
      <c r="M184" s="160"/>
      <c r="N184" s="160"/>
      <c r="O184" s="160"/>
      <c r="P184" s="160"/>
      <c r="Q184" s="160"/>
      <c r="R184" s="163"/>
      <c r="T184" s="164"/>
      <c r="U184" s="160"/>
      <c r="V184" s="160"/>
      <c r="W184" s="160"/>
      <c r="X184" s="160"/>
      <c r="Y184" s="160"/>
      <c r="Z184" s="160"/>
      <c r="AA184" s="165"/>
      <c r="AT184" s="166" t="s">
        <v>143</v>
      </c>
      <c r="AU184" s="166" t="s">
        <v>94</v>
      </c>
      <c r="AV184" s="10" t="s">
        <v>94</v>
      </c>
      <c r="AW184" s="10" t="s">
        <v>34</v>
      </c>
      <c r="AX184" s="10" t="s">
        <v>76</v>
      </c>
      <c r="AY184" s="166" t="s">
        <v>135</v>
      </c>
    </row>
    <row r="185" spans="2:65" s="12" customFormat="1" ht="22.5" customHeight="1">
      <c r="B185" s="175"/>
      <c r="C185" s="176"/>
      <c r="D185" s="176"/>
      <c r="E185" s="177" t="s">
        <v>5</v>
      </c>
      <c r="F185" s="420" t="s">
        <v>666</v>
      </c>
      <c r="G185" s="421"/>
      <c r="H185" s="421"/>
      <c r="I185" s="421"/>
      <c r="J185" s="176"/>
      <c r="K185" s="178" t="s">
        <v>5</v>
      </c>
      <c r="L185" s="176"/>
      <c r="M185" s="176"/>
      <c r="N185" s="176"/>
      <c r="O185" s="176"/>
      <c r="P185" s="176"/>
      <c r="Q185" s="176"/>
      <c r="R185" s="179"/>
      <c r="T185" s="180"/>
      <c r="U185" s="176"/>
      <c r="V185" s="176"/>
      <c r="W185" s="176"/>
      <c r="X185" s="176"/>
      <c r="Y185" s="176"/>
      <c r="Z185" s="176"/>
      <c r="AA185" s="181"/>
      <c r="AT185" s="182" t="s">
        <v>143</v>
      </c>
      <c r="AU185" s="182" t="s">
        <v>94</v>
      </c>
      <c r="AV185" s="12" t="s">
        <v>81</v>
      </c>
      <c r="AW185" s="12" t="s">
        <v>34</v>
      </c>
      <c r="AX185" s="12" t="s">
        <v>76</v>
      </c>
      <c r="AY185" s="182" t="s">
        <v>135</v>
      </c>
    </row>
    <row r="186" spans="2:65" s="11" customFormat="1" ht="22.5" customHeight="1">
      <c r="B186" s="167"/>
      <c r="C186" s="168"/>
      <c r="D186" s="168"/>
      <c r="E186" s="169" t="s">
        <v>5</v>
      </c>
      <c r="F186" s="414" t="s">
        <v>144</v>
      </c>
      <c r="G186" s="415"/>
      <c r="H186" s="415"/>
      <c r="I186" s="415"/>
      <c r="J186" s="168"/>
      <c r="K186" s="170">
        <v>460.59199999999998</v>
      </c>
      <c r="L186" s="168"/>
      <c r="M186" s="168"/>
      <c r="N186" s="168"/>
      <c r="O186" s="168"/>
      <c r="P186" s="168"/>
      <c r="Q186" s="168"/>
      <c r="R186" s="171"/>
      <c r="T186" s="172"/>
      <c r="U186" s="168"/>
      <c r="V186" s="168"/>
      <c r="W186" s="168"/>
      <c r="X186" s="168"/>
      <c r="Y186" s="168"/>
      <c r="Z186" s="168"/>
      <c r="AA186" s="173"/>
      <c r="AT186" s="174" t="s">
        <v>143</v>
      </c>
      <c r="AU186" s="174" t="s">
        <v>94</v>
      </c>
      <c r="AV186" s="11" t="s">
        <v>145</v>
      </c>
      <c r="AW186" s="11" t="s">
        <v>34</v>
      </c>
      <c r="AX186" s="11" t="s">
        <v>76</v>
      </c>
      <c r="AY186" s="174" t="s">
        <v>135</v>
      </c>
    </row>
    <row r="187" spans="2:65" s="10" customFormat="1" ht="22.5" customHeight="1">
      <c r="B187" s="159"/>
      <c r="C187" s="160"/>
      <c r="D187" s="160"/>
      <c r="E187" s="161" t="s">
        <v>5</v>
      </c>
      <c r="F187" s="422" t="s">
        <v>667</v>
      </c>
      <c r="G187" s="423"/>
      <c r="H187" s="423"/>
      <c r="I187" s="423"/>
      <c r="J187" s="160"/>
      <c r="K187" s="162">
        <v>-48.572000000000003</v>
      </c>
      <c r="L187" s="160"/>
      <c r="M187" s="160"/>
      <c r="N187" s="160"/>
      <c r="O187" s="160"/>
      <c r="P187" s="160"/>
      <c r="Q187" s="160"/>
      <c r="R187" s="163"/>
      <c r="T187" s="164"/>
      <c r="U187" s="160"/>
      <c r="V187" s="160"/>
      <c r="W187" s="160"/>
      <c r="X187" s="160"/>
      <c r="Y187" s="160"/>
      <c r="Z187" s="160"/>
      <c r="AA187" s="165"/>
      <c r="AT187" s="166" t="s">
        <v>143</v>
      </c>
      <c r="AU187" s="166" t="s">
        <v>94</v>
      </c>
      <c r="AV187" s="10" t="s">
        <v>94</v>
      </c>
      <c r="AW187" s="10" t="s">
        <v>34</v>
      </c>
      <c r="AX187" s="10" t="s">
        <v>76</v>
      </c>
      <c r="AY187" s="166" t="s">
        <v>135</v>
      </c>
    </row>
    <row r="188" spans="2:65" s="12" customFormat="1" ht="22.5" customHeight="1">
      <c r="B188" s="175"/>
      <c r="C188" s="176"/>
      <c r="D188" s="176"/>
      <c r="E188" s="177" t="s">
        <v>5</v>
      </c>
      <c r="F188" s="420" t="s">
        <v>668</v>
      </c>
      <c r="G188" s="421"/>
      <c r="H188" s="421"/>
      <c r="I188" s="421"/>
      <c r="J188" s="176"/>
      <c r="K188" s="178" t="s">
        <v>5</v>
      </c>
      <c r="L188" s="176"/>
      <c r="M188" s="176"/>
      <c r="N188" s="176"/>
      <c r="O188" s="176"/>
      <c r="P188" s="176"/>
      <c r="Q188" s="176"/>
      <c r="R188" s="179"/>
      <c r="T188" s="180"/>
      <c r="U188" s="176"/>
      <c r="V188" s="176"/>
      <c r="W188" s="176"/>
      <c r="X188" s="176"/>
      <c r="Y188" s="176"/>
      <c r="Z188" s="176"/>
      <c r="AA188" s="181"/>
      <c r="AT188" s="182" t="s">
        <v>143</v>
      </c>
      <c r="AU188" s="182" t="s">
        <v>94</v>
      </c>
      <c r="AV188" s="12" t="s">
        <v>81</v>
      </c>
      <c r="AW188" s="12" t="s">
        <v>34</v>
      </c>
      <c r="AX188" s="12" t="s">
        <v>76</v>
      </c>
      <c r="AY188" s="182" t="s">
        <v>135</v>
      </c>
    </row>
    <row r="189" spans="2:65" s="10" customFormat="1" ht="22.5" customHeight="1">
      <c r="B189" s="159"/>
      <c r="C189" s="160"/>
      <c r="D189" s="160"/>
      <c r="E189" s="161" t="s">
        <v>5</v>
      </c>
      <c r="F189" s="422" t="s">
        <v>669</v>
      </c>
      <c r="G189" s="423"/>
      <c r="H189" s="423"/>
      <c r="I189" s="423"/>
      <c r="J189" s="160"/>
      <c r="K189" s="162">
        <v>-3.05</v>
      </c>
      <c r="L189" s="160"/>
      <c r="M189" s="160"/>
      <c r="N189" s="160"/>
      <c r="O189" s="160"/>
      <c r="P189" s="160"/>
      <c r="Q189" s="160"/>
      <c r="R189" s="163"/>
      <c r="T189" s="164"/>
      <c r="U189" s="160"/>
      <c r="V189" s="160"/>
      <c r="W189" s="160"/>
      <c r="X189" s="160"/>
      <c r="Y189" s="160"/>
      <c r="Z189" s="160"/>
      <c r="AA189" s="165"/>
      <c r="AT189" s="166" t="s">
        <v>143</v>
      </c>
      <c r="AU189" s="166" t="s">
        <v>94</v>
      </c>
      <c r="AV189" s="10" t="s">
        <v>94</v>
      </c>
      <c r="AW189" s="10" t="s">
        <v>34</v>
      </c>
      <c r="AX189" s="10" t="s">
        <v>76</v>
      </c>
      <c r="AY189" s="166" t="s">
        <v>135</v>
      </c>
    </row>
    <row r="190" spans="2:65" s="12" customFormat="1" ht="22.5" customHeight="1">
      <c r="B190" s="175"/>
      <c r="C190" s="176"/>
      <c r="D190" s="176"/>
      <c r="E190" s="177" t="s">
        <v>5</v>
      </c>
      <c r="F190" s="420" t="s">
        <v>670</v>
      </c>
      <c r="G190" s="421"/>
      <c r="H190" s="421"/>
      <c r="I190" s="421"/>
      <c r="J190" s="176"/>
      <c r="K190" s="178" t="s">
        <v>5</v>
      </c>
      <c r="L190" s="176"/>
      <c r="M190" s="176"/>
      <c r="N190" s="176"/>
      <c r="O190" s="176"/>
      <c r="P190" s="176"/>
      <c r="Q190" s="176"/>
      <c r="R190" s="179"/>
      <c r="T190" s="180"/>
      <c r="U190" s="176"/>
      <c r="V190" s="176"/>
      <c r="W190" s="176"/>
      <c r="X190" s="176"/>
      <c r="Y190" s="176"/>
      <c r="Z190" s="176"/>
      <c r="AA190" s="181"/>
      <c r="AT190" s="182" t="s">
        <v>143</v>
      </c>
      <c r="AU190" s="182" t="s">
        <v>94</v>
      </c>
      <c r="AV190" s="12" t="s">
        <v>81</v>
      </c>
      <c r="AW190" s="12" t="s">
        <v>34</v>
      </c>
      <c r="AX190" s="12" t="s">
        <v>76</v>
      </c>
      <c r="AY190" s="182" t="s">
        <v>135</v>
      </c>
    </row>
    <row r="191" spans="2:65" s="10" customFormat="1" ht="22.5" customHeight="1">
      <c r="B191" s="159"/>
      <c r="C191" s="160"/>
      <c r="D191" s="160"/>
      <c r="E191" s="161" t="s">
        <v>5</v>
      </c>
      <c r="F191" s="422" t="s">
        <v>671</v>
      </c>
      <c r="G191" s="423"/>
      <c r="H191" s="423"/>
      <c r="I191" s="423"/>
      <c r="J191" s="160"/>
      <c r="K191" s="162">
        <v>-13.653</v>
      </c>
      <c r="L191" s="160"/>
      <c r="M191" s="160"/>
      <c r="N191" s="160"/>
      <c r="O191" s="160"/>
      <c r="P191" s="160"/>
      <c r="Q191" s="160"/>
      <c r="R191" s="163"/>
      <c r="T191" s="164"/>
      <c r="U191" s="160"/>
      <c r="V191" s="160"/>
      <c r="W191" s="160"/>
      <c r="X191" s="160"/>
      <c r="Y191" s="160"/>
      <c r="Z191" s="160"/>
      <c r="AA191" s="165"/>
      <c r="AT191" s="166" t="s">
        <v>143</v>
      </c>
      <c r="AU191" s="166" t="s">
        <v>94</v>
      </c>
      <c r="AV191" s="10" t="s">
        <v>94</v>
      </c>
      <c r="AW191" s="10" t="s">
        <v>34</v>
      </c>
      <c r="AX191" s="10" t="s">
        <v>76</v>
      </c>
      <c r="AY191" s="166" t="s">
        <v>135</v>
      </c>
    </row>
    <row r="192" spans="2:65" s="12" customFormat="1" ht="22.5" customHeight="1">
      <c r="B192" s="175"/>
      <c r="C192" s="176"/>
      <c r="D192" s="176"/>
      <c r="E192" s="177" t="s">
        <v>5</v>
      </c>
      <c r="F192" s="420" t="s">
        <v>672</v>
      </c>
      <c r="G192" s="421"/>
      <c r="H192" s="421"/>
      <c r="I192" s="421"/>
      <c r="J192" s="176"/>
      <c r="K192" s="178" t="s">
        <v>5</v>
      </c>
      <c r="L192" s="176"/>
      <c r="M192" s="176"/>
      <c r="N192" s="176"/>
      <c r="O192" s="176"/>
      <c r="P192" s="176"/>
      <c r="Q192" s="176"/>
      <c r="R192" s="179"/>
      <c r="T192" s="180"/>
      <c r="U192" s="176"/>
      <c r="V192" s="176"/>
      <c r="W192" s="176"/>
      <c r="X192" s="176"/>
      <c r="Y192" s="176"/>
      <c r="Z192" s="176"/>
      <c r="AA192" s="181"/>
      <c r="AT192" s="182" t="s">
        <v>143</v>
      </c>
      <c r="AU192" s="182" t="s">
        <v>94</v>
      </c>
      <c r="AV192" s="12" t="s">
        <v>81</v>
      </c>
      <c r="AW192" s="12" t="s">
        <v>34</v>
      </c>
      <c r="AX192" s="12" t="s">
        <v>76</v>
      </c>
      <c r="AY192" s="182" t="s">
        <v>135</v>
      </c>
    </row>
    <row r="193" spans="2:65" s="10" customFormat="1" ht="22.5" customHeight="1">
      <c r="B193" s="159"/>
      <c r="C193" s="160"/>
      <c r="D193" s="160"/>
      <c r="E193" s="161" t="s">
        <v>5</v>
      </c>
      <c r="F193" s="422" t="s">
        <v>673</v>
      </c>
      <c r="G193" s="423"/>
      <c r="H193" s="423"/>
      <c r="I193" s="423"/>
      <c r="J193" s="160"/>
      <c r="K193" s="162">
        <v>-6.3</v>
      </c>
      <c r="L193" s="160"/>
      <c r="M193" s="160"/>
      <c r="N193" s="160"/>
      <c r="O193" s="160"/>
      <c r="P193" s="160"/>
      <c r="Q193" s="160"/>
      <c r="R193" s="163"/>
      <c r="T193" s="164"/>
      <c r="U193" s="160"/>
      <c r="V193" s="160"/>
      <c r="W193" s="160"/>
      <c r="X193" s="160"/>
      <c r="Y193" s="160"/>
      <c r="Z193" s="160"/>
      <c r="AA193" s="165"/>
      <c r="AT193" s="166" t="s">
        <v>143</v>
      </c>
      <c r="AU193" s="166" t="s">
        <v>94</v>
      </c>
      <c r="AV193" s="10" t="s">
        <v>94</v>
      </c>
      <c r="AW193" s="10" t="s">
        <v>34</v>
      </c>
      <c r="AX193" s="10" t="s">
        <v>76</v>
      </c>
      <c r="AY193" s="166" t="s">
        <v>135</v>
      </c>
    </row>
    <row r="194" spans="2:65" s="12" customFormat="1" ht="31.5" customHeight="1">
      <c r="B194" s="175"/>
      <c r="C194" s="176"/>
      <c r="D194" s="176"/>
      <c r="E194" s="177" t="s">
        <v>5</v>
      </c>
      <c r="F194" s="420" t="s">
        <v>674</v>
      </c>
      <c r="G194" s="421"/>
      <c r="H194" s="421"/>
      <c r="I194" s="421"/>
      <c r="J194" s="176"/>
      <c r="K194" s="178" t="s">
        <v>5</v>
      </c>
      <c r="L194" s="176"/>
      <c r="M194" s="176"/>
      <c r="N194" s="176"/>
      <c r="O194" s="176"/>
      <c r="P194" s="176"/>
      <c r="Q194" s="176"/>
      <c r="R194" s="179"/>
      <c r="T194" s="180"/>
      <c r="U194" s="176"/>
      <c r="V194" s="176"/>
      <c r="W194" s="176"/>
      <c r="X194" s="176"/>
      <c r="Y194" s="176"/>
      <c r="Z194" s="176"/>
      <c r="AA194" s="181"/>
      <c r="AT194" s="182" t="s">
        <v>143</v>
      </c>
      <c r="AU194" s="182" t="s">
        <v>94</v>
      </c>
      <c r="AV194" s="12" t="s">
        <v>81</v>
      </c>
      <c r="AW194" s="12" t="s">
        <v>34</v>
      </c>
      <c r="AX194" s="12" t="s">
        <v>76</v>
      </c>
      <c r="AY194" s="182" t="s">
        <v>135</v>
      </c>
    </row>
    <row r="195" spans="2:65" s="10" customFormat="1" ht="22.5" customHeight="1">
      <c r="B195" s="159"/>
      <c r="C195" s="160"/>
      <c r="D195" s="160"/>
      <c r="E195" s="161" t="s">
        <v>5</v>
      </c>
      <c r="F195" s="422" t="s">
        <v>675</v>
      </c>
      <c r="G195" s="423"/>
      <c r="H195" s="423"/>
      <c r="I195" s="423"/>
      <c r="J195" s="160"/>
      <c r="K195" s="162">
        <v>-5.4</v>
      </c>
      <c r="L195" s="160"/>
      <c r="M195" s="160"/>
      <c r="N195" s="160"/>
      <c r="O195" s="160"/>
      <c r="P195" s="160"/>
      <c r="Q195" s="160"/>
      <c r="R195" s="163"/>
      <c r="T195" s="164"/>
      <c r="U195" s="160"/>
      <c r="V195" s="160"/>
      <c r="W195" s="160"/>
      <c r="X195" s="160"/>
      <c r="Y195" s="160"/>
      <c r="Z195" s="160"/>
      <c r="AA195" s="165"/>
      <c r="AT195" s="166" t="s">
        <v>143</v>
      </c>
      <c r="AU195" s="166" t="s">
        <v>94</v>
      </c>
      <c r="AV195" s="10" t="s">
        <v>94</v>
      </c>
      <c r="AW195" s="10" t="s">
        <v>34</v>
      </c>
      <c r="AX195" s="10" t="s">
        <v>76</v>
      </c>
      <c r="AY195" s="166" t="s">
        <v>135</v>
      </c>
    </row>
    <row r="196" spans="2:65" s="12" customFormat="1" ht="22.5" customHeight="1">
      <c r="B196" s="175"/>
      <c r="C196" s="176"/>
      <c r="D196" s="176"/>
      <c r="E196" s="177" t="s">
        <v>5</v>
      </c>
      <c r="F196" s="420" t="s">
        <v>676</v>
      </c>
      <c r="G196" s="421"/>
      <c r="H196" s="421"/>
      <c r="I196" s="421"/>
      <c r="J196" s="176"/>
      <c r="K196" s="178" t="s">
        <v>5</v>
      </c>
      <c r="L196" s="176"/>
      <c r="M196" s="176"/>
      <c r="N196" s="176"/>
      <c r="O196" s="176"/>
      <c r="P196" s="176"/>
      <c r="Q196" s="176"/>
      <c r="R196" s="179"/>
      <c r="T196" s="180"/>
      <c r="U196" s="176"/>
      <c r="V196" s="176"/>
      <c r="W196" s="176"/>
      <c r="X196" s="176"/>
      <c r="Y196" s="176"/>
      <c r="Z196" s="176"/>
      <c r="AA196" s="181"/>
      <c r="AT196" s="182" t="s">
        <v>143</v>
      </c>
      <c r="AU196" s="182" t="s">
        <v>94</v>
      </c>
      <c r="AV196" s="12" t="s">
        <v>81</v>
      </c>
      <c r="AW196" s="12" t="s">
        <v>34</v>
      </c>
      <c r="AX196" s="12" t="s">
        <v>76</v>
      </c>
      <c r="AY196" s="182" t="s">
        <v>135</v>
      </c>
    </row>
    <row r="197" spans="2:65" s="10" customFormat="1" ht="22.5" customHeight="1">
      <c r="B197" s="159"/>
      <c r="C197" s="160"/>
      <c r="D197" s="160"/>
      <c r="E197" s="161" t="s">
        <v>5</v>
      </c>
      <c r="F197" s="422" t="s">
        <v>677</v>
      </c>
      <c r="G197" s="423"/>
      <c r="H197" s="423"/>
      <c r="I197" s="423"/>
      <c r="J197" s="160"/>
      <c r="K197" s="162">
        <v>-34.506</v>
      </c>
      <c r="L197" s="160"/>
      <c r="M197" s="160"/>
      <c r="N197" s="160"/>
      <c r="O197" s="160"/>
      <c r="P197" s="160"/>
      <c r="Q197" s="160"/>
      <c r="R197" s="163"/>
      <c r="T197" s="164"/>
      <c r="U197" s="160"/>
      <c r="V197" s="160"/>
      <c r="W197" s="160"/>
      <c r="X197" s="160"/>
      <c r="Y197" s="160"/>
      <c r="Z197" s="160"/>
      <c r="AA197" s="165"/>
      <c r="AT197" s="166" t="s">
        <v>143</v>
      </c>
      <c r="AU197" s="166" t="s">
        <v>94</v>
      </c>
      <c r="AV197" s="10" t="s">
        <v>94</v>
      </c>
      <c r="AW197" s="10" t="s">
        <v>34</v>
      </c>
      <c r="AX197" s="10" t="s">
        <v>76</v>
      </c>
      <c r="AY197" s="166" t="s">
        <v>135</v>
      </c>
    </row>
    <row r="198" spans="2:65" s="10" customFormat="1" ht="22.5" customHeight="1">
      <c r="B198" s="159"/>
      <c r="C198" s="160"/>
      <c r="D198" s="160"/>
      <c r="E198" s="161" t="s">
        <v>5</v>
      </c>
      <c r="F198" s="422" t="s">
        <v>678</v>
      </c>
      <c r="G198" s="423"/>
      <c r="H198" s="423"/>
      <c r="I198" s="423"/>
      <c r="J198" s="160"/>
      <c r="K198" s="162">
        <v>-0.19900000000000001</v>
      </c>
      <c r="L198" s="160"/>
      <c r="M198" s="160"/>
      <c r="N198" s="160"/>
      <c r="O198" s="160"/>
      <c r="P198" s="160"/>
      <c r="Q198" s="160"/>
      <c r="R198" s="163"/>
      <c r="T198" s="164"/>
      <c r="U198" s="160"/>
      <c r="V198" s="160"/>
      <c r="W198" s="160"/>
      <c r="X198" s="160"/>
      <c r="Y198" s="160"/>
      <c r="Z198" s="160"/>
      <c r="AA198" s="165"/>
      <c r="AT198" s="166" t="s">
        <v>143</v>
      </c>
      <c r="AU198" s="166" t="s">
        <v>94</v>
      </c>
      <c r="AV198" s="10" t="s">
        <v>94</v>
      </c>
      <c r="AW198" s="10" t="s">
        <v>34</v>
      </c>
      <c r="AX198" s="10" t="s">
        <v>76</v>
      </c>
      <c r="AY198" s="166" t="s">
        <v>135</v>
      </c>
    </row>
    <row r="199" spans="2:65" s="12" customFormat="1" ht="22.5" customHeight="1">
      <c r="B199" s="175"/>
      <c r="C199" s="176"/>
      <c r="D199" s="176"/>
      <c r="E199" s="177" t="s">
        <v>5</v>
      </c>
      <c r="F199" s="420" t="s">
        <v>649</v>
      </c>
      <c r="G199" s="421"/>
      <c r="H199" s="421"/>
      <c r="I199" s="421"/>
      <c r="J199" s="176"/>
      <c r="K199" s="178" t="s">
        <v>5</v>
      </c>
      <c r="L199" s="176"/>
      <c r="M199" s="176"/>
      <c r="N199" s="176"/>
      <c r="O199" s="176"/>
      <c r="P199" s="176"/>
      <c r="Q199" s="176"/>
      <c r="R199" s="179"/>
      <c r="T199" s="180"/>
      <c r="U199" s="176"/>
      <c r="V199" s="176"/>
      <c r="W199" s="176"/>
      <c r="X199" s="176"/>
      <c r="Y199" s="176"/>
      <c r="Z199" s="176"/>
      <c r="AA199" s="181"/>
      <c r="AT199" s="182" t="s">
        <v>143</v>
      </c>
      <c r="AU199" s="182" t="s">
        <v>94</v>
      </c>
      <c r="AV199" s="12" t="s">
        <v>81</v>
      </c>
      <c r="AW199" s="12" t="s">
        <v>34</v>
      </c>
      <c r="AX199" s="12" t="s">
        <v>76</v>
      </c>
      <c r="AY199" s="182" t="s">
        <v>135</v>
      </c>
    </row>
    <row r="200" spans="2:65" s="10" customFormat="1" ht="22.5" customHeight="1">
      <c r="B200" s="159"/>
      <c r="C200" s="160"/>
      <c r="D200" s="160"/>
      <c r="E200" s="161" t="s">
        <v>5</v>
      </c>
      <c r="F200" s="422" t="s">
        <v>679</v>
      </c>
      <c r="G200" s="423"/>
      <c r="H200" s="423"/>
      <c r="I200" s="423"/>
      <c r="J200" s="160"/>
      <c r="K200" s="162">
        <v>-3.8340000000000001</v>
      </c>
      <c r="L200" s="160"/>
      <c r="M200" s="160"/>
      <c r="N200" s="160"/>
      <c r="O200" s="160"/>
      <c r="P200" s="160"/>
      <c r="Q200" s="160"/>
      <c r="R200" s="163"/>
      <c r="T200" s="164"/>
      <c r="U200" s="160"/>
      <c r="V200" s="160"/>
      <c r="W200" s="160"/>
      <c r="X200" s="160"/>
      <c r="Y200" s="160"/>
      <c r="Z200" s="160"/>
      <c r="AA200" s="165"/>
      <c r="AT200" s="166" t="s">
        <v>143</v>
      </c>
      <c r="AU200" s="166" t="s">
        <v>94</v>
      </c>
      <c r="AV200" s="10" t="s">
        <v>94</v>
      </c>
      <c r="AW200" s="10" t="s">
        <v>34</v>
      </c>
      <c r="AX200" s="10" t="s">
        <v>76</v>
      </c>
      <c r="AY200" s="166" t="s">
        <v>135</v>
      </c>
    </row>
    <row r="201" spans="2:65" s="10" customFormat="1" ht="22.5" customHeight="1">
      <c r="B201" s="159"/>
      <c r="C201" s="160"/>
      <c r="D201" s="160"/>
      <c r="E201" s="161" t="s">
        <v>5</v>
      </c>
      <c r="F201" s="422" t="s">
        <v>680</v>
      </c>
      <c r="G201" s="423"/>
      <c r="H201" s="423"/>
      <c r="I201" s="423"/>
      <c r="J201" s="160"/>
      <c r="K201" s="162">
        <v>-5.8000000000000003E-2</v>
      </c>
      <c r="L201" s="160"/>
      <c r="M201" s="160"/>
      <c r="N201" s="160"/>
      <c r="O201" s="160"/>
      <c r="P201" s="160"/>
      <c r="Q201" s="160"/>
      <c r="R201" s="163"/>
      <c r="T201" s="164"/>
      <c r="U201" s="160"/>
      <c r="V201" s="160"/>
      <c r="W201" s="160"/>
      <c r="X201" s="160"/>
      <c r="Y201" s="160"/>
      <c r="Z201" s="160"/>
      <c r="AA201" s="165"/>
      <c r="AT201" s="166" t="s">
        <v>143</v>
      </c>
      <c r="AU201" s="166" t="s">
        <v>94</v>
      </c>
      <c r="AV201" s="10" t="s">
        <v>94</v>
      </c>
      <c r="AW201" s="10" t="s">
        <v>34</v>
      </c>
      <c r="AX201" s="10" t="s">
        <v>76</v>
      </c>
      <c r="AY201" s="166" t="s">
        <v>135</v>
      </c>
    </row>
    <row r="202" spans="2:65" s="12" customFormat="1" ht="22.5" customHeight="1">
      <c r="B202" s="175"/>
      <c r="C202" s="176"/>
      <c r="D202" s="176"/>
      <c r="E202" s="177" t="s">
        <v>5</v>
      </c>
      <c r="F202" s="420" t="s">
        <v>647</v>
      </c>
      <c r="G202" s="421"/>
      <c r="H202" s="421"/>
      <c r="I202" s="421"/>
      <c r="J202" s="176"/>
      <c r="K202" s="178" t="s">
        <v>5</v>
      </c>
      <c r="L202" s="176"/>
      <c r="M202" s="176"/>
      <c r="N202" s="176"/>
      <c r="O202" s="176"/>
      <c r="P202" s="176"/>
      <c r="Q202" s="176"/>
      <c r="R202" s="179"/>
      <c r="T202" s="180"/>
      <c r="U202" s="176"/>
      <c r="V202" s="176"/>
      <c r="W202" s="176"/>
      <c r="X202" s="176"/>
      <c r="Y202" s="176"/>
      <c r="Z202" s="176"/>
      <c r="AA202" s="181"/>
      <c r="AT202" s="182" t="s">
        <v>143</v>
      </c>
      <c r="AU202" s="182" t="s">
        <v>94</v>
      </c>
      <c r="AV202" s="12" t="s">
        <v>81</v>
      </c>
      <c r="AW202" s="12" t="s">
        <v>34</v>
      </c>
      <c r="AX202" s="12" t="s">
        <v>76</v>
      </c>
      <c r="AY202" s="182" t="s">
        <v>135</v>
      </c>
    </row>
    <row r="203" spans="2:65" s="11" customFormat="1" ht="22.5" customHeight="1">
      <c r="B203" s="167"/>
      <c r="C203" s="168"/>
      <c r="D203" s="168"/>
      <c r="E203" s="169" t="s">
        <v>5</v>
      </c>
      <c r="F203" s="414" t="s">
        <v>144</v>
      </c>
      <c r="G203" s="415"/>
      <c r="H203" s="415"/>
      <c r="I203" s="415"/>
      <c r="J203" s="168"/>
      <c r="K203" s="170">
        <v>-115.572</v>
      </c>
      <c r="L203" s="168"/>
      <c r="M203" s="168"/>
      <c r="N203" s="168"/>
      <c r="O203" s="168"/>
      <c r="P203" s="168"/>
      <c r="Q203" s="168"/>
      <c r="R203" s="171"/>
      <c r="T203" s="172"/>
      <c r="U203" s="168"/>
      <c r="V203" s="168"/>
      <c r="W203" s="168"/>
      <c r="X203" s="168"/>
      <c r="Y203" s="168"/>
      <c r="Z203" s="168"/>
      <c r="AA203" s="173"/>
      <c r="AT203" s="174" t="s">
        <v>143</v>
      </c>
      <c r="AU203" s="174" t="s">
        <v>94</v>
      </c>
      <c r="AV203" s="11" t="s">
        <v>145</v>
      </c>
      <c r="AW203" s="11" t="s">
        <v>34</v>
      </c>
      <c r="AX203" s="11" t="s">
        <v>76</v>
      </c>
      <c r="AY203" s="174" t="s">
        <v>135</v>
      </c>
    </row>
    <row r="204" spans="2:65" s="13" customFormat="1" ht="22.5" customHeight="1">
      <c r="B204" s="183"/>
      <c r="C204" s="184"/>
      <c r="D204" s="184"/>
      <c r="E204" s="185" t="s">
        <v>5</v>
      </c>
      <c r="F204" s="424" t="s">
        <v>157</v>
      </c>
      <c r="G204" s="425"/>
      <c r="H204" s="425"/>
      <c r="I204" s="425"/>
      <c r="J204" s="184"/>
      <c r="K204" s="186">
        <v>345.02</v>
      </c>
      <c r="L204" s="184"/>
      <c r="M204" s="184"/>
      <c r="N204" s="184"/>
      <c r="O204" s="184"/>
      <c r="P204" s="184"/>
      <c r="Q204" s="184"/>
      <c r="R204" s="187"/>
      <c r="T204" s="188"/>
      <c r="U204" s="184"/>
      <c r="V204" s="184"/>
      <c r="W204" s="184"/>
      <c r="X204" s="184"/>
      <c r="Y204" s="184"/>
      <c r="Z204" s="184"/>
      <c r="AA204" s="189"/>
      <c r="AT204" s="190" t="s">
        <v>143</v>
      </c>
      <c r="AU204" s="190" t="s">
        <v>94</v>
      </c>
      <c r="AV204" s="13" t="s">
        <v>140</v>
      </c>
      <c r="AW204" s="13" t="s">
        <v>34</v>
      </c>
      <c r="AX204" s="13" t="s">
        <v>81</v>
      </c>
      <c r="AY204" s="190" t="s">
        <v>135</v>
      </c>
    </row>
    <row r="205" spans="2:65" s="1" customFormat="1" ht="31.5" customHeight="1">
      <c r="B205" s="123"/>
      <c r="C205" s="152" t="s">
        <v>177</v>
      </c>
      <c r="D205" s="152" t="s">
        <v>136</v>
      </c>
      <c r="E205" s="153" t="s">
        <v>384</v>
      </c>
      <c r="F205" s="409" t="s">
        <v>385</v>
      </c>
      <c r="G205" s="409"/>
      <c r="H205" s="409"/>
      <c r="I205" s="409"/>
      <c r="J205" s="154" t="s">
        <v>139</v>
      </c>
      <c r="K205" s="155">
        <v>45.222000000000001</v>
      </c>
      <c r="L205" s="410">
        <v>0</v>
      </c>
      <c r="M205" s="410"/>
      <c r="N205" s="411">
        <f>ROUND(L205*K205,2)</f>
        <v>0</v>
      </c>
      <c r="O205" s="411"/>
      <c r="P205" s="411"/>
      <c r="Q205" s="411"/>
      <c r="R205" s="126"/>
      <c r="T205" s="156" t="s">
        <v>5</v>
      </c>
      <c r="U205" s="47" t="s">
        <v>41</v>
      </c>
      <c r="V205" s="39"/>
      <c r="W205" s="157">
        <f>V205*K205</f>
        <v>0</v>
      </c>
      <c r="X205" s="157">
        <v>0</v>
      </c>
      <c r="Y205" s="157">
        <f>X205*K205</f>
        <v>0</v>
      </c>
      <c r="Z205" s="157">
        <v>0</v>
      </c>
      <c r="AA205" s="158">
        <f>Z205*K205</f>
        <v>0</v>
      </c>
      <c r="AR205" s="21" t="s">
        <v>140</v>
      </c>
      <c r="AT205" s="21" t="s">
        <v>136</v>
      </c>
      <c r="AU205" s="21" t="s">
        <v>94</v>
      </c>
      <c r="AY205" s="21" t="s">
        <v>135</v>
      </c>
      <c r="BE205" s="103">
        <f>IF(U205="základní",N205,0)</f>
        <v>0</v>
      </c>
      <c r="BF205" s="103">
        <f>IF(U205="snížená",N205,0)</f>
        <v>0</v>
      </c>
      <c r="BG205" s="103">
        <f>IF(U205="zákl. přenesená",N205,0)</f>
        <v>0</v>
      </c>
      <c r="BH205" s="103">
        <f>IF(U205="sníž. přenesená",N205,0)</f>
        <v>0</v>
      </c>
      <c r="BI205" s="103">
        <f>IF(U205="nulová",N205,0)</f>
        <v>0</v>
      </c>
      <c r="BJ205" s="21" t="s">
        <v>81</v>
      </c>
      <c r="BK205" s="103">
        <f>ROUND(L205*K205,2)</f>
        <v>0</v>
      </c>
      <c r="BL205" s="21" t="s">
        <v>140</v>
      </c>
      <c r="BM205" s="21" t="s">
        <v>386</v>
      </c>
    </row>
    <row r="206" spans="2:65" s="10" customFormat="1" ht="22.5" customHeight="1">
      <c r="B206" s="159"/>
      <c r="C206" s="160"/>
      <c r="D206" s="160"/>
      <c r="E206" s="161" t="s">
        <v>5</v>
      </c>
      <c r="F206" s="412" t="s">
        <v>681</v>
      </c>
      <c r="G206" s="413"/>
      <c r="H206" s="413"/>
      <c r="I206" s="413"/>
      <c r="J206" s="160"/>
      <c r="K206" s="162">
        <v>23.65</v>
      </c>
      <c r="L206" s="160"/>
      <c r="M206" s="160"/>
      <c r="N206" s="160"/>
      <c r="O206" s="160"/>
      <c r="P206" s="160"/>
      <c r="Q206" s="160"/>
      <c r="R206" s="163"/>
      <c r="T206" s="164"/>
      <c r="U206" s="160"/>
      <c r="V206" s="160"/>
      <c r="W206" s="160"/>
      <c r="X206" s="160"/>
      <c r="Y206" s="160"/>
      <c r="Z206" s="160"/>
      <c r="AA206" s="165"/>
      <c r="AT206" s="166" t="s">
        <v>143</v>
      </c>
      <c r="AU206" s="166" t="s">
        <v>94</v>
      </c>
      <c r="AV206" s="10" t="s">
        <v>94</v>
      </c>
      <c r="AW206" s="10" t="s">
        <v>34</v>
      </c>
      <c r="AX206" s="10" t="s">
        <v>76</v>
      </c>
      <c r="AY206" s="166" t="s">
        <v>135</v>
      </c>
    </row>
    <row r="207" spans="2:65" s="10" customFormat="1" ht="22.5" customHeight="1">
      <c r="B207" s="159"/>
      <c r="C207" s="160"/>
      <c r="D207" s="160"/>
      <c r="E207" s="161" t="s">
        <v>5</v>
      </c>
      <c r="F207" s="422" t="s">
        <v>682</v>
      </c>
      <c r="G207" s="423"/>
      <c r="H207" s="423"/>
      <c r="I207" s="423"/>
      <c r="J207" s="160"/>
      <c r="K207" s="162">
        <v>-2.11</v>
      </c>
      <c r="L207" s="160"/>
      <c r="M207" s="160"/>
      <c r="N207" s="160"/>
      <c r="O207" s="160"/>
      <c r="P207" s="160"/>
      <c r="Q207" s="160"/>
      <c r="R207" s="163"/>
      <c r="T207" s="164"/>
      <c r="U207" s="160"/>
      <c r="V207" s="160"/>
      <c r="W207" s="160"/>
      <c r="X207" s="160"/>
      <c r="Y207" s="160"/>
      <c r="Z207" s="160"/>
      <c r="AA207" s="165"/>
      <c r="AT207" s="166" t="s">
        <v>143</v>
      </c>
      <c r="AU207" s="166" t="s">
        <v>94</v>
      </c>
      <c r="AV207" s="10" t="s">
        <v>94</v>
      </c>
      <c r="AW207" s="10" t="s">
        <v>34</v>
      </c>
      <c r="AX207" s="10" t="s">
        <v>76</v>
      </c>
      <c r="AY207" s="166" t="s">
        <v>135</v>
      </c>
    </row>
    <row r="208" spans="2:65" s="12" customFormat="1" ht="22.5" customHeight="1">
      <c r="B208" s="175"/>
      <c r="C208" s="176"/>
      <c r="D208" s="176"/>
      <c r="E208" s="177" t="s">
        <v>5</v>
      </c>
      <c r="F208" s="420" t="s">
        <v>683</v>
      </c>
      <c r="G208" s="421"/>
      <c r="H208" s="421"/>
      <c r="I208" s="421"/>
      <c r="J208" s="176"/>
      <c r="K208" s="178" t="s">
        <v>5</v>
      </c>
      <c r="L208" s="176"/>
      <c r="M208" s="176"/>
      <c r="N208" s="176"/>
      <c r="O208" s="176"/>
      <c r="P208" s="176"/>
      <c r="Q208" s="176"/>
      <c r="R208" s="179"/>
      <c r="T208" s="180"/>
      <c r="U208" s="176"/>
      <c r="V208" s="176"/>
      <c r="W208" s="176"/>
      <c r="X208" s="176"/>
      <c r="Y208" s="176"/>
      <c r="Z208" s="176"/>
      <c r="AA208" s="181"/>
      <c r="AT208" s="182" t="s">
        <v>143</v>
      </c>
      <c r="AU208" s="182" t="s">
        <v>94</v>
      </c>
      <c r="AV208" s="12" t="s">
        <v>81</v>
      </c>
      <c r="AW208" s="12" t="s">
        <v>34</v>
      </c>
      <c r="AX208" s="12" t="s">
        <v>76</v>
      </c>
      <c r="AY208" s="182" t="s">
        <v>135</v>
      </c>
    </row>
    <row r="209" spans="2:65" s="11" customFormat="1" ht="22.5" customHeight="1">
      <c r="B209" s="167"/>
      <c r="C209" s="168"/>
      <c r="D209" s="168"/>
      <c r="E209" s="169" t="s">
        <v>5</v>
      </c>
      <c r="F209" s="414" t="s">
        <v>144</v>
      </c>
      <c r="G209" s="415"/>
      <c r="H209" s="415"/>
      <c r="I209" s="415"/>
      <c r="J209" s="168"/>
      <c r="K209" s="170">
        <v>21.54</v>
      </c>
      <c r="L209" s="168"/>
      <c r="M209" s="168"/>
      <c r="N209" s="168"/>
      <c r="O209" s="168"/>
      <c r="P209" s="168"/>
      <c r="Q209" s="168"/>
      <c r="R209" s="171"/>
      <c r="T209" s="172"/>
      <c r="U209" s="168"/>
      <c r="V209" s="168"/>
      <c r="W209" s="168"/>
      <c r="X209" s="168"/>
      <c r="Y209" s="168"/>
      <c r="Z209" s="168"/>
      <c r="AA209" s="173"/>
      <c r="AT209" s="174" t="s">
        <v>143</v>
      </c>
      <c r="AU209" s="174" t="s">
        <v>94</v>
      </c>
      <c r="AV209" s="11" t="s">
        <v>145</v>
      </c>
      <c r="AW209" s="11" t="s">
        <v>34</v>
      </c>
      <c r="AX209" s="11" t="s">
        <v>76</v>
      </c>
      <c r="AY209" s="174" t="s">
        <v>135</v>
      </c>
    </row>
    <row r="210" spans="2:65" s="10" customFormat="1" ht="22.5" customHeight="1">
      <c r="B210" s="159"/>
      <c r="C210" s="160"/>
      <c r="D210" s="160"/>
      <c r="E210" s="161" t="s">
        <v>5</v>
      </c>
      <c r="F210" s="422" t="s">
        <v>684</v>
      </c>
      <c r="G210" s="423"/>
      <c r="H210" s="423"/>
      <c r="I210" s="423"/>
      <c r="J210" s="160"/>
      <c r="K210" s="162">
        <v>1.575</v>
      </c>
      <c r="L210" s="160"/>
      <c r="M210" s="160"/>
      <c r="N210" s="160"/>
      <c r="O210" s="160"/>
      <c r="P210" s="160"/>
      <c r="Q210" s="160"/>
      <c r="R210" s="163"/>
      <c r="T210" s="164"/>
      <c r="U210" s="160"/>
      <c r="V210" s="160"/>
      <c r="W210" s="160"/>
      <c r="X210" s="160"/>
      <c r="Y210" s="160"/>
      <c r="Z210" s="160"/>
      <c r="AA210" s="165"/>
      <c r="AT210" s="166" t="s">
        <v>143</v>
      </c>
      <c r="AU210" s="166" t="s">
        <v>94</v>
      </c>
      <c r="AV210" s="10" t="s">
        <v>94</v>
      </c>
      <c r="AW210" s="10" t="s">
        <v>34</v>
      </c>
      <c r="AX210" s="10" t="s">
        <v>76</v>
      </c>
      <c r="AY210" s="166" t="s">
        <v>135</v>
      </c>
    </row>
    <row r="211" spans="2:65" s="10" customFormat="1" ht="22.5" customHeight="1">
      <c r="B211" s="159"/>
      <c r="C211" s="160"/>
      <c r="D211" s="160"/>
      <c r="E211" s="161" t="s">
        <v>5</v>
      </c>
      <c r="F211" s="422" t="s">
        <v>685</v>
      </c>
      <c r="G211" s="423"/>
      <c r="H211" s="423"/>
      <c r="I211" s="423"/>
      <c r="J211" s="160"/>
      <c r="K211" s="162">
        <v>-0.11</v>
      </c>
      <c r="L211" s="160"/>
      <c r="M211" s="160"/>
      <c r="N211" s="160"/>
      <c r="O211" s="160"/>
      <c r="P211" s="160"/>
      <c r="Q211" s="160"/>
      <c r="R211" s="163"/>
      <c r="T211" s="164"/>
      <c r="U211" s="160"/>
      <c r="V211" s="160"/>
      <c r="W211" s="160"/>
      <c r="X211" s="160"/>
      <c r="Y211" s="160"/>
      <c r="Z211" s="160"/>
      <c r="AA211" s="165"/>
      <c r="AT211" s="166" t="s">
        <v>143</v>
      </c>
      <c r="AU211" s="166" t="s">
        <v>94</v>
      </c>
      <c r="AV211" s="10" t="s">
        <v>94</v>
      </c>
      <c r="AW211" s="10" t="s">
        <v>34</v>
      </c>
      <c r="AX211" s="10" t="s">
        <v>76</v>
      </c>
      <c r="AY211" s="166" t="s">
        <v>135</v>
      </c>
    </row>
    <row r="212" spans="2:65" s="12" customFormat="1" ht="22.5" customHeight="1">
      <c r="B212" s="175"/>
      <c r="C212" s="176"/>
      <c r="D212" s="176"/>
      <c r="E212" s="177" t="s">
        <v>5</v>
      </c>
      <c r="F212" s="420" t="s">
        <v>686</v>
      </c>
      <c r="G212" s="421"/>
      <c r="H212" s="421"/>
      <c r="I212" s="421"/>
      <c r="J212" s="176"/>
      <c r="K212" s="178" t="s">
        <v>5</v>
      </c>
      <c r="L212" s="176"/>
      <c r="M212" s="176"/>
      <c r="N212" s="176"/>
      <c r="O212" s="176"/>
      <c r="P212" s="176"/>
      <c r="Q212" s="176"/>
      <c r="R212" s="179"/>
      <c r="T212" s="180"/>
      <c r="U212" s="176"/>
      <c r="V212" s="176"/>
      <c r="W212" s="176"/>
      <c r="X212" s="176"/>
      <c r="Y212" s="176"/>
      <c r="Z212" s="176"/>
      <c r="AA212" s="181"/>
      <c r="AT212" s="182" t="s">
        <v>143</v>
      </c>
      <c r="AU212" s="182" t="s">
        <v>94</v>
      </c>
      <c r="AV212" s="12" t="s">
        <v>81</v>
      </c>
      <c r="AW212" s="12" t="s">
        <v>34</v>
      </c>
      <c r="AX212" s="12" t="s">
        <v>76</v>
      </c>
      <c r="AY212" s="182" t="s">
        <v>135</v>
      </c>
    </row>
    <row r="213" spans="2:65" s="11" customFormat="1" ht="22.5" customHeight="1">
      <c r="B213" s="167"/>
      <c r="C213" s="168"/>
      <c r="D213" s="168"/>
      <c r="E213" s="169" t="s">
        <v>5</v>
      </c>
      <c r="F213" s="414" t="s">
        <v>144</v>
      </c>
      <c r="G213" s="415"/>
      <c r="H213" s="415"/>
      <c r="I213" s="415"/>
      <c r="J213" s="168"/>
      <c r="K213" s="170">
        <v>1.4650000000000001</v>
      </c>
      <c r="L213" s="168"/>
      <c r="M213" s="168"/>
      <c r="N213" s="168"/>
      <c r="O213" s="168"/>
      <c r="P213" s="168"/>
      <c r="Q213" s="168"/>
      <c r="R213" s="171"/>
      <c r="T213" s="172"/>
      <c r="U213" s="168"/>
      <c r="V213" s="168"/>
      <c r="W213" s="168"/>
      <c r="X213" s="168"/>
      <c r="Y213" s="168"/>
      <c r="Z213" s="168"/>
      <c r="AA213" s="173"/>
      <c r="AT213" s="174" t="s">
        <v>143</v>
      </c>
      <c r="AU213" s="174" t="s">
        <v>94</v>
      </c>
      <c r="AV213" s="11" t="s">
        <v>145</v>
      </c>
      <c r="AW213" s="11" t="s">
        <v>34</v>
      </c>
      <c r="AX213" s="11" t="s">
        <v>76</v>
      </c>
      <c r="AY213" s="174" t="s">
        <v>135</v>
      </c>
    </row>
    <row r="214" spans="2:65" s="10" customFormat="1" ht="22.5" customHeight="1">
      <c r="B214" s="159"/>
      <c r="C214" s="160"/>
      <c r="D214" s="160"/>
      <c r="E214" s="161" t="s">
        <v>5</v>
      </c>
      <c r="F214" s="422" t="s">
        <v>687</v>
      </c>
      <c r="G214" s="423"/>
      <c r="H214" s="423"/>
      <c r="I214" s="423"/>
      <c r="J214" s="160"/>
      <c r="K214" s="162">
        <v>23.35</v>
      </c>
      <c r="L214" s="160"/>
      <c r="M214" s="160"/>
      <c r="N214" s="160"/>
      <c r="O214" s="160"/>
      <c r="P214" s="160"/>
      <c r="Q214" s="160"/>
      <c r="R214" s="163"/>
      <c r="T214" s="164"/>
      <c r="U214" s="160"/>
      <c r="V214" s="160"/>
      <c r="W214" s="160"/>
      <c r="X214" s="160"/>
      <c r="Y214" s="160"/>
      <c r="Z214" s="160"/>
      <c r="AA214" s="165"/>
      <c r="AT214" s="166" t="s">
        <v>143</v>
      </c>
      <c r="AU214" s="166" t="s">
        <v>94</v>
      </c>
      <c r="AV214" s="10" t="s">
        <v>94</v>
      </c>
      <c r="AW214" s="10" t="s">
        <v>34</v>
      </c>
      <c r="AX214" s="10" t="s">
        <v>76</v>
      </c>
      <c r="AY214" s="166" t="s">
        <v>135</v>
      </c>
    </row>
    <row r="215" spans="2:65" s="10" customFormat="1" ht="22.5" customHeight="1">
      <c r="B215" s="159"/>
      <c r="C215" s="160"/>
      <c r="D215" s="160"/>
      <c r="E215" s="161" t="s">
        <v>5</v>
      </c>
      <c r="F215" s="422" t="s">
        <v>688</v>
      </c>
      <c r="G215" s="423"/>
      <c r="H215" s="423"/>
      <c r="I215" s="423"/>
      <c r="J215" s="160"/>
      <c r="K215" s="162">
        <v>-1.133</v>
      </c>
      <c r="L215" s="160"/>
      <c r="M215" s="160"/>
      <c r="N215" s="160"/>
      <c r="O215" s="160"/>
      <c r="P215" s="160"/>
      <c r="Q215" s="160"/>
      <c r="R215" s="163"/>
      <c r="T215" s="164"/>
      <c r="U215" s="160"/>
      <c r="V215" s="160"/>
      <c r="W215" s="160"/>
      <c r="X215" s="160"/>
      <c r="Y215" s="160"/>
      <c r="Z215" s="160"/>
      <c r="AA215" s="165"/>
      <c r="AT215" s="166" t="s">
        <v>143</v>
      </c>
      <c r="AU215" s="166" t="s">
        <v>94</v>
      </c>
      <c r="AV215" s="10" t="s">
        <v>94</v>
      </c>
      <c r="AW215" s="10" t="s">
        <v>34</v>
      </c>
      <c r="AX215" s="10" t="s">
        <v>76</v>
      </c>
      <c r="AY215" s="166" t="s">
        <v>135</v>
      </c>
    </row>
    <row r="216" spans="2:65" s="12" customFormat="1" ht="22.5" customHeight="1">
      <c r="B216" s="175"/>
      <c r="C216" s="176"/>
      <c r="D216" s="176"/>
      <c r="E216" s="177" t="s">
        <v>5</v>
      </c>
      <c r="F216" s="420" t="s">
        <v>689</v>
      </c>
      <c r="G216" s="421"/>
      <c r="H216" s="421"/>
      <c r="I216" s="421"/>
      <c r="J216" s="176"/>
      <c r="K216" s="178" t="s">
        <v>5</v>
      </c>
      <c r="L216" s="176"/>
      <c r="M216" s="176"/>
      <c r="N216" s="176"/>
      <c r="O216" s="176"/>
      <c r="P216" s="176"/>
      <c r="Q216" s="176"/>
      <c r="R216" s="179"/>
      <c r="T216" s="180"/>
      <c r="U216" s="176"/>
      <c r="V216" s="176"/>
      <c r="W216" s="176"/>
      <c r="X216" s="176"/>
      <c r="Y216" s="176"/>
      <c r="Z216" s="176"/>
      <c r="AA216" s="181"/>
      <c r="AT216" s="182" t="s">
        <v>143</v>
      </c>
      <c r="AU216" s="182" t="s">
        <v>94</v>
      </c>
      <c r="AV216" s="12" t="s">
        <v>81</v>
      </c>
      <c r="AW216" s="12" t="s">
        <v>34</v>
      </c>
      <c r="AX216" s="12" t="s">
        <v>76</v>
      </c>
      <c r="AY216" s="182" t="s">
        <v>135</v>
      </c>
    </row>
    <row r="217" spans="2:65" s="11" customFormat="1" ht="22.5" customHeight="1">
      <c r="B217" s="167"/>
      <c r="C217" s="168"/>
      <c r="D217" s="168"/>
      <c r="E217" s="169" t="s">
        <v>5</v>
      </c>
      <c r="F217" s="414" t="s">
        <v>144</v>
      </c>
      <c r="G217" s="415"/>
      <c r="H217" s="415"/>
      <c r="I217" s="415"/>
      <c r="J217" s="168"/>
      <c r="K217" s="170">
        <v>22.216999999999999</v>
      </c>
      <c r="L217" s="168"/>
      <c r="M217" s="168"/>
      <c r="N217" s="168"/>
      <c r="O217" s="168"/>
      <c r="P217" s="168"/>
      <c r="Q217" s="168"/>
      <c r="R217" s="171"/>
      <c r="T217" s="172"/>
      <c r="U217" s="168"/>
      <c r="V217" s="168"/>
      <c r="W217" s="168"/>
      <c r="X217" s="168"/>
      <c r="Y217" s="168"/>
      <c r="Z217" s="168"/>
      <c r="AA217" s="173"/>
      <c r="AT217" s="174" t="s">
        <v>143</v>
      </c>
      <c r="AU217" s="174" t="s">
        <v>94</v>
      </c>
      <c r="AV217" s="11" t="s">
        <v>145</v>
      </c>
      <c r="AW217" s="11" t="s">
        <v>34</v>
      </c>
      <c r="AX217" s="11" t="s">
        <v>76</v>
      </c>
      <c r="AY217" s="174" t="s">
        <v>135</v>
      </c>
    </row>
    <row r="218" spans="2:65" s="13" customFormat="1" ht="22.5" customHeight="1">
      <c r="B218" s="183"/>
      <c r="C218" s="184"/>
      <c r="D218" s="184"/>
      <c r="E218" s="185" t="s">
        <v>5</v>
      </c>
      <c r="F218" s="424" t="s">
        <v>157</v>
      </c>
      <c r="G218" s="425"/>
      <c r="H218" s="425"/>
      <c r="I218" s="425"/>
      <c r="J218" s="184"/>
      <c r="K218" s="186">
        <v>45.222000000000001</v>
      </c>
      <c r="L218" s="184"/>
      <c r="M218" s="184"/>
      <c r="N218" s="184"/>
      <c r="O218" s="184"/>
      <c r="P218" s="184"/>
      <c r="Q218" s="184"/>
      <c r="R218" s="187"/>
      <c r="T218" s="188"/>
      <c r="U218" s="184"/>
      <c r="V218" s="184"/>
      <c r="W218" s="184"/>
      <c r="X218" s="184"/>
      <c r="Y218" s="184"/>
      <c r="Z218" s="184"/>
      <c r="AA218" s="189"/>
      <c r="AT218" s="190" t="s">
        <v>143</v>
      </c>
      <c r="AU218" s="190" t="s">
        <v>94</v>
      </c>
      <c r="AV218" s="13" t="s">
        <v>140</v>
      </c>
      <c r="AW218" s="13" t="s">
        <v>34</v>
      </c>
      <c r="AX218" s="13" t="s">
        <v>81</v>
      </c>
      <c r="AY218" s="190" t="s">
        <v>135</v>
      </c>
    </row>
    <row r="219" spans="2:65" s="1" customFormat="1" ht="31.5" customHeight="1">
      <c r="B219" s="123"/>
      <c r="C219" s="191" t="s">
        <v>207</v>
      </c>
      <c r="D219" s="191" t="s">
        <v>222</v>
      </c>
      <c r="E219" s="192" t="s">
        <v>395</v>
      </c>
      <c r="F219" s="426" t="s">
        <v>396</v>
      </c>
      <c r="G219" s="426"/>
      <c r="H219" s="426"/>
      <c r="I219" s="426"/>
      <c r="J219" s="193" t="s">
        <v>294</v>
      </c>
      <c r="K219" s="194">
        <v>90.444000000000003</v>
      </c>
      <c r="L219" s="427">
        <v>0</v>
      </c>
      <c r="M219" s="427"/>
      <c r="N219" s="428">
        <f>ROUND(L219*K219,2)</f>
        <v>0</v>
      </c>
      <c r="O219" s="411"/>
      <c r="P219" s="411"/>
      <c r="Q219" s="411"/>
      <c r="R219" s="126"/>
      <c r="T219" s="156" t="s">
        <v>5</v>
      </c>
      <c r="U219" s="47" t="s">
        <v>41</v>
      </c>
      <c r="V219" s="39"/>
      <c r="W219" s="157">
        <f>V219*K219</f>
        <v>0</v>
      </c>
      <c r="X219" s="157">
        <v>1</v>
      </c>
      <c r="Y219" s="157">
        <f>X219*K219</f>
        <v>90.444000000000003</v>
      </c>
      <c r="Z219" s="157">
        <v>0</v>
      </c>
      <c r="AA219" s="158">
        <f>Z219*K219</f>
        <v>0</v>
      </c>
      <c r="AR219" s="21" t="s">
        <v>198</v>
      </c>
      <c r="AT219" s="21" t="s">
        <v>222</v>
      </c>
      <c r="AU219" s="21" t="s">
        <v>94</v>
      </c>
      <c r="AY219" s="21" t="s">
        <v>135</v>
      </c>
      <c r="BE219" s="103">
        <f>IF(U219="základní",N219,0)</f>
        <v>0</v>
      </c>
      <c r="BF219" s="103">
        <f>IF(U219="snížená",N219,0)</f>
        <v>0</v>
      </c>
      <c r="BG219" s="103">
        <f>IF(U219="zákl. přenesená",N219,0)</f>
        <v>0</v>
      </c>
      <c r="BH219" s="103">
        <f>IF(U219="sníž. přenesená",N219,0)</f>
        <v>0</v>
      </c>
      <c r="BI219" s="103">
        <f>IF(U219="nulová",N219,0)</f>
        <v>0</v>
      </c>
      <c r="BJ219" s="21" t="s">
        <v>81</v>
      </c>
      <c r="BK219" s="103">
        <f>ROUND(L219*K219,2)</f>
        <v>0</v>
      </c>
      <c r="BL219" s="21" t="s">
        <v>140</v>
      </c>
      <c r="BM219" s="21" t="s">
        <v>397</v>
      </c>
    </row>
    <row r="220" spans="2:65" s="1" customFormat="1" ht="22.5" customHeight="1">
      <c r="B220" s="123"/>
      <c r="C220" s="152" t="s">
        <v>11</v>
      </c>
      <c r="D220" s="152" t="s">
        <v>136</v>
      </c>
      <c r="E220" s="153" t="s">
        <v>398</v>
      </c>
      <c r="F220" s="409" t="s">
        <v>399</v>
      </c>
      <c r="G220" s="409"/>
      <c r="H220" s="409"/>
      <c r="I220" s="409"/>
      <c r="J220" s="154" t="s">
        <v>210</v>
      </c>
      <c r="K220" s="155">
        <v>172.06</v>
      </c>
      <c r="L220" s="410">
        <v>0</v>
      </c>
      <c r="M220" s="410"/>
      <c r="N220" s="411">
        <f>ROUND(L220*K220,2)</f>
        <v>0</v>
      </c>
      <c r="O220" s="411"/>
      <c r="P220" s="411"/>
      <c r="Q220" s="411"/>
      <c r="R220" s="126"/>
      <c r="T220" s="156" t="s">
        <v>5</v>
      </c>
      <c r="U220" s="47" t="s">
        <v>41</v>
      </c>
      <c r="V220" s="39"/>
      <c r="W220" s="157">
        <f>V220*K220</f>
        <v>0</v>
      </c>
      <c r="X220" s="157">
        <v>0</v>
      </c>
      <c r="Y220" s="157">
        <f>X220*K220</f>
        <v>0</v>
      </c>
      <c r="Z220" s="157">
        <v>0</v>
      </c>
      <c r="AA220" s="158">
        <f>Z220*K220</f>
        <v>0</v>
      </c>
      <c r="AR220" s="21" t="s">
        <v>140</v>
      </c>
      <c r="AT220" s="21" t="s">
        <v>136</v>
      </c>
      <c r="AU220" s="21" t="s">
        <v>94</v>
      </c>
      <c r="AY220" s="21" t="s">
        <v>135</v>
      </c>
      <c r="BE220" s="103">
        <f>IF(U220="základní",N220,0)</f>
        <v>0</v>
      </c>
      <c r="BF220" s="103">
        <f>IF(U220="snížená",N220,0)</f>
        <v>0</v>
      </c>
      <c r="BG220" s="103">
        <f>IF(U220="zákl. přenesená",N220,0)</f>
        <v>0</v>
      </c>
      <c r="BH220" s="103">
        <f>IF(U220="sníž. přenesená",N220,0)</f>
        <v>0</v>
      </c>
      <c r="BI220" s="103">
        <f>IF(U220="nulová",N220,0)</f>
        <v>0</v>
      </c>
      <c r="BJ220" s="21" t="s">
        <v>81</v>
      </c>
      <c r="BK220" s="103">
        <f>ROUND(L220*K220,2)</f>
        <v>0</v>
      </c>
      <c r="BL220" s="21" t="s">
        <v>140</v>
      </c>
      <c r="BM220" s="21" t="s">
        <v>400</v>
      </c>
    </row>
    <row r="221" spans="2:65" s="10" customFormat="1" ht="22.5" customHeight="1">
      <c r="B221" s="159"/>
      <c r="C221" s="160"/>
      <c r="D221" s="160"/>
      <c r="E221" s="161" t="s">
        <v>5</v>
      </c>
      <c r="F221" s="412" t="s">
        <v>690</v>
      </c>
      <c r="G221" s="413"/>
      <c r="H221" s="413"/>
      <c r="I221" s="413"/>
      <c r="J221" s="160"/>
      <c r="K221" s="162">
        <v>101.5</v>
      </c>
      <c r="L221" s="160"/>
      <c r="M221" s="160"/>
      <c r="N221" s="160"/>
      <c r="O221" s="160"/>
      <c r="P221" s="160"/>
      <c r="Q221" s="160"/>
      <c r="R221" s="163"/>
      <c r="T221" s="164"/>
      <c r="U221" s="160"/>
      <c r="V221" s="160"/>
      <c r="W221" s="160"/>
      <c r="X221" s="160"/>
      <c r="Y221" s="160"/>
      <c r="Z221" s="160"/>
      <c r="AA221" s="165"/>
      <c r="AT221" s="166" t="s">
        <v>143</v>
      </c>
      <c r="AU221" s="166" t="s">
        <v>94</v>
      </c>
      <c r="AV221" s="10" t="s">
        <v>94</v>
      </c>
      <c r="AW221" s="10" t="s">
        <v>34</v>
      </c>
      <c r="AX221" s="10" t="s">
        <v>76</v>
      </c>
      <c r="AY221" s="166" t="s">
        <v>135</v>
      </c>
    </row>
    <row r="222" spans="2:65" s="12" customFormat="1" ht="22.5" customHeight="1">
      <c r="B222" s="175"/>
      <c r="C222" s="176"/>
      <c r="D222" s="176"/>
      <c r="E222" s="177" t="s">
        <v>5</v>
      </c>
      <c r="F222" s="420" t="s">
        <v>691</v>
      </c>
      <c r="G222" s="421"/>
      <c r="H222" s="421"/>
      <c r="I222" s="421"/>
      <c r="J222" s="176"/>
      <c r="K222" s="178" t="s">
        <v>5</v>
      </c>
      <c r="L222" s="176"/>
      <c r="M222" s="176"/>
      <c r="N222" s="176"/>
      <c r="O222" s="176"/>
      <c r="P222" s="176"/>
      <c r="Q222" s="176"/>
      <c r="R222" s="179"/>
      <c r="T222" s="180"/>
      <c r="U222" s="176"/>
      <c r="V222" s="176"/>
      <c r="W222" s="176"/>
      <c r="X222" s="176"/>
      <c r="Y222" s="176"/>
      <c r="Z222" s="176"/>
      <c r="AA222" s="181"/>
      <c r="AT222" s="182" t="s">
        <v>143</v>
      </c>
      <c r="AU222" s="182" t="s">
        <v>94</v>
      </c>
      <c r="AV222" s="12" t="s">
        <v>81</v>
      </c>
      <c r="AW222" s="12" t="s">
        <v>34</v>
      </c>
      <c r="AX222" s="12" t="s">
        <v>76</v>
      </c>
      <c r="AY222" s="182" t="s">
        <v>135</v>
      </c>
    </row>
    <row r="223" spans="2:65" s="11" customFormat="1" ht="22.5" customHeight="1">
      <c r="B223" s="167"/>
      <c r="C223" s="168"/>
      <c r="D223" s="168"/>
      <c r="E223" s="169" t="s">
        <v>5</v>
      </c>
      <c r="F223" s="414" t="s">
        <v>144</v>
      </c>
      <c r="G223" s="415"/>
      <c r="H223" s="415"/>
      <c r="I223" s="415"/>
      <c r="J223" s="168"/>
      <c r="K223" s="170">
        <v>101.5</v>
      </c>
      <c r="L223" s="168"/>
      <c r="M223" s="168"/>
      <c r="N223" s="168"/>
      <c r="O223" s="168"/>
      <c r="P223" s="168"/>
      <c r="Q223" s="168"/>
      <c r="R223" s="171"/>
      <c r="T223" s="172"/>
      <c r="U223" s="168"/>
      <c r="V223" s="168"/>
      <c r="W223" s="168"/>
      <c r="X223" s="168"/>
      <c r="Y223" s="168"/>
      <c r="Z223" s="168"/>
      <c r="AA223" s="173"/>
      <c r="AT223" s="174" t="s">
        <v>143</v>
      </c>
      <c r="AU223" s="174" t="s">
        <v>94</v>
      </c>
      <c r="AV223" s="11" t="s">
        <v>145</v>
      </c>
      <c r="AW223" s="11" t="s">
        <v>34</v>
      </c>
      <c r="AX223" s="11" t="s">
        <v>76</v>
      </c>
      <c r="AY223" s="174" t="s">
        <v>135</v>
      </c>
    </row>
    <row r="224" spans="2:65" s="10" customFormat="1" ht="22.5" customHeight="1">
      <c r="B224" s="159"/>
      <c r="C224" s="160"/>
      <c r="D224" s="160"/>
      <c r="E224" s="161" t="s">
        <v>5</v>
      </c>
      <c r="F224" s="422" t="s">
        <v>692</v>
      </c>
      <c r="G224" s="423"/>
      <c r="H224" s="423"/>
      <c r="I224" s="423"/>
      <c r="J224" s="160"/>
      <c r="K224" s="162">
        <v>7.2</v>
      </c>
      <c r="L224" s="160"/>
      <c r="M224" s="160"/>
      <c r="N224" s="160"/>
      <c r="O224" s="160"/>
      <c r="P224" s="160"/>
      <c r="Q224" s="160"/>
      <c r="R224" s="163"/>
      <c r="T224" s="164"/>
      <c r="U224" s="160"/>
      <c r="V224" s="160"/>
      <c r="W224" s="160"/>
      <c r="X224" s="160"/>
      <c r="Y224" s="160"/>
      <c r="Z224" s="160"/>
      <c r="AA224" s="165"/>
      <c r="AT224" s="166" t="s">
        <v>143</v>
      </c>
      <c r="AU224" s="166" t="s">
        <v>94</v>
      </c>
      <c r="AV224" s="10" t="s">
        <v>94</v>
      </c>
      <c r="AW224" s="10" t="s">
        <v>34</v>
      </c>
      <c r="AX224" s="10" t="s">
        <v>76</v>
      </c>
      <c r="AY224" s="166" t="s">
        <v>135</v>
      </c>
    </row>
    <row r="225" spans="2:65" s="12" customFormat="1" ht="22.5" customHeight="1">
      <c r="B225" s="175"/>
      <c r="C225" s="176"/>
      <c r="D225" s="176"/>
      <c r="E225" s="177" t="s">
        <v>5</v>
      </c>
      <c r="F225" s="420" t="s">
        <v>645</v>
      </c>
      <c r="G225" s="421"/>
      <c r="H225" s="421"/>
      <c r="I225" s="421"/>
      <c r="J225" s="176"/>
      <c r="K225" s="178" t="s">
        <v>5</v>
      </c>
      <c r="L225" s="176"/>
      <c r="M225" s="176"/>
      <c r="N225" s="176"/>
      <c r="O225" s="176"/>
      <c r="P225" s="176"/>
      <c r="Q225" s="176"/>
      <c r="R225" s="179"/>
      <c r="T225" s="180"/>
      <c r="U225" s="176"/>
      <c r="V225" s="176"/>
      <c r="W225" s="176"/>
      <c r="X225" s="176"/>
      <c r="Y225" s="176"/>
      <c r="Z225" s="176"/>
      <c r="AA225" s="181"/>
      <c r="AT225" s="182" t="s">
        <v>143</v>
      </c>
      <c r="AU225" s="182" t="s">
        <v>94</v>
      </c>
      <c r="AV225" s="12" t="s">
        <v>81</v>
      </c>
      <c r="AW225" s="12" t="s">
        <v>34</v>
      </c>
      <c r="AX225" s="12" t="s">
        <v>76</v>
      </c>
      <c r="AY225" s="182" t="s">
        <v>135</v>
      </c>
    </row>
    <row r="226" spans="2:65" s="11" customFormat="1" ht="22.5" customHeight="1">
      <c r="B226" s="167"/>
      <c r="C226" s="168"/>
      <c r="D226" s="168"/>
      <c r="E226" s="169" t="s">
        <v>5</v>
      </c>
      <c r="F226" s="414" t="s">
        <v>144</v>
      </c>
      <c r="G226" s="415"/>
      <c r="H226" s="415"/>
      <c r="I226" s="415"/>
      <c r="J226" s="168"/>
      <c r="K226" s="170">
        <v>7.2</v>
      </c>
      <c r="L226" s="168"/>
      <c r="M226" s="168"/>
      <c r="N226" s="168"/>
      <c r="O226" s="168"/>
      <c r="P226" s="168"/>
      <c r="Q226" s="168"/>
      <c r="R226" s="171"/>
      <c r="T226" s="172"/>
      <c r="U226" s="168"/>
      <c r="V226" s="168"/>
      <c r="W226" s="168"/>
      <c r="X226" s="168"/>
      <c r="Y226" s="168"/>
      <c r="Z226" s="168"/>
      <c r="AA226" s="173"/>
      <c r="AT226" s="174" t="s">
        <v>143</v>
      </c>
      <c r="AU226" s="174" t="s">
        <v>94</v>
      </c>
      <c r="AV226" s="11" t="s">
        <v>145</v>
      </c>
      <c r="AW226" s="11" t="s">
        <v>34</v>
      </c>
      <c r="AX226" s="11" t="s">
        <v>76</v>
      </c>
      <c r="AY226" s="174" t="s">
        <v>135</v>
      </c>
    </row>
    <row r="227" spans="2:65" s="10" customFormat="1" ht="22.5" customHeight="1">
      <c r="B227" s="159"/>
      <c r="C227" s="160"/>
      <c r="D227" s="160"/>
      <c r="E227" s="161" t="s">
        <v>5</v>
      </c>
      <c r="F227" s="422" t="s">
        <v>693</v>
      </c>
      <c r="G227" s="423"/>
      <c r="H227" s="423"/>
      <c r="I227" s="423"/>
      <c r="J227" s="160"/>
      <c r="K227" s="162">
        <v>12.96</v>
      </c>
      <c r="L227" s="160"/>
      <c r="M227" s="160"/>
      <c r="N227" s="160"/>
      <c r="O227" s="160"/>
      <c r="P227" s="160"/>
      <c r="Q227" s="160"/>
      <c r="R227" s="163"/>
      <c r="T227" s="164"/>
      <c r="U227" s="160"/>
      <c r="V227" s="160"/>
      <c r="W227" s="160"/>
      <c r="X227" s="160"/>
      <c r="Y227" s="160"/>
      <c r="Z227" s="160"/>
      <c r="AA227" s="165"/>
      <c r="AT227" s="166" t="s">
        <v>143</v>
      </c>
      <c r="AU227" s="166" t="s">
        <v>94</v>
      </c>
      <c r="AV227" s="10" t="s">
        <v>94</v>
      </c>
      <c r="AW227" s="10" t="s">
        <v>34</v>
      </c>
      <c r="AX227" s="10" t="s">
        <v>76</v>
      </c>
      <c r="AY227" s="166" t="s">
        <v>135</v>
      </c>
    </row>
    <row r="228" spans="2:65" s="12" customFormat="1" ht="22.5" customHeight="1">
      <c r="B228" s="175"/>
      <c r="C228" s="176"/>
      <c r="D228" s="176"/>
      <c r="E228" s="177" t="s">
        <v>5</v>
      </c>
      <c r="F228" s="420" t="s">
        <v>694</v>
      </c>
      <c r="G228" s="421"/>
      <c r="H228" s="421"/>
      <c r="I228" s="421"/>
      <c r="J228" s="176"/>
      <c r="K228" s="178" t="s">
        <v>5</v>
      </c>
      <c r="L228" s="176"/>
      <c r="M228" s="176"/>
      <c r="N228" s="176"/>
      <c r="O228" s="176"/>
      <c r="P228" s="176"/>
      <c r="Q228" s="176"/>
      <c r="R228" s="179"/>
      <c r="T228" s="180"/>
      <c r="U228" s="176"/>
      <c r="V228" s="176"/>
      <c r="W228" s="176"/>
      <c r="X228" s="176"/>
      <c r="Y228" s="176"/>
      <c r="Z228" s="176"/>
      <c r="AA228" s="181"/>
      <c r="AT228" s="182" t="s">
        <v>143</v>
      </c>
      <c r="AU228" s="182" t="s">
        <v>94</v>
      </c>
      <c r="AV228" s="12" t="s">
        <v>81</v>
      </c>
      <c r="AW228" s="12" t="s">
        <v>34</v>
      </c>
      <c r="AX228" s="12" t="s">
        <v>76</v>
      </c>
      <c r="AY228" s="182" t="s">
        <v>135</v>
      </c>
    </row>
    <row r="229" spans="2:65" s="11" customFormat="1" ht="22.5" customHeight="1">
      <c r="B229" s="167"/>
      <c r="C229" s="168"/>
      <c r="D229" s="168"/>
      <c r="E229" s="169" t="s">
        <v>5</v>
      </c>
      <c r="F229" s="414" t="s">
        <v>144</v>
      </c>
      <c r="G229" s="415"/>
      <c r="H229" s="415"/>
      <c r="I229" s="415"/>
      <c r="J229" s="168"/>
      <c r="K229" s="170">
        <v>12.96</v>
      </c>
      <c r="L229" s="168"/>
      <c r="M229" s="168"/>
      <c r="N229" s="168"/>
      <c r="O229" s="168"/>
      <c r="P229" s="168"/>
      <c r="Q229" s="168"/>
      <c r="R229" s="171"/>
      <c r="T229" s="172"/>
      <c r="U229" s="168"/>
      <c r="V229" s="168"/>
      <c r="W229" s="168"/>
      <c r="X229" s="168"/>
      <c r="Y229" s="168"/>
      <c r="Z229" s="168"/>
      <c r="AA229" s="173"/>
      <c r="AT229" s="174" t="s">
        <v>143</v>
      </c>
      <c r="AU229" s="174" t="s">
        <v>94</v>
      </c>
      <c r="AV229" s="11" t="s">
        <v>145</v>
      </c>
      <c r="AW229" s="11" t="s">
        <v>34</v>
      </c>
      <c r="AX229" s="11" t="s">
        <v>76</v>
      </c>
      <c r="AY229" s="174" t="s">
        <v>135</v>
      </c>
    </row>
    <row r="230" spans="2:65" s="10" customFormat="1" ht="22.5" customHeight="1">
      <c r="B230" s="159"/>
      <c r="C230" s="160"/>
      <c r="D230" s="160"/>
      <c r="E230" s="161" t="s">
        <v>5</v>
      </c>
      <c r="F230" s="422" t="s">
        <v>695</v>
      </c>
      <c r="G230" s="423"/>
      <c r="H230" s="423"/>
      <c r="I230" s="423"/>
      <c r="J230" s="160"/>
      <c r="K230" s="162">
        <v>50.4</v>
      </c>
      <c r="L230" s="160"/>
      <c r="M230" s="160"/>
      <c r="N230" s="160"/>
      <c r="O230" s="160"/>
      <c r="P230" s="160"/>
      <c r="Q230" s="160"/>
      <c r="R230" s="163"/>
      <c r="T230" s="164"/>
      <c r="U230" s="160"/>
      <c r="V230" s="160"/>
      <c r="W230" s="160"/>
      <c r="X230" s="160"/>
      <c r="Y230" s="160"/>
      <c r="Z230" s="160"/>
      <c r="AA230" s="165"/>
      <c r="AT230" s="166" t="s">
        <v>143</v>
      </c>
      <c r="AU230" s="166" t="s">
        <v>94</v>
      </c>
      <c r="AV230" s="10" t="s">
        <v>94</v>
      </c>
      <c r="AW230" s="10" t="s">
        <v>34</v>
      </c>
      <c r="AX230" s="10" t="s">
        <v>76</v>
      </c>
      <c r="AY230" s="166" t="s">
        <v>135</v>
      </c>
    </row>
    <row r="231" spans="2:65" s="12" customFormat="1" ht="22.5" customHeight="1">
      <c r="B231" s="175"/>
      <c r="C231" s="176"/>
      <c r="D231" s="176"/>
      <c r="E231" s="177" t="s">
        <v>5</v>
      </c>
      <c r="F231" s="420" t="s">
        <v>696</v>
      </c>
      <c r="G231" s="421"/>
      <c r="H231" s="421"/>
      <c r="I231" s="421"/>
      <c r="J231" s="176"/>
      <c r="K231" s="178" t="s">
        <v>5</v>
      </c>
      <c r="L231" s="176"/>
      <c r="M231" s="176"/>
      <c r="N231" s="176"/>
      <c r="O231" s="176"/>
      <c r="P231" s="176"/>
      <c r="Q231" s="176"/>
      <c r="R231" s="179"/>
      <c r="T231" s="180"/>
      <c r="U231" s="176"/>
      <c r="V231" s="176"/>
      <c r="W231" s="176"/>
      <c r="X231" s="176"/>
      <c r="Y231" s="176"/>
      <c r="Z231" s="176"/>
      <c r="AA231" s="181"/>
      <c r="AT231" s="182" t="s">
        <v>143</v>
      </c>
      <c r="AU231" s="182" t="s">
        <v>94</v>
      </c>
      <c r="AV231" s="12" t="s">
        <v>81</v>
      </c>
      <c r="AW231" s="12" t="s">
        <v>34</v>
      </c>
      <c r="AX231" s="12" t="s">
        <v>76</v>
      </c>
      <c r="AY231" s="182" t="s">
        <v>135</v>
      </c>
    </row>
    <row r="232" spans="2:65" s="11" customFormat="1" ht="22.5" customHeight="1">
      <c r="B232" s="167"/>
      <c r="C232" s="168"/>
      <c r="D232" s="168"/>
      <c r="E232" s="169" t="s">
        <v>5</v>
      </c>
      <c r="F232" s="414" t="s">
        <v>144</v>
      </c>
      <c r="G232" s="415"/>
      <c r="H232" s="415"/>
      <c r="I232" s="415"/>
      <c r="J232" s="168"/>
      <c r="K232" s="170">
        <v>50.4</v>
      </c>
      <c r="L232" s="168"/>
      <c r="M232" s="168"/>
      <c r="N232" s="168"/>
      <c r="O232" s="168"/>
      <c r="P232" s="168"/>
      <c r="Q232" s="168"/>
      <c r="R232" s="171"/>
      <c r="T232" s="172"/>
      <c r="U232" s="168"/>
      <c r="V232" s="168"/>
      <c r="W232" s="168"/>
      <c r="X232" s="168"/>
      <c r="Y232" s="168"/>
      <c r="Z232" s="168"/>
      <c r="AA232" s="173"/>
      <c r="AT232" s="174" t="s">
        <v>143</v>
      </c>
      <c r="AU232" s="174" t="s">
        <v>94</v>
      </c>
      <c r="AV232" s="11" t="s">
        <v>145</v>
      </c>
      <c r="AW232" s="11" t="s">
        <v>34</v>
      </c>
      <c r="AX232" s="11" t="s">
        <v>76</v>
      </c>
      <c r="AY232" s="174" t="s">
        <v>135</v>
      </c>
    </row>
    <row r="233" spans="2:65" s="13" customFormat="1" ht="22.5" customHeight="1">
      <c r="B233" s="183"/>
      <c r="C233" s="184"/>
      <c r="D233" s="184"/>
      <c r="E233" s="185" t="s">
        <v>5</v>
      </c>
      <c r="F233" s="424" t="s">
        <v>157</v>
      </c>
      <c r="G233" s="425"/>
      <c r="H233" s="425"/>
      <c r="I233" s="425"/>
      <c r="J233" s="184"/>
      <c r="K233" s="186">
        <v>172.06</v>
      </c>
      <c r="L233" s="184"/>
      <c r="M233" s="184"/>
      <c r="N233" s="184"/>
      <c r="O233" s="184"/>
      <c r="P233" s="184"/>
      <c r="Q233" s="184"/>
      <c r="R233" s="187"/>
      <c r="T233" s="188"/>
      <c r="U233" s="184"/>
      <c r="V233" s="184"/>
      <c r="W233" s="184"/>
      <c r="X233" s="184"/>
      <c r="Y233" s="184"/>
      <c r="Z233" s="184"/>
      <c r="AA233" s="189"/>
      <c r="AT233" s="190" t="s">
        <v>143</v>
      </c>
      <c r="AU233" s="190" t="s">
        <v>94</v>
      </c>
      <c r="AV233" s="13" t="s">
        <v>140</v>
      </c>
      <c r="AW233" s="13" t="s">
        <v>34</v>
      </c>
      <c r="AX233" s="13" t="s">
        <v>81</v>
      </c>
      <c r="AY233" s="190" t="s">
        <v>135</v>
      </c>
    </row>
    <row r="234" spans="2:65" s="9" customFormat="1" ht="29.85" customHeight="1">
      <c r="B234" s="141"/>
      <c r="C234" s="142"/>
      <c r="D234" s="151" t="s">
        <v>316</v>
      </c>
      <c r="E234" s="151"/>
      <c r="F234" s="151"/>
      <c r="G234" s="151"/>
      <c r="H234" s="151"/>
      <c r="I234" s="151"/>
      <c r="J234" s="151"/>
      <c r="K234" s="151"/>
      <c r="L234" s="151"/>
      <c r="M234" s="151"/>
      <c r="N234" s="418">
        <f>BK234</f>
        <v>0</v>
      </c>
      <c r="O234" s="419"/>
      <c r="P234" s="419"/>
      <c r="Q234" s="419"/>
      <c r="R234" s="144"/>
      <c r="T234" s="145"/>
      <c r="U234" s="142"/>
      <c r="V234" s="142"/>
      <c r="W234" s="146">
        <f>SUM(W235:W254)</f>
        <v>0</v>
      </c>
      <c r="X234" s="142"/>
      <c r="Y234" s="146">
        <f>SUM(Y235:Y254)</f>
        <v>5.5363200000000001E-2</v>
      </c>
      <c r="Z234" s="142"/>
      <c r="AA234" s="147">
        <f>SUM(AA235:AA254)</f>
        <v>0</v>
      </c>
      <c r="AR234" s="148" t="s">
        <v>81</v>
      </c>
      <c r="AT234" s="149" t="s">
        <v>75</v>
      </c>
      <c r="AU234" s="149" t="s">
        <v>81</v>
      </c>
      <c r="AY234" s="148" t="s">
        <v>135</v>
      </c>
      <c r="BK234" s="150">
        <f>SUM(BK235:BK254)</f>
        <v>0</v>
      </c>
    </row>
    <row r="235" spans="2:65" s="1" customFormat="1" ht="22.5" customHeight="1">
      <c r="B235" s="123"/>
      <c r="C235" s="152" t="s">
        <v>221</v>
      </c>
      <c r="D235" s="152" t="s">
        <v>136</v>
      </c>
      <c r="E235" s="153" t="s">
        <v>403</v>
      </c>
      <c r="F235" s="409" t="s">
        <v>404</v>
      </c>
      <c r="G235" s="409"/>
      <c r="H235" s="409"/>
      <c r="I235" s="409"/>
      <c r="J235" s="154" t="s">
        <v>139</v>
      </c>
      <c r="K235" s="155">
        <v>13.653</v>
      </c>
      <c r="L235" s="410">
        <v>0</v>
      </c>
      <c r="M235" s="410"/>
      <c r="N235" s="411">
        <f>ROUND(L235*K235,2)</f>
        <v>0</v>
      </c>
      <c r="O235" s="411"/>
      <c r="P235" s="411"/>
      <c r="Q235" s="411"/>
      <c r="R235" s="126"/>
      <c r="T235" s="156" t="s">
        <v>5</v>
      </c>
      <c r="U235" s="47" t="s">
        <v>41</v>
      </c>
      <c r="V235" s="39"/>
      <c r="W235" s="157">
        <f>V235*K235</f>
        <v>0</v>
      </c>
      <c r="X235" s="157">
        <v>0</v>
      </c>
      <c r="Y235" s="157">
        <f>X235*K235</f>
        <v>0</v>
      </c>
      <c r="Z235" s="157">
        <v>0</v>
      </c>
      <c r="AA235" s="158">
        <f>Z235*K235</f>
        <v>0</v>
      </c>
      <c r="AR235" s="21" t="s">
        <v>140</v>
      </c>
      <c r="AT235" s="21" t="s">
        <v>136</v>
      </c>
      <c r="AU235" s="21" t="s">
        <v>94</v>
      </c>
      <c r="AY235" s="21" t="s">
        <v>135</v>
      </c>
      <c r="BE235" s="103">
        <f>IF(U235="základní",N235,0)</f>
        <v>0</v>
      </c>
      <c r="BF235" s="103">
        <f>IF(U235="snížená",N235,0)</f>
        <v>0</v>
      </c>
      <c r="BG235" s="103">
        <f>IF(U235="zákl. přenesená",N235,0)</f>
        <v>0</v>
      </c>
      <c r="BH235" s="103">
        <f>IF(U235="sníž. přenesená",N235,0)</f>
        <v>0</v>
      </c>
      <c r="BI235" s="103">
        <f>IF(U235="nulová",N235,0)</f>
        <v>0</v>
      </c>
      <c r="BJ235" s="21" t="s">
        <v>81</v>
      </c>
      <c r="BK235" s="103">
        <f>ROUND(L235*K235,2)</f>
        <v>0</v>
      </c>
      <c r="BL235" s="21" t="s">
        <v>140</v>
      </c>
      <c r="BM235" s="21" t="s">
        <v>405</v>
      </c>
    </row>
    <row r="236" spans="2:65" s="10" customFormat="1" ht="22.5" customHeight="1">
      <c r="B236" s="159"/>
      <c r="C236" s="160"/>
      <c r="D236" s="160"/>
      <c r="E236" s="161" t="s">
        <v>5</v>
      </c>
      <c r="F236" s="412" t="s">
        <v>697</v>
      </c>
      <c r="G236" s="413"/>
      <c r="H236" s="413"/>
      <c r="I236" s="413"/>
      <c r="J236" s="160"/>
      <c r="K236" s="162">
        <v>6.4649999999999999</v>
      </c>
      <c r="L236" s="160"/>
      <c r="M236" s="160"/>
      <c r="N236" s="160"/>
      <c r="O236" s="160"/>
      <c r="P236" s="160"/>
      <c r="Q236" s="160"/>
      <c r="R236" s="163"/>
      <c r="T236" s="164"/>
      <c r="U236" s="160"/>
      <c r="V236" s="160"/>
      <c r="W236" s="160"/>
      <c r="X236" s="160"/>
      <c r="Y236" s="160"/>
      <c r="Z236" s="160"/>
      <c r="AA236" s="165"/>
      <c r="AT236" s="166" t="s">
        <v>143</v>
      </c>
      <c r="AU236" s="166" t="s">
        <v>94</v>
      </c>
      <c r="AV236" s="10" t="s">
        <v>94</v>
      </c>
      <c r="AW236" s="10" t="s">
        <v>34</v>
      </c>
      <c r="AX236" s="10" t="s">
        <v>76</v>
      </c>
      <c r="AY236" s="166" t="s">
        <v>135</v>
      </c>
    </row>
    <row r="237" spans="2:65" s="10" customFormat="1" ht="22.5" customHeight="1">
      <c r="B237" s="159"/>
      <c r="C237" s="160"/>
      <c r="D237" s="160"/>
      <c r="E237" s="161" t="s">
        <v>5</v>
      </c>
      <c r="F237" s="422" t="s">
        <v>698</v>
      </c>
      <c r="G237" s="423"/>
      <c r="H237" s="423"/>
      <c r="I237" s="423"/>
      <c r="J237" s="160"/>
      <c r="K237" s="162">
        <v>7.1879999999999997</v>
      </c>
      <c r="L237" s="160"/>
      <c r="M237" s="160"/>
      <c r="N237" s="160"/>
      <c r="O237" s="160"/>
      <c r="P237" s="160"/>
      <c r="Q237" s="160"/>
      <c r="R237" s="163"/>
      <c r="T237" s="164"/>
      <c r="U237" s="160"/>
      <c r="V237" s="160"/>
      <c r="W237" s="160"/>
      <c r="X237" s="160"/>
      <c r="Y237" s="160"/>
      <c r="Z237" s="160"/>
      <c r="AA237" s="165"/>
      <c r="AT237" s="166" t="s">
        <v>143</v>
      </c>
      <c r="AU237" s="166" t="s">
        <v>94</v>
      </c>
      <c r="AV237" s="10" t="s">
        <v>94</v>
      </c>
      <c r="AW237" s="10" t="s">
        <v>34</v>
      </c>
      <c r="AX237" s="10" t="s">
        <v>76</v>
      </c>
      <c r="AY237" s="166" t="s">
        <v>135</v>
      </c>
    </row>
    <row r="238" spans="2:65" s="11" customFormat="1" ht="22.5" customHeight="1">
      <c r="B238" s="167"/>
      <c r="C238" s="168"/>
      <c r="D238" s="168"/>
      <c r="E238" s="169" t="s">
        <v>5</v>
      </c>
      <c r="F238" s="414" t="s">
        <v>144</v>
      </c>
      <c r="G238" s="415"/>
      <c r="H238" s="415"/>
      <c r="I238" s="415"/>
      <c r="J238" s="168"/>
      <c r="K238" s="170">
        <v>13.653</v>
      </c>
      <c r="L238" s="168"/>
      <c r="M238" s="168"/>
      <c r="N238" s="168"/>
      <c r="O238" s="168"/>
      <c r="P238" s="168"/>
      <c r="Q238" s="168"/>
      <c r="R238" s="171"/>
      <c r="T238" s="172"/>
      <c r="U238" s="168"/>
      <c r="V238" s="168"/>
      <c r="W238" s="168"/>
      <c r="X238" s="168"/>
      <c r="Y238" s="168"/>
      <c r="Z238" s="168"/>
      <c r="AA238" s="173"/>
      <c r="AT238" s="174" t="s">
        <v>143</v>
      </c>
      <c r="AU238" s="174" t="s">
        <v>94</v>
      </c>
      <c r="AV238" s="11" t="s">
        <v>145</v>
      </c>
      <c r="AW238" s="11" t="s">
        <v>34</v>
      </c>
      <c r="AX238" s="11" t="s">
        <v>81</v>
      </c>
      <c r="AY238" s="174" t="s">
        <v>135</v>
      </c>
    </row>
    <row r="239" spans="2:65" s="1" customFormat="1" ht="31.5" customHeight="1">
      <c r="B239" s="123"/>
      <c r="C239" s="152" t="s">
        <v>233</v>
      </c>
      <c r="D239" s="152" t="s">
        <v>136</v>
      </c>
      <c r="E239" s="153" t="s">
        <v>699</v>
      </c>
      <c r="F239" s="409" t="s">
        <v>700</v>
      </c>
      <c r="G239" s="409"/>
      <c r="H239" s="409"/>
      <c r="I239" s="409"/>
      <c r="J239" s="154" t="s">
        <v>139</v>
      </c>
      <c r="K239" s="155">
        <v>3.05</v>
      </c>
      <c r="L239" s="410">
        <v>0</v>
      </c>
      <c r="M239" s="410"/>
      <c r="N239" s="411">
        <f>ROUND(L239*K239,2)</f>
        <v>0</v>
      </c>
      <c r="O239" s="411"/>
      <c r="P239" s="411"/>
      <c r="Q239" s="411"/>
      <c r="R239" s="126"/>
      <c r="T239" s="156" t="s">
        <v>5</v>
      </c>
      <c r="U239" s="47" t="s">
        <v>41</v>
      </c>
      <c r="V239" s="39"/>
      <c r="W239" s="157">
        <f>V239*K239</f>
        <v>0</v>
      </c>
      <c r="X239" s="157">
        <v>0</v>
      </c>
      <c r="Y239" s="157">
        <f>X239*K239</f>
        <v>0</v>
      </c>
      <c r="Z239" s="157">
        <v>0</v>
      </c>
      <c r="AA239" s="158">
        <f>Z239*K239</f>
        <v>0</v>
      </c>
      <c r="AR239" s="21" t="s">
        <v>140</v>
      </c>
      <c r="AT239" s="21" t="s">
        <v>136</v>
      </c>
      <c r="AU239" s="21" t="s">
        <v>94</v>
      </c>
      <c r="AY239" s="21" t="s">
        <v>135</v>
      </c>
      <c r="BE239" s="103">
        <f>IF(U239="základní",N239,0)</f>
        <v>0</v>
      </c>
      <c r="BF239" s="103">
        <f>IF(U239="snížená",N239,0)</f>
        <v>0</v>
      </c>
      <c r="BG239" s="103">
        <f>IF(U239="zákl. přenesená",N239,0)</f>
        <v>0</v>
      </c>
      <c r="BH239" s="103">
        <f>IF(U239="sníž. přenesená",N239,0)</f>
        <v>0</v>
      </c>
      <c r="BI239" s="103">
        <f>IF(U239="nulová",N239,0)</f>
        <v>0</v>
      </c>
      <c r="BJ239" s="21" t="s">
        <v>81</v>
      </c>
      <c r="BK239" s="103">
        <f>ROUND(L239*K239,2)</f>
        <v>0</v>
      </c>
      <c r="BL239" s="21" t="s">
        <v>140</v>
      </c>
      <c r="BM239" s="21" t="s">
        <v>701</v>
      </c>
    </row>
    <row r="240" spans="2:65" s="10" customFormat="1" ht="22.5" customHeight="1">
      <c r="B240" s="159"/>
      <c r="C240" s="160"/>
      <c r="D240" s="160"/>
      <c r="E240" s="161" t="s">
        <v>5</v>
      </c>
      <c r="F240" s="412" t="s">
        <v>702</v>
      </c>
      <c r="G240" s="413"/>
      <c r="H240" s="413"/>
      <c r="I240" s="413"/>
      <c r="J240" s="160"/>
      <c r="K240" s="162">
        <v>1.575</v>
      </c>
      <c r="L240" s="160"/>
      <c r="M240" s="160"/>
      <c r="N240" s="160"/>
      <c r="O240" s="160"/>
      <c r="P240" s="160"/>
      <c r="Q240" s="160"/>
      <c r="R240" s="163"/>
      <c r="T240" s="164"/>
      <c r="U240" s="160"/>
      <c r="V240" s="160"/>
      <c r="W240" s="160"/>
      <c r="X240" s="160"/>
      <c r="Y240" s="160"/>
      <c r="Z240" s="160"/>
      <c r="AA240" s="165"/>
      <c r="AT240" s="166" t="s">
        <v>143</v>
      </c>
      <c r="AU240" s="166" t="s">
        <v>94</v>
      </c>
      <c r="AV240" s="10" t="s">
        <v>94</v>
      </c>
      <c r="AW240" s="10" t="s">
        <v>34</v>
      </c>
      <c r="AX240" s="10" t="s">
        <v>76</v>
      </c>
      <c r="AY240" s="166" t="s">
        <v>135</v>
      </c>
    </row>
    <row r="241" spans="2:65" s="12" customFormat="1" ht="22.5" customHeight="1">
      <c r="B241" s="175"/>
      <c r="C241" s="176"/>
      <c r="D241" s="176"/>
      <c r="E241" s="177" t="s">
        <v>5</v>
      </c>
      <c r="F241" s="420" t="s">
        <v>703</v>
      </c>
      <c r="G241" s="421"/>
      <c r="H241" s="421"/>
      <c r="I241" s="421"/>
      <c r="J241" s="176"/>
      <c r="K241" s="178" t="s">
        <v>5</v>
      </c>
      <c r="L241" s="176"/>
      <c r="M241" s="176"/>
      <c r="N241" s="176"/>
      <c r="O241" s="176"/>
      <c r="P241" s="176"/>
      <c r="Q241" s="176"/>
      <c r="R241" s="179"/>
      <c r="T241" s="180"/>
      <c r="U241" s="176"/>
      <c r="V241" s="176"/>
      <c r="W241" s="176"/>
      <c r="X241" s="176"/>
      <c r="Y241" s="176"/>
      <c r="Z241" s="176"/>
      <c r="AA241" s="181"/>
      <c r="AT241" s="182" t="s">
        <v>143</v>
      </c>
      <c r="AU241" s="182" t="s">
        <v>94</v>
      </c>
      <c r="AV241" s="12" t="s">
        <v>81</v>
      </c>
      <c r="AW241" s="12" t="s">
        <v>34</v>
      </c>
      <c r="AX241" s="12" t="s">
        <v>76</v>
      </c>
      <c r="AY241" s="182" t="s">
        <v>135</v>
      </c>
    </row>
    <row r="242" spans="2:65" s="10" customFormat="1" ht="22.5" customHeight="1">
      <c r="B242" s="159"/>
      <c r="C242" s="160"/>
      <c r="D242" s="160"/>
      <c r="E242" s="161" t="s">
        <v>5</v>
      </c>
      <c r="F242" s="422" t="s">
        <v>704</v>
      </c>
      <c r="G242" s="423"/>
      <c r="H242" s="423"/>
      <c r="I242" s="423"/>
      <c r="J242" s="160"/>
      <c r="K242" s="162">
        <v>0.64800000000000002</v>
      </c>
      <c r="L242" s="160"/>
      <c r="M242" s="160"/>
      <c r="N242" s="160"/>
      <c r="O242" s="160"/>
      <c r="P242" s="160"/>
      <c r="Q242" s="160"/>
      <c r="R242" s="163"/>
      <c r="T242" s="164"/>
      <c r="U242" s="160"/>
      <c r="V242" s="160"/>
      <c r="W242" s="160"/>
      <c r="X242" s="160"/>
      <c r="Y242" s="160"/>
      <c r="Z242" s="160"/>
      <c r="AA242" s="165"/>
      <c r="AT242" s="166" t="s">
        <v>143</v>
      </c>
      <c r="AU242" s="166" t="s">
        <v>94</v>
      </c>
      <c r="AV242" s="10" t="s">
        <v>94</v>
      </c>
      <c r="AW242" s="10" t="s">
        <v>34</v>
      </c>
      <c r="AX242" s="10" t="s">
        <v>76</v>
      </c>
      <c r="AY242" s="166" t="s">
        <v>135</v>
      </c>
    </row>
    <row r="243" spans="2:65" s="12" customFormat="1" ht="22.5" customHeight="1">
      <c r="B243" s="175"/>
      <c r="C243" s="176"/>
      <c r="D243" s="176"/>
      <c r="E243" s="177" t="s">
        <v>5</v>
      </c>
      <c r="F243" s="420" t="s">
        <v>383</v>
      </c>
      <c r="G243" s="421"/>
      <c r="H243" s="421"/>
      <c r="I243" s="421"/>
      <c r="J243" s="176"/>
      <c r="K243" s="178" t="s">
        <v>5</v>
      </c>
      <c r="L243" s="176"/>
      <c r="M243" s="176"/>
      <c r="N243" s="176"/>
      <c r="O243" s="176"/>
      <c r="P243" s="176"/>
      <c r="Q243" s="176"/>
      <c r="R243" s="179"/>
      <c r="T243" s="180"/>
      <c r="U243" s="176"/>
      <c r="V243" s="176"/>
      <c r="W243" s="176"/>
      <c r="X243" s="176"/>
      <c r="Y243" s="176"/>
      <c r="Z243" s="176"/>
      <c r="AA243" s="181"/>
      <c r="AT243" s="182" t="s">
        <v>143</v>
      </c>
      <c r="AU243" s="182" t="s">
        <v>94</v>
      </c>
      <c r="AV243" s="12" t="s">
        <v>81</v>
      </c>
      <c r="AW243" s="12" t="s">
        <v>34</v>
      </c>
      <c r="AX243" s="12" t="s">
        <v>76</v>
      </c>
      <c r="AY243" s="182" t="s">
        <v>135</v>
      </c>
    </row>
    <row r="244" spans="2:65" s="10" customFormat="1" ht="22.5" customHeight="1">
      <c r="B244" s="159"/>
      <c r="C244" s="160"/>
      <c r="D244" s="160"/>
      <c r="E244" s="161" t="s">
        <v>5</v>
      </c>
      <c r="F244" s="422" t="s">
        <v>705</v>
      </c>
      <c r="G244" s="423"/>
      <c r="H244" s="423"/>
      <c r="I244" s="423"/>
      <c r="J244" s="160"/>
      <c r="K244" s="162">
        <v>0.82699999999999996</v>
      </c>
      <c r="L244" s="160"/>
      <c r="M244" s="160"/>
      <c r="N244" s="160"/>
      <c r="O244" s="160"/>
      <c r="P244" s="160"/>
      <c r="Q244" s="160"/>
      <c r="R244" s="163"/>
      <c r="T244" s="164"/>
      <c r="U244" s="160"/>
      <c r="V244" s="160"/>
      <c r="W244" s="160"/>
      <c r="X244" s="160"/>
      <c r="Y244" s="160"/>
      <c r="Z244" s="160"/>
      <c r="AA244" s="165"/>
      <c r="AT244" s="166" t="s">
        <v>143</v>
      </c>
      <c r="AU244" s="166" t="s">
        <v>94</v>
      </c>
      <c r="AV244" s="10" t="s">
        <v>94</v>
      </c>
      <c r="AW244" s="10" t="s">
        <v>34</v>
      </c>
      <c r="AX244" s="10" t="s">
        <v>76</v>
      </c>
      <c r="AY244" s="166" t="s">
        <v>135</v>
      </c>
    </row>
    <row r="245" spans="2:65" s="12" customFormat="1" ht="22.5" customHeight="1">
      <c r="B245" s="175"/>
      <c r="C245" s="176"/>
      <c r="D245" s="176"/>
      <c r="E245" s="177" t="s">
        <v>5</v>
      </c>
      <c r="F245" s="420" t="s">
        <v>645</v>
      </c>
      <c r="G245" s="421"/>
      <c r="H245" s="421"/>
      <c r="I245" s="421"/>
      <c r="J245" s="176"/>
      <c r="K245" s="178" t="s">
        <v>5</v>
      </c>
      <c r="L245" s="176"/>
      <c r="M245" s="176"/>
      <c r="N245" s="176"/>
      <c r="O245" s="176"/>
      <c r="P245" s="176"/>
      <c r="Q245" s="176"/>
      <c r="R245" s="179"/>
      <c r="T245" s="180"/>
      <c r="U245" s="176"/>
      <c r="V245" s="176"/>
      <c r="W245" s="176"/>
      <c r="X245" s="176"/>
      <c r="Y245" s="176"/>
      <c r="Z245" s="176"/>
      <c r="AA245" s="181"/>
      <c r="AT245" s="182" t="s">
        <v>143</v>
      </c>
      <c r="AU245" s="182" t="s">
        <v>94</v>
      </c>
      <c r="AV245" s="12" t="s">
        <v>81</v>
      </c>
      <c r="AW245" s="12" t="s">
        <v>34</v>
      </c>
      <c r="AX245" s="12" t="s">
        <v>76</v>
      </c>
      <c r="AY245" s="182" t="s">
        <v>135</v>
      </c>
    </row>
    <row r="246" spans="2:65" s="11" customFormat="1" ht="22.5" customHeight="1">
      <c r="B246" s="167"/>
      <c r="C246" s="168"/>
      <c r="D246" s="168"/>
      <c r="E246" s="169" t="s">
        <v>5</v>
      </c>
      <c r="F246" s="414" t="s">
        <v>144</v>
      </c>
      <c r="G246" s="415"/>
      <c r="H246" s="415"/>
      <c r="I246" s="415"/>
      <c r="J246" s="168"/>
      <c r="K246" s="170">
        <v>3.05</v>
      </c>
      <c r="L246" s="168"/>
      <c r="M246" s="168"/>
      <c r="N246" s="168"/>
      <c r="O246" s="168"/>
      <c r="P246" s="168"/>
      <c r="Q246" s="168"/>
      <c r="R246" s="171"/>
      <c r="T246" s="172"/>
      <c r="U246" s="168"/>
      <c r="V246" s="168"/>
      <c r="W246" s="168"/>
      <c r="X246" s="168"/>
      <c r="Y246" s="168"/>
      <c r="Z246" s="168"/>
      <c r="AA246" s="173"/>
      <c r="AT246" s="174" t="s">
        <v>143</v>
      </c>
      <c r="AU246" s="174" t="s">
        <v>94</v>
      </c>
      <c r="AV246" s="11" t="s">
        <v>145</v>
      </c>
      <c r="AW246" s="11" t="s">
        <v>34</v>
      </c>
      <c r="AX246" s="11" t="s">
        <v>81</v>
      </c>
      <c r="AY246" s="174" t="s">
        <v>135</v>
      </c>
    </row>
    <row r="247" spans="2:65" s="1" customFormat="1" ht="31.5" customHeight="1">
      <c r="B247" s="123"/>
      <c r="C247" s="152" t="s">
        <v>239</v>
      </c>
      <c r="D247" s="152" t="s">
        <v>136</v>
      </c>
      <c r="E247" s="153" t="s">
        <v>706</v>
      </c>
      <c r="F247" s="409" t="s">
        <v>707</v>
      </c>
      <c r="G247" s="409"/>
      <c r="H247" s="409"/>
      <c r="I247" s="409"/>
      <c r="J247" s="154" t="s">
        <v>210</v>
      </c>
      <c r="K247" s="155">
        <v>8.76</v>
      </c>
      <c r="L247" s="410">
        <v>0</v>
      </c>
      <c r="M247" s="410"/>
      <c r="N247" s="411">
        <f>ROUND(L247*K247,2)</f>
        <v>0</v>
      </c>
      <c r="O247" s="411"/>
      <c r="P247" s="411"/>
      <c r="Q247" s="411"/>
      <c r="R247" s="126"/>
      <c r="T247" s="156" t="s">
        <v>5</v>
      </c>
      <c r="U247" s="47" t="s">
        <v>41</v>
      </c>
      <c r="V247" s="39"/>
      <c r="W247" s="157">
        <f>V247*K247</f>
        <v>0</v>
      </c>
      <c r="X247" s="157">
        <v>6.3200000000000001E-3</v>
      </c>
      <c r="Y247" s="157">
        <f>X247*K247</f>
        <v>5.5363200000000001E-2</v>
      </c>
      <c r="Z247" s="157">
        <v>0</v>
      </c>
      <c r="AA247" s="158">
        <f>Z247*K247</f>
        <v>0</v>
      </c>
      <c r="AR247" s="21" t="s">
        <v>140</v>
      </c>
      <c r="AT247" s="21" t="s">
        <v>136</v>
      </c>
      <c r="AU247" s="21" t="s">
        <v>94</v>
      </c>
      <c r="AY247" s="21" t="s">
        <v>135</v>
      </c>
      <c r="BE247" s="103">
        <f>IF(U247="základní",N247,0)</f>
        <v>0</v>
      </c>
      <c r="BF247" s="103">
        <f>IF(U247="snížená",N247,0)</f>
        <v>0</v>
      </c>
      <c r="BG247" s="103">
        <f>IF(U247="zákl. přenesená",N247,0)</f>
        <v>0</v>
      </c>
      <c r="BH247" s="103">
        <f>IF(U247="sníž. přenesená",N247,0)</f>
        <v>0</v>
      </c>
      <c r="BI247" s="103">
        <f>IF(U247="nulová",N247,0)</f>
        <v>0</v>
      </c>
      <c r="BJ247" s="21" t="s">
        <v>81</v>
      </c>
      <c r="BK247" s="103">
        <f>ROUND(L247*K247,2)</f>
        <v>0</v>
      </c>
      <c r="BL247" s="21" t="s">
        <v>140</v>
      </c>
      <c r="BM247" s="21" t="s">
        <v>708</v>
      </c>
    </row>
    <row r="248" spans="2:65" s="10" customFormat="1" ht="22.5" customHeight="1">
      <c r="B248" s="159"/>
      <c r="C248" s="160"/>
      <c r="D248" s="160"/>
      <c r="E248" s="161" t="s">
        <v>5</v>
      </c>
      <c r="F248" s="412" t="s">
        <v>709</v>
      </c>
      <c r="G248" s="413"/>
      <c r="H248" s="413"/>
      <c r="I248" s="413"/>
      <c r="J248" s="160"/>
      <c r="K248" s="162">
        <v>2.16</v>
      </c>
      <c r="L248" s="160"/>
      <c r="M248" s="160"/>
      <c r="N248" s="160"/>
      <c r="O248" s="160"/>
      <c r="P248" s="160"/>
      <c r="Q248" s="160"/>
      <c r="R248" s="163"/>
      <c r="T248" s="164"/>
      <c r="U248" s="160"/>
      <c r="V248" s="160"/>
      <c r="W248" s="160"/>
      <c r="X248" s="160"/>
      <c r="Y248" s="160"/>
      <c r="Z248" s="160"/>
      <c r="AA248" s="165"/>
      <c r="AT248" s="166" t="s">
        <v>143</v>
      </c>
      <c r="AU248" s="166" t="s">
        <v>94</v>
      </c>
      <c r="AV248" s="10" t="s">
        <v>94</v>
      </c>
      <c r="AW248" s="10" t="s">
        <v>34</v>
      </c>
      <c r="AX248" s="10" t="s">
        <v>76</v>
      </c>
      <c r="AY248" s="166" t="s">
        <v>135</v>
      </c>
    </row>
    <row r="249" spans="2:65" s="12" customFormat="1" ht="22.5" customHeight="1">
      <c r="B249" s="175"/>
      <c r="C249" s="176"/>
      <c r="D249" s="176"/>
      <c r="E249" s="177" t="s">
        <v>5</v>
      </c>
      <c r="F249" s="420" t="s">
        <v>383</v>
      </c>
      <c r="G249" s="421"/>
      <c r="H249" s="421"/>
      <c r="I249" s="421"/>
      <c r="J249" s="176"/>
      <c r="K249" s="178" t="s">
        <v>5</v>
      </c>
      <c r="L249" s="176"/>
      <c r="M249" s="176"/>
      <c r="N249" s="176"/>
      <c r="O249" s="176"/>
      <c r="P249" s="176"/>
      <c r="Q249" s="176"/>
      <c r="R249" s="179"/>
      <c r="T249" s="180"/>
      <c r="U249" s="176"/>
      <c r="V249" s="176"/>
      <c r="W249" s="176"/>
      <c r="X249" s="176"/>
      <c r="Y249" s="176"/>
      <c r="Z249" s="176"/>
      <c r="AA249" s="181"/>
      <c r="AT249" s="182" t="s">
        <v>143</v>
      </c>
      <c r="AU249" s="182" t="s">
        <v>94</v>
      </c>
      <c r="AV249" s="12" t="s">
        <v>81</v>
      </c>
      <c r="AW249" s="12" t="s">
        <v>34</v>
      </c>
      <c r="AX249" s="12" t="s">
        <v>76</v>
      </c>
      <c r="AY249" s="182" t="s">
        <v>135</v>
      </c>
    </row>
    <row r="250" spans="2:65" s="10" customFormat="1" ht="22.5" customHeight="1">
      <c r="B250" s="159"/>
      <c r="C250" s="160"/>
      <c r="D250" s="160"/>
      <c r="E250" s="161" t="s">
        <v>5</v>
      </c>
      <c r="F250" s="422" t="s">
        <v>710</v>
      </c>
      <c r="G250" s="423"/>
      <c r="H250" s="423"/>
      <c r="I250" s="423"/>
      <c r="J250" s="160"/>
      <c r="K250" s="162">
        <v>3.15</v>
      </c>
      <c r="L250" s="160"/>
      <c r="M250" s="160"/>
      <c r="N250" s="160"/>
      <c r="O250" s="160"/>
      <c r="P250" s="160"/>
      <c r="Q250" s="160"/>
      <c r="R250" s="163"/>
      <c r="T250" s="164"/>
      <c r="U250" s="160"/>
      <c r="V250" s="160"/>
      <c r="W250" s="160"/>
      <c r="X250" s="160"/>
      <c r="Y250" s="160"/>
      <c r="Z250" s="160"/>
      <c r="AA250" s="165"/>
      <c r="AT250" s="166" t="s">
        <v>143</v>
      </c>
      <c r="AU250" s="166" t="s">
        <v>94</v>
      </c>
      <c r="AV250" s="10" t="s">
        <v>94</v>
      </c>
      <c r="AW250" s="10" t="s">
        <v>34</v>
      </c>
      <c r="AX250" s="10" t="s">
        <v>76</v>
      </c>
      <c r="AY250" s="166" t="s">
        <v>135</v>
      </c>
    </row>
    <row r="251" spans="2:65" s="12" customFormat="1" ht="22.5" customHeight="1">
      <c r="B251" s="175"/>
      <c r="C251" s="176"/>
      <c r="D251" s="176"/>
      <c r="E251" s="177" t="s">
        <v>5</v>
      </c>
      <c r="F251" s="420" t="s">
        <v>645</v>
      </c>
      <c r="G251" s="421"/>
      <c r="H251" s="421"/>
      <c r="I251" s="421"/>
      <c r="J251" s="176"/>
      <c r="K251" s="178" t="s">
        <v>5</v>
      </c>
      <c r="L251" s="176"/>
      <c r="M251" s="176"/>
      <c r="N251" s="176"/>
      <c r="O251" s="176"/>
      <c r="P251" s="176"/>
      <c r="Q251" s="176"/>
      <c r="R251" s="179"/>
      <c r="T251" s="180"/>
      <c r="U251" s="176"/>
      <c r="V251" s="176"/>
      <c r="W251" s="176"/>
      <c r="X251" s="176"/>
      <c r="Y251" s="176"/>
      <c r="Z251" s="176"/>
      <c r="AA251" s="181"/>
      <c r="AT251" s="182" t="s">
        <v>143</v>
      </c>
      <c r="AU251" s="182" t="s">
        <v>94</v>
      </c>
      <c r="AV251" s="12" t="s">
        <v>81</v>
      </c>
      <c r="AW251" s="12" t="s">
        <v>34</v>
      </c>
      <c r="AX251" s="12" t="s">
        <v>76</v>
      </c>
      <c r="AY251" s="182" t="s">
        <v>135</v>
      </c>
    </row>
    <row r="252" spans="2:65" s="10" customFormat="1" ht="22.5" customHeight="1">
      <c r="B252" s="159"/>
      <c r="C252" s="160"/>
      <c r="D252" s="160"/>
      <c r="E252" s="161" t="s">
        <v>5</v>
      </c>
      <c r="F252" s="422" t="s">
        <v>711</v>
      </c>
      <c r="G252" s="423"/>
      <c r="H252" s="423"/>
      <c r="I252" s="423"/>
      <c r="J252" s="160"/>
      <c r="K252" s="162">
        <v>3.45</v>
      </c>
      <c r="L252" s="160"/>
      <c r="M252" s="160"/>
      <c r="N252" s="160"/>
      <c r="O252" s="160"/>
      <c r="P252" s="160"/>
      <c r="Q252" s="160"/>
      <c r="R252" s="163"/>
      <c r="T252" s="164"/>
      <c r="U252" s="160"/>
      <c r="V252" s="160"/>
      <c r="W252" s="160"/>
      <c r="X252" s="160"/>
      <c r="Y252" s="160"/>
      <c r="Z252" s="160"/>
      <c r="AA252" s="165"/>
      <c r="AT252" s="166" t="s">
        <v>143</v>
      </c>
      <c r="AU252" s="166" t="s">
        <v>94</v>
      </c>
      <c r="AV252" s="10" t="s">
        <v>94</v>
      </c>
      <c r="AW252" s="10" t="s">
        <v>34</v>
      </c>
      <c r="AX252" s="10" t="s">
        <v>76</v>
      </c>
      <c r="AY252" s="166" t="s">
        <v>135</v>
      </c>
    </row>
    <row r="253" spans="2:65" s="12" customFormat="1" ht="22.5" customHeight="1">
      <c r="B253" s="175"/>
      <c r="C253" s="176"/>
      <c r="D253" s="176"/>
      <c r="E253" s="177" t="s">
        <v>5</v>
      </c>
      <c r="F253" s="420" t="s">
        <v>703</v>
      </c>
      <c r="G253" s="421"/>
      <c r="H253" s="421"/>
      <c r="I253" s="421"/>
      <c r="J253" s="176"/>
      <c r="K253" s="178" t="s">
        <v>5</v>
      </c>
      <c r="L253" s="176"/>
      <c r="M253" s="176"/>
      <c r="N253" s="176"/>
      <c r="O253" s="176"/>
      <c r="P253" s="176"/>
      <c r="Q253" s="176"/>
      <c r="R253" s="179"/>
      <c r="T253" s="180"/>
      <c r="U253" s="176"/>
      <c r="V253" s="176"/>
      <c r="W253" s="176"/>
      <c r="X253" s="176"/>
      <c r="Y253" s="176"/>
      <c r="Z253" s="176"/>
      <c r="AA253" s="181"/>
      <c r="AT253" s="182" t="s">
        <v>143</v>
      </c>
      <c r="AU253" s="182" t="s">
        <v>94</v>
      </c>
      <c r="AV253" s="12" t="s">
        <v>81</v>
      </c>
      <c r="AW253" s="12" t="s">
        <v>34</v>
      </c>
      <c r="AX253" s="12" t="s">
        <v>76</v>
      </c>
      <c r="AY253" s="182" t="s">
        <v>135</v>
      </c>
    </row>
    <row r="254" spans="2:65" s="11" customFormat="1" ht="22.5" customHeight="1">
      <c r="B254" s="167"/>
      <c r="C254" s="168"/>
      <c r="D254" s="168"/>
      <c r="E254" s="169" t="s">
        <v>5</v>
      </c>
      <c r="F254" s="414" t="s">
        <v>144</v>
      </c>
      <c r="G254" s="415"/>
      <c r="H254" s="415"/>
      <c r="I254" s="415"/>
      <c r="J254" s="168"/>
      <c r="K254" s="170">
        <v>8.76</v>
      </c>
      <c r="L254" s="168"/>
      <c r="M254" s="168"/>
      <c r="N254" s="168"/>
      <c r="O254" s="168"/>
      <c r="P254" s="168"/>
      <c r="Q254" s="168"/>
      <c r="R254" s="171"/>
      <c r="T254" s="172"/>
      <c r="U254" s="168"/>
      <c r="V254" s="168"/>
      <c r="W254" s="168"/>
      <c r="X254" s="168"/>
      <c r="Y254" s="168"/>
      <c r="Z254" s="168"/>
      <c r="AA254" s="173"/>
      <c r="AT254" s="174" t="s">
        <v>143</v>
      </c>
      <c r="AU254" s="174" t="s">
        <v>94</v>
      </c>
      <c r="AV254" s="11" t="s">
        <v>145</v>
      </c>
      <c r="AW254" s="11" t="s">
        <v>34</v>
      </c>
      <c r="AX254" s="11" t="s">
        <v>81</v>
      </c>
      <c r="AY254" s="174" t="s">
        <v>135</v>
      </c>
    </row>
    <row r="255" spans="2:65" s="9" customFormat="1" ht="29.85" customHeight="1">
      <c r="B255" s="141"/>
      <c r="C255" s="142"/>
      <c r="D255" s="151" t="s">
        <v>317</v>
      </c>
      <c r="E255" s="151"/>
      <c r="F255" s="151"/>
      <c r="G255" s="151"/>
      <c r="H255" s="151"/>
      <c r="I255" s="151"/>
      <c r="J255" s="151"/>
      <c r="K255" s="151"/>
      <c r="L255" s="151"/>
      <c r="M255" s="151"/>
      <c r="N255" s="418">
        <f>BK255</f>
        <v>0</v>
      </c>
      <c r="O255" s="419"/>
      <c r="P255" s="419"/>
      <c r="Q255" s="419"/>
      <c r="R255" s="144"/>
      <c r="T255" s="145"/>
      <c r="U255" s="142"/>
      <c r="V255" s="142"/>
      <c r="W255" s="146">
        <f>SUM(W256:W382)</f>
        <v>0</v>
      </c>
      <c r="X255" s="142"/>
      <c r="Y255" s="146">
        <f>SUM(Y256:Y382)</f>
        <v>14.593119999999999</v>
      </c>
      <c r="Z255" s="142"/>
      <c r="AA255" s="147">
        <f>SUM(AA256:AA382)</f>
        <v>0</v>
      </c>
      <c r="AR255" s="148" t="s">
        <v>81</v>
      </c>
      <c r="AT255" s="149" t="s">
        <v>75</v>
      </c>
      <c r="AU255" s="149" t="s">
        <v>81</v>
      </c>
      <c r="AY255" s="148" t="s">
        <v>135</v>
      </c>
      <c r="BK255" s="150">
        <f>SUM(BK256:BK382)</f>
        <v>0</v>
      </c>
    </row>
    <row r="256" spans="2:65" s="1" customFormat="1" ht="31.5" customHeight="1">
      <c r="B256" s="123"/>
      <c r="C256" s="152" t="s">
        <v>243</v>
      </c>
      <c r="D256" s="152" t="s">
        <v>136</v>
      </c>
      <c r="E256" s="153" t="s">
        <v>412</v>
      </c>
      <c r="F256" s="409" t="s">
        <v>413</v>
      </c>
      <c r="G256" s="409"/>
      <c r="H256" s="409"/>
      <c r="I256" s="409"/>
      <c r="J256" s="154" t="s">
        <v>236</v>
      </c>
      <c r="K256" s="155">
        <v>60</v>
      </c>
      <c r="L256" s="410">
        <v>0</v>
      </c>
      <c r="M256" s="410"/>
      <c r="N256" s="411">
        <f>ROUND(L256*K256,2)</f>
        <v>0</v>
      </c>
      <c r="O256" s="411"/>
      <c r="P256" s="411"/>
      <c r="Q256" s="411"/>
      <c r="R256" s="126"/>
      <c r="T256" s="156" t="s">
        <v>5</v>
      </c>
      <c r="U256" s="47" t="s">
        <v>41</v>
      </c>
      <c r="V256" s="39"/>
      <c r="W256" s="157">
        <f>V256*K256</f>
        <v>0</v>
      </c>
      <c r="X256" s="157">
        <v>2.6800000000000001E-3</v>
      </c>
      <c r="Y256" s="157">
        <f>X256*K256</f>
        <v>0.1608</v>
      </c>
      <c r="Z256" s="157">
        <v>0</v>
      </c>
      <c r="AA256" s="158">
        <f>Z256*K256</f>
        <v>0</v>
      </c>
      <c r="AR256" s="21" t="s">
        <v>140</v>
      </c>
      <c r="AT256" s="21" t="s">
        <v>136</v>
      </c>
      <c r="AU256" s="21" t="s">
        <v>94</v>
      </c>
      <c r="AY256" s="21" t="s">
        <v>135</v>
      </c>
      <c r="BE256" s="103">
        <f>IF(U256="základní",N256,0)</f>
        <v>0</v>
      </c>
      <c r="BF256" s="103">
        <f>IF(U256="snížená",N256,0)</f>
        <v>0</v>
      </c>
      <c r="BG256" s="103">
        <f>IF(U256="zákl. přenesená",N256,0)</f>
        <v>0</v>
      </c>
      <c r="BH256" s="103">
        <f>IF(U256="sníž. přenesená",N256,0)</f>
        <v>0</v>
      </c>
      <c r="BI256" s="103">
        <f>IF(U256="nulová",N256,0)</f>
        <v>0</v>
      </c>
      <c r="BJ256" s="21" t="s">
        <v>81</v>
      </c>
      <c r="BK256" s="103">
        <f>ROUND(L256*K256,2)</f>
        <v>0</v>
      </c>
      <c r="BL256" s="21" t="s">
        <v>140</v>
      </c>
      <c r="BM256" s="21" t="s">
        <v>414</v>
      </c>
    </row>
    <row r="257" spans="2:65" s="10" customFormat="1" ht="22.5" customHeight="1">
      <c r="B257" s="159"/>
      <c r="C257" s="160"/>
      <c r="D257" s="160"/>
      <c r="E257" s="161" t="s">
        <v>5</v>
      </c>
      <c r="F257" s="412" t="s">
        <v>712</v>
      </c>
      <c r="G257" s="413"/>
      <c r="H257" s="413"/>
      <c r="I257" s="413"/>
      <c r="J257" s="160"/>
      <c r="K257" s="162">
        <v>60</v>
      </c>
      <c r="L257" s="160"/>
      <c r="M257" s="160"/>
      <c r="N257" s="160"/>
      <c r="O257" s="160"/>
      <c r="P257" s="160"/>
      <c r="Q257" s="160"/>
      <c r="R257" s="163"/>
      <c r="T257" s="164"/>
      <c r="U257" s="160"/>
      <c r="V257" s="160"/>
      <c r="W257" s="160"/>
      <c r="X257" s="160"/>
      <c r="Y257" s="160"/>
      <c r="Z257" s="160"/>
      <c r="AA257" s="165"/>
      <c r="AT257" s="166" t="s">
        <v>143</v>
      </c>
      <c r="AU257" s="166" t="s">
        <v>94</v>
      </c>
      <c r="AV257" s="10" t="s">
        <v>94</v>
      </c>
      <c r="AW257" s="10" t="s">
        <v>34</v>
      </c>
      <c r="AX257" s="10" t="s">
        <v>76</v>
      </c>
      <c r="AY257" s="166" t="s">
        <v>135</v>
      </c>
    </row>
    <row r="258" spans="2:65" s="11" customFormat="1" ht="22.5" customHeight="1">
      <c r="B258" s="167"/>
      <c r="C258" s="168"/>
      <c r="D258" s="168"/>
      <c r="E258" s="169" t="s">
        <v>5</v>
      </c>
      <c r="F258" s="414" t="s">
        <v>144</v>
      </c>
      <c r="G258" s="415"/>
      <c r="H258" s="415"/>
      <c r="I258" s="415"/>
      <c r="J258" s="168"/>
      <c r="K258" s="170">
        <v>60</v>
      </c>
      <c r="L258" s="168"/>
      <c r="M258" s="168"/>
      <c r="N258" s="168"/>
      <c r="O258" s="168"/>
      <c r="P258" s="168"/>
      <c r="Q258" s="168"/>
      <c r="R258" s="171"/>
      <c r="T258" s="172"/>
      <c r="U258" s="168"/>
      <c r="V258" s="168"/>
      <c r="W258" s="168"/>
      <c r="X258" s="168"/>
      <c r="Y258" s="168"/>
      <c r="Z258" s="168"/>
      <c r="AA258" s="173"/>
      <c r="AT258" s="174" t="s">
        <v>143</v>
      </c>
      <c r="AU258" s="174" t="s">
        <v>94</v>
      </c>
      <c r="AV258" s="11" t="s">
        <v>145</v>
      </c>
      <c r="AW258" s="11" t="s">
        <v>34</v>
      </c>
      <c r="AX258" s="11" t="s">
        <v>81</v>
      </c>
      <c r="AY258" s="174" t="s">
        <v>135</v>
      </c>
    </row>
    <row r="259" spans="2:65" s="1" customFormat="1" ht="31.5" customHeight="1">
      <c r="B259" s="123"/>
      <c r="C259" s="152" t="s">
        <v>247</v>
      </c>
      <c r="D259" s="152" t="s">
        <v>136</v>
      </c>
      <c r="E259" s="153" t="s">
        <v>415</v>
      </c>
      <c r="F259" s="409" t="s">
        <v>416</v>
      </c>
      <c r="G259" s="409"/>
      <c r="H259" s="409"/>
      <c r="I259" s="409"/>
      <c r="J259" s="154" t="s">
        <v>236</v>
      </c>
      <c r="K259" s="155">
        <v>43</v>
      </c>
      <c r="L259" s="410">
        <v>0</v>
      </c>
      <c r="M259" s="410"/>
      <c r="N259" s="411">
        <f>ROUND(L259*K259,2)</f>
        <v>0</v>
      </c>
      <c r="O259" s="411"/>
      <c r="P259" s="411"/>
      <c r="Q259" s="411"/>
      <c r="R259" s="126"/>
      <c r="T259" s="156" t="s">
        <v>5</v>
      </c>
      <c r="U259" s="47" t="s">
        <v>41</v>
      </c>
      <c r="V259" s="39"/>
      <c r="W259" s="157">
        <f>V259*K259</f>
        <v>0</v>
      </c>
      <c r="X259" s="157">
        <v>7.26E-3</v>
      </c>
      <c r="Y259" s="157">
        <f>X259*K259</f>
        <v>0.31218000000000001</v>
      </c>
      <c r="Z259" s="157">
        <v>0</v>
      </c>
      <c r="AA259" s="158">
        <f>Z259*K259</f>
        <v>0</v>
      </c>
      <c r="AR259" s="21" t="s">
        <v>140</v>
      </c>
      <c r="AT259" s="21" t="s">
        <v>136</v>
      </c>
      <c r="AU259" s="21" t="s">
        <v>94</v>
      </c>
      <c r="AY259" s="21" t="s">
        <v>135</v>
      </c>
      <c r="BE259" s="103">
        <f>IF(U259="základní",N259,0)</f>
        <v>0</v>
      </c>
      <c r="BF259" s="103">
        <f>IF(U259="snížená",N259,0)</f>
        <v>0</v>
      </c>
      <c r="BG259" s="103">
        <f>IF(U259="zákl. přenesená",N259,0)</f>
        <v>0</v>
      </c>
      <c r="BH259" s="103">
        <f>IF(U259="sníž. přenesená",N259,0)</f>
        <v>0</v>
      </c>
      <c r="BI259" s="103">
        <f>IF(U259="nulová",N259,0)</f>
        <v>0</v>
      </c>
      <c r="BJ259" s="21" t="s">
        <v>81</v>
      </c>
      <c r="BK259" s="103">
        <f>ROUND(L259*K259,2)</f>
        <v>0</v>
      </c>
      <c r="BL259" s="21" t="s">
        <v>140</v>
      </c>
      <c r="BM259" s="21" t="s">
        <v>417</v>
      </c>
    </row>
    <row r="260" spans="2:65" s="10" customFormat="1" ht="22.5" customHeight="1">
      <c r="B260" s="159"/>
      <c r="C260" s="160"/>
      <c r="D260" s="160"/>
      <c r="E260" s="161" t="s">
        <v>5</v>
      </c>
      <c r="F260" s="412" t="s">
        <v>507</v>
      </c>
      <c r="G260" s="413"/>
      <c r="H260" s="413"/>
      <c r="I260" s="413"/>
      <c r="J260" s="160"/>
      <c r="K260" s="162">
        <v>43</v>
      </c>
      <c r="L260" s="160"/>
      <c r="M260" s="160"/>
      <c r="N260" s="160"/>
      <c r="O260" s="160"/>
      <c r="P260" s="160"/>
      <c r="Q260" s="160"/>
      <c r="R260" s="163"/>
      <c r="T260" s="164"/>
      <c r="U260" s="160"/>
      <c r="V260" s="160"/>
      <c r="W260" s="160"/>
      <c r="X260" s="160"/>
      <c r="Y260" s="160"/>
      <c r="Z260" s="160"/>
      <c r="AA260" s="165"/>
      <c r="AT260" s="166" t="s">
        <v>143</v>
      </c>
      <c r="AU260" s="166" t="s">
        <v>94</v>
      </c>
      <c r="AV260" s="10" t="s">
        <v>94</v>
      </c>
      <c r="AW260" s="10" t="s">
        <v>34</v>
      </c>
      <c r="AX260" s="10" t="s">
        <v>76</v>
      </c>
      <c r="AY260" s="166" t="s">
        <v>135</v>
      </c>
    </row>
    <row r="261" spans="2:65" s="11" customFormat="1" ht="22.5" customHeight="1">
      <c r="B261" s="167"/>
      <c r="C261" s="168"/>
      <c r="D261" s="168"/>
      <c r="E261" s="169" t="s">
        <v>5</v>
      </c>
      <c r="F261" s="414" t="s">
        <v>144</v>
      </c>
      <c r="G261" s="415"/>
      <c r="H261" s="415"/>
      <c r="I261" s="415"/>
      <c r="J261" s="168"/>
      <c r="K261" s="170">
        <v>43</v>
      </c>
      <c r="L261" s="168"/>
      <c r="M261" s="168"/>
      <c r="N261" s="168"/>
      <c r="O261" s="168"/>
      <c r="P261" s="168"/>
      <c r="Q261" s="168"/>
      <c r="R261" s="171"/>
      <c r="T261" s="172"/>
      <c r="U261" s="168"/>
      <c r="V261" s="168"/>
      <c r="W261" s="168"/>
      <c r="X261" s="168"/>
      <c r="Y261" s="168"/>
      <c r="Z261" s="168"/>
      <c r="AA261" s="173"/>
      <c r="AT261" s="174" t="s">
        <v>143</v>
      </c>
      <c r="AU261" s="174" t="s">
        <v>94</v>
      </c>
      <c r="AV261" s="11" t="s">
        <v>145</v>
      </c>
      <c r="AW261" s="11" t="s">
        <v>34</v>
      </c>
      <c r="AX261" s="11" t="s">
        <v>81</v>
      </c>
      <c r="AY261" s="174" t="s">
        <v>135</v>
      </c>
    </row>
    <row r="262" spans="2:65" s="1" customFormat="1" ht="44.25" customHeight="1">
      <c r="B262" s="123"/>
      <c r="C262" s="152" t="s">
        <v>10</v>
      </c>
      <c r="D262" s="152" t="s">
        <v>136</v>
      </c>
      <c r="E262" s="153" t="s">
        <v>419</v>
      </c>
      <c r="F262" s="409" t="s">
        <v>420</v>
      </c>
      <c r="G262" s="409"/>
      <c r="H262" s="409"/>
      <c r="I262" s="409"/>
      <c r="J262" s="154" t="s">
        <v>265</v>
      </c>
      <c r="K262" s="155">
        <v>6</v>
      </c>
      <c r="L262" s="410">
        <v>0</v>
      </c>
      <c r="M262" s="410"/>
      <c r="N262" s="411">
        <f>ROUND(L262*K262,2)</f>
        <v>0</v>
      </c>
      <c r="O262" s="411"/>
      <c r="P262" s="411"/>
      <c r="Q262" s="411"/>
      <c r="R262" s="126"/>
      <c r="T262" s="156" t="s">
        <v>5</v>
      </c>
      <c r="U262" s="47" t="s">
        <v>41</v>
      </c>
      <c r="V262" s="39"/>
      <c r="W262" s="157">
        <f>V262*K262</f>
        <v>0</v>
      </c>
      <c r="X262" s="157">
        <v>0</v>
      </c>
      <c r="Y262" s="157">
        <f>X262*K262</f>
        <v>0</v>
      </c>
      <c r="Z262" s="157">
        <v>0</v>
      </c>
      <c r="AA262" s="158">
        <f>Z262*K262</f>
        <v>0</v>
      </c>
      <c r="AR262" s="21" t="s">
        <v>140</v>
      </c>
      <c r="AT262" s="21" t="s">
        <v>136</v>
      </c>
      <c r="AU262" s="21" t="s">
        <v>94</v>
      </c>
      <c r="AY262" s="21" t="s">
        <v>135</v>
      </c>
      <c r="BE262" s="103">
        <f>IF(U262="základní",N262,0)</f>
        <v>0</v>
      </c>
      <c r="BF262" s="103">
        <f>IF(U262="snížená",N262,0)</f>
        <v>0</v>
      </c>
      <c r="BG262" s="103">
        <f>IF(U262="zákl. přenesená",N262,0)</f>
        <v>0</v>
      </c>
      <c r="BH262" s="103">
        <f>IF(U262="sníž. přenesená",N262,0)</f>
        <v>0</v>
      </c>
      <c r="BI262" s="103">
        <f>IF(U262="nulová",N262,0)</f>
        <v>0</v>
      </c>
      <c r="BJ262" s="21" t="s">
        <v>81</v>
      </c>
      <c r="BK262" s="103">
        <f>ROUND(L262*K262,2)</f>
        <v>0</v>
      </c>
      <c r="BL262" s="21" t="s">
        <v>140</v>
      </c>
      <c r="BM262" s="21" t="s">
        <v>421</v>
      </c>
    </row>
    <row r="263" spans="2:65" s="10" customFormat="1" ht="22.5" customHeight="1">
      <c r="B263" s="159"/>
      <c r="C263" s="160"/>
      <c r="D263" s="160"/>
      <c r="E263" s="161" t="s">
        <v>5</v>
      </c>
      <c r="F263" s="412" t="s">
        <v>713</v>
      </c>
      <c r="G263" s="413"/>
      <c r="H263" s="413"/>
      <c r="I263" s="413"/>
      <c r="J263" s="160"/>
      <c r="K263" s="162">
        <v>6</v>
      </c>
      <c r="L263" s="160"/>
      <c r="M263" s="160"/>
      <c r="N263" s="160"/>
      <c r="O263" s="160"/>
      <c r="P263" s="160"/>
      <c r="Q263" s="160"/>
      <c r="R263" s="163"/>
      <c r="T263" s="164"/>
      <c r="U263" s="160"/>
      <c r="V263" s="160"/>
      <c r="W263" s="160"/>
      <c r="X263" s="160"/>
      <c r="Y263" s="160"/>
      <c r="Z263" s="160"/>
      <c r="AA263" s="165"/>
      <c r="AT263" s="166" t="s">
        <v>143</v>
      </c>
      <c r="AU263" s="166" t="s">
        <v>94</v>
      </c>
      <c r="AV263" s="10" t="s">
        <v>94</v>
      </c>
      <c r="AW263" s="10" t="s">
        <v>34</v>
      </c>
      <c r="AX263" s="10" t="s">
        <v>76</v>
      </c>
      <c r="AY263" s="166" t="s">
        <v>135</v>
      </c>
    </row>
    <row r="264" spans="2:65" s="11" customFormat="1" ht="22.5" customHeight="1">
      <c r="B264" s="167"/>
      <c r="C264" s="168"/>
      <c r="D264" s="168"/>
      <c r="E264" s="169" t="s">
        <v>5</v>
      </c>
      <c r="F264" s="414" t="s">
        <v>144</v>
      </c>
      <c r="G264" s="415"/>
      <c r="H264" s="415"/>
      <c r="I264" s="415"/>
      <c r="J264" s="168"/>
      <c r="K264" s="170">
        <v>6</v>
      </c>
      <c r="L264" s="168"/>
      <c r="M264" s="168"/>
      <c r="N264" s="168"/>
      <c r="O264" s="168"/>
      <c r="P264" s="168"/>
      <c r="Q264" s="168"/>
      <c r="R264" s="171"/>
      <c r="T264" s="172"/>
      <c r="U264" s="168"/>
      <c r="V264" s="168"/>
      <c r="W264" s="168"/>
      <c r="X264" s="168"/>
      <c r="Y264" s="168"/>
      <c r="Z264" s="168"/>
      <c r="AA264" s="173"/>
      <c r="AT264" s="174" t="s">
        <v>143</v>
      </c>
      <c r="AU264" s="174" t="s">
        <v>94</v>
      </c>
      <c r="AV264" s="11" t="s">
        <v>145</v>
      </c>
      <c r="AW264" s="11" t="s">
        <v>34</v>
      </c>
      <c r="AX264" s="11" t="s">
        <v>81</v>
      </c>
      <c r="AY264" s="174" t="s">
        <v>135</v>
      </c>
    </row>
    <row r="265" spans="2:65" s="1" customFormat="1" ht="22.5" customHeight="1">
      <c r="B265" s="123"/>
      <c r="C265" s="191" t="s">
        <v>257</v>
      </c>
      <c r="D265" s="191" t="s">
        <v>222</v>
      </c>
      <c r="E265" s="192" t="s">
        <v>434</v>
      </c>
      <c r="F265" s="426" t="s">
        <v>435</v>
      </c>
      <c r="G265" s="426"/>
      <c r="H265" s="426"/>
      <c r="I265" s="426"/>
      <c r="J265" s="193" t="s">
        <v>265</v>
      </c>
      <c r="K265" s="194">
        <v>4</v>
      </c>
      <c r="L265" s="427">
        <v>0</v>
      </c>
      <c r="M265" s="427"/>
      <c r="N265" s="428">
        <f>ROUND(L265*K265,2)</f>
        <v>0</v>
      </c>
      <c r="O265" s="411"/>
      <c r="P265" s="411"/>
      <c r="Q265" s="411"/>
      <c r="R265" s="126"/>
      <c r="T265" s="156" t="s">
        <v>5</v>
      </c>
      <c r="U265" s="47" t="s">
        <v>41</v>
      </c>
      <c r="V265" s="39"/>
      <c r="W265" s="157">
        <f>V265*K265</f>
        <v>0</v>
      </c>
      <c r="X265" s="157">
        <v>6.4999999999999997E-4</v>
      </c>
      <c r="Y265" s="157">
        <f>X265*K265</f>
        <v>2.5999999999999999E-3</v>
      </c>
      <c r="Z265" s="157">
        <v>0</v>
      </c>
      <c r="AA265" s="158">
        <f>Z265*K265</f>
        <v>0</v>
      </c>
      <c r="AR265" s="21" t="s">
        <v>198</v>
      </c>
      <c r="AT265" s="21" t="s">
        <v>222</v>
      </c>
      <c r="AU265" s="21" t="s">
        <v>94</v>
      </c>
      <c r="AY265" s="21" t="s">
        <v>135</v>
      </c>
      <c r="BE265" s="103">
        <f>IF(U265="základní",N265,0)</f>
        <v>0</v>
      </c>
      <c r="BF265" s="103">
        <f>IF(U265="snížená",N265,0)</f>
        <v>0</v>
      </c>
      <c r="BG265" s="103">
        <f>IF(U265="zákl. přenesená",N265,0)</f>
        <v>0</v>
      </c>
      <c r="BH265" s="103">
        <f>IF(U265="sníž. přenesená",N265,0)</f>
        <v>0</v>
      </c>
      <c r="BI265" s="103">
        <f>IF(U265="nulová",N265,0)</f>
        <v>0</v>
      </c>
      <c r="BJ265" s="21" t="s">
        <v>81</v>
      </c>
      <c r="BK265" s="103">
        <f>ROUND(L265*K265,2)</f>
        <v>0</v>
      </c>
      <c r="BL265" s="21" t="s">
        <v>140</v>
      </c>
      <c r="BM265" s="21" t="s">
        <v>714</v>
      </c>
    </row>
    <row r="266" spans="2:65" s="10" customFormat="1" ht="22.5" customHeight="1">
      <c r="B266" s="159"/>
      <c r="C266" s="160"/>
      <c r="D266" s="160"/>
      <c r="E266" s="161" t="s">
        <v>5</v>
      </c>
      <c r="F266" s="412" t="s">
        <v>140</v>
      </c>
      <c r="G266" s="413"/>
      <c r="H266" s="413"/>
      <c r="I266" s="413"/>
      <c r="J266" s="160"/>
      <c r="K266" s="162">
        <v>4</v>
      </c>
      <c r="L266" s="160"/>
      <c r="M266" s="160"/>
      <c r="N266" s="160"/>
      <c r="O266" s="160"/>
      <c r="P266" s="160"/>
      <c r="Q266" s="160"/>
      <c r="R266" s="163"/>
      <c r="T266" s="164"/>
      <c r="U266" s="160"/>
      <c r="V266" s="160"/>
      <c r="W266" s="160"/>
      <c r="X266" s="160"/>
      <c r="Y266" s="160"/>
      <c r="Z266" s="160"/>
      <c r="AA266" s="165"/>
      <c r="AT266" s="166" t="s">
        <v>143</v>
      </c>
      <c r="AU266" s="166" t="s">
        <v>94</v>
      </c>
      <c r="AV266" s="10" t="s">
        <v>94</v>
      </c>
      <c r="AW266" s="10" t="s">
        <v>34</v>
      </c>
      <c r="AX266" s="10" t="s">
        <v>76</v>
      </c>
      <c r="AY266" s="166" t="s">
        <v>135</v>
      </c>
    </row>
    <row r="267" spans="2:65" s="11" customFormat="1" ht="22.5" customHeight="1">
      <c r="B267" s="167"/>
      <c r="C267" s="168"/>
      <c r="D267" s="168"/>
      <c r="E267" s="169" t="s">
        <v>5</v>
      </c>
      <c r="F267" s="414" t="s">
        <v>144</v>
      </c>
      <c r="G267" s="415"/>
      <c r="H267" s="415"/>
      <c r="I267" s="415"/>
      <c r="J267" s="168"/>
      <c r="K267" s="170">
        <v>4</v>
      </c>
      <c r="L267" s="168"/>
      <c r="M267" s="168"/>
      <c r="N267" s="168"/>
      <c r="O267" s="168"/>
      <c r="P267" s="168"/>
      <c r="Q267" s="168"/>
      <c r="R267" s="171"/>
      <c r="T267" s="172"/>
      <c r="U267" s="168"/>
      <c r="V267" s="168"/>
      <c r="W267" s="168"/>
      <c r="X267" s="168"/>
      <c r="Y267" s="168"/>
      <c r="Z267" s="168"/>
      <c r="AA267" s="173"/>
      <c r="AT267" s="174" t="s">
        <v>143</v>
      </c>
      <c r="AU267" s="174" t="s">
        <v>94</v>
      </c>
      <c r="AV267" s="11" t="s">
        <v>145</v>
      </c>
      <c r="AW267" s="11" t="s">
        <v>34</v>
      </c>
      <c r="AX267" s="11" t="s">
        <v>81</v>
      </c>
      <c r="AY267" s="174" t="s">
        <v>135</v>
      </c>
    </row>
    <row r="268" spans="2:65" s="1" customFormat="1" ht="22.5" customHeight="1">
      <c r="B268" s="123"/>
      <c r="C268" s="191" t="s">
        <v>276</v>
      </c>
      <c r="D268" s="191" t="s">
        <v>222</v>
      </c>
      <c r="E268" s="192" t="s">
        <v>715</v>
      </c>
      <c r="F268" s="426" t="s">
        <v>716</v>
      </c>
      <c r="G268" s="426"/>
      <c r="H268" s="426"/>
      <c r="I268" s="426"/>
      <c r="J268" s="193" t="s">
        <v>265</v>
      </c>
      <c r="K268" s="194">
        <v>2</v>
      </c>
      <c r="L268" s="427">
        <v>0</v>
      </c>
      <c r="M268" s="427"/>
      <c r="N268" s="428">
        <f>ROUND(L268*K268,2)</f>
        <v>0</v>
      </c>
      <c r="O268" s="411"/>
      <c r="P268" s="411"/>
      <c r="Q268" s="411"/>
      <c r="R268" s="126"/>
      <c r="T268" s="156" t="s">
        <v>5</v>
      </c>
      <c r="U268" s="47" t="s">
        <v>41</v>
      </c>
      <c r="V268" s="39"/>
      <c r="W268" s="157">
        <f>V268*K268</f>
        <v>0</v>
      </c>
      <c r="X268" s="157">
        <v>5.4000000000000001E-4</v>
      </c>
      <c r="Y268" s="157">
        <f>X268*K268</f>
        <v>1.08E-3</v>
      </c>
      <c r="Z268" s="157">
        <v>0</v>
      </c>
      <c r="AA268" s="158">
        <f>Z268*K268</f>
        <v>0</v>
      </c>
      <c r="AR268" s="21" t="s">
        <v>198</v>
      </c>
      <c r="AT268" s="21" t="s">
        <v>222</v>
      </c>
      <c r="AU268" s="21" t="s">
        <v>94</v>
      </c>
      <c r="AY268" s="21" t="s">
        <v>135</v>
      </c>
      <c r="BE268" s="103">
        <f>IF(U268="základní",N268,0)</f>
        <v>0</v>
      </c>
      <c r="BF268" s="103">
        <f>IF(U268="snížená",N268,0)</f>
        <v>0</v>
      </c>
      <c r="BG268" s="103">
        <f>IF(U268="zákl. přenesená",N268,0)</f>
        <v>0</v>
      </c>
      <c r="BH268" s="103">
        <f>IF(U268="sníž. přenesená",N268,0)</f>
        <v>0</v>
      </c>
      <c r="BI268" s="103">
        <f>IF(U268="nulová",N268,0)</f>
        <v>0</v>
      </c>
      <c r="BJ268" s="21" t="s">
        <v>81</v>
      </c>
      <c r="BK268" s="103">
        <f>ROUND(L268*K268,2)</f>
        <v>0</v>
      </c>
      <c r="BL268" s="21" t="s">
        <v>140</v>
      </c>
      <c r="BM268" s="21" t="s">
        <v>717</v>
      </c>
    </row>
    <row r="269" spans="2:65" s="10" customFormat="1" ht="22.5" customHeight="1">
      <c r="B269" s="159"/>
      <c r="C269" s="160"/>
      <c r="D269" s="160"/>
      <c r="E269" s="161" t="s">
        <v>5</v>
      </c>
      <c r="F269" s="412" t="s">
        <v>94</v>
      </c>
      <c r="G269" s="413"/>
      <c r="H269" s="413"/>
      <c r="I269" s="413"/>
      <c r="J269" s="160"/>
      <c r="K269" s="162">
        <v>2</v>
      </c>
      <c r="L269" s="160"/>
      <c r="M269" s="160"/>
      <c r="N269" s="160"/>
      <c r="O269" s="160"/>
      <c r="P269" s="160"/>
      <c r="Q269" s="160"/>
      <c r="R269" s="163"/>
      <c r="T269" s="164"/>
      <c r="U269" s="160"/>
      <c r="V269" s="160"/>
      <c r="W269" s="160"/>
      <c r="X269" s="160"/>
      <c r="Y269" s="160"/>
      <c r="Z269" s="160"/>
      <c r="AA269" s="165"/>
      <c r="AT269" s="166" t="s">
        <v>143</v>
      </c>
      <c r="AU269" s="166" t="s">
        <v>94</v>
      </c>
      <c r="AV269" s="10" t="s">
        <v>94</v>
      </c>
      <c r="AW269" s="10" t="s">
        <v>34</v>
      </c>
      <c r="AX269" s="10" t="s">
        <v>76</v>
      </c>
      <c r="AY269" s="166" t="s">
        <v>135</v>
      </c>
    </row>
    <row r="270" spans="2:65" s="11" customFormat="1" ht="22.5" customHeight="1">
      <c r="B270" s="167"/>
      <c r="C270" s="168"/>
      <c r="D270" s="168"/>
      <c r="E270" s="169" t="s">
        <v>5</v>
      </c>
      <c r="F270" s="414" t="s">
        <v>144</v>
      </c>
      <c r="G270" s="415"/>
      <c r="H270" s="415"/>
      <c r="I270" s="415"/>
      <c r="J270" s="168"/>
      <c r="K270" s="170">
        <v>2</v>
      </c>
      <c r="L270" s="168"/>
      <c r="M270" s="168"/>
      <c r="N270" s="168"/>
      <c r="O270" s="168"/>
      <c r="P270" s="168"/>
      <c r="Q270" s="168"/>
      <c r="R270" s="171"/>
      <c r="T270" s="172"/>
      <c r="U270" s="168"/>
      <c r="V270" s="168"/>
      <c r="W270" s="168"/>
      <c r="X270" s="168"/>
      <c r="Y270" s="168"/>
      <c r="Z270" s="168"/>
      <c r="AA270" s="173"/>
      <c r="AT270" s="174" t="s">
        <v>143</v>
      </c>
      <c r="AU270" s="174" t="s">
        <v>94</v>
      </c>
      <c r="AV270" s="11" t="s">
        <v>145</v>
      </c>
      <c r="AW270" s="11" t="s">
        <v>34</v>
      </c>
      <c r="AX270" s="11" t="s">
        <v>81</v>
      </c>
      <c r="AY270" s="174" t="s">
        <v>135</v>
      </c>
    </row>
    <row r="271" spans="2:65" s="1" customFormat="1" ht="31.5" customHeight="1">
      <c r="B271" s="123"/>
      <c r="C271" s="152" t="s">
        <v>281</v>
      </c>
      <c r="D271" s="152" t="s">
        <v>136</v>
      </c>
      <c r="E271" s="153" t="s">
        <v>718</v>
      </c>
      <c r="F271" s="409" t="s">
        <v>719</v>
      </c>
      <c r="G271" s="409"/>
      <c r="H271" s="409"/>
      <c r="I271" s="409"/>
      <c r="J271" s="154" t="s">
        <v>265</v>
      </c>
      <c r="K271" s="155">
        <v>1</v>
      </c>
      <c r="L271" s="410">
        <v>0</v>
      </c>
      <c r="M271" s="410"/>
      <c r="N271" s="411">
        <f>ROUND(L271*K271,2)</f>
        <v>0</v>
      </c>
      <c r="O271" s="411"/>
      <c r="P271" s="411"/>
      <c r="Q271" s="411"/>
      <c r="R271" s="126"/>
      <c r="T271" s="156" t="s">
        <v>5</v>
      </c>
      <c r="U271" s="47" t="s">
        <v>41</v>
      </c>
      <c r="V271" s="39"/>
      <c r="W271" s="157">
        <f>V271*K271</f>
        <v>0</v>
      </c>
      <c r="X271" s="157">
        <v>1.0000000000000001E-5</v>
      </c>
      <c r="Y271" s="157">
        <f>X271*K271</f>
        <v>1.0000000000000001E-5</v>
      </c>
      <c r="Z271" s="157">
        <v>0</v>
      </c>
      <c r="AA271" s="158">
        <f>Z271*K271</f>
        <v>0</v>
      </c>
      <c r="AR271" s="21" t="s">
        <v>140</v>
      </c>
      <c r="AT271" s="21" t="s">
        <v>136</v>
      </c>
      <c r="AU271" s="21" t="s">
        <v>94</v>
      </c>
      <c r="AY271" s="21" t="s">
        <v>135</v>
      </c>
      <c r="BE271" s="103">
        <f>IF(U271="základní",N271,0)</f>
        <v>0</v>
      </c>
      <c r="BF271" s="103">
        <f>IF(U271="snížená",N271,0)</f>
        <v>0</v>
      </c>
      <c r="BG271" s="103">
        <f>IF(U271="zákl. přenesená",N271,0)</f>
        <v>0</v>
      </c>
      <c r="BH271" s="103">
        <f>IF(U271="sníž. přenesená",N271,0)</f>
        <v>0</v>
      </c>
      <c r="BI271" s="103">
        <f>IF(U271="nulová",N271,0)</f>
        <v>0</v>
      </c>
      <c r="BJ271" s="21" t="s">
        <v>81</v>
      </c>
      <c r="BK271" s="103">
        <f>ROUND(L271*K271,2)</f>
        <v>0</v>
      </c>
      <c r="BL271" s="21" t="s">
        <v>140</v>
      </c>
      <c r="BM271" s="21" t="s">
        <v>720</v>
      </c>
    </row>
    <row r="272" spans="2:65" s="10" customFormat="1" ht="22.5" customHeight="1">
      <c r="B272" s="159"/>
      <c r="C272" s="160"/>
      <c r="D272" s="160"/>
      <c r="E272" s="161" t="s">
        <v>5</v>
      </c>
      <c r="F272" s="412" t="s">
        <v>81</v>
      </c>
      <c r="G272" s="413"/>
      <c r="H272" s="413"/>
      <c r="I272" s="413"/>
      <c r="J272" s="160"/>
      <c r="K272" s="162">
        <v>1</v>
      </c>
      <c r="L272" s="160"/>
      <c r="M272" s="160"/>
      <c r="N272" s="160"/>
      <c r="O272" s="160"/>
      <c r="P272" s="160"/>
      <c r="Q272" s="160"/>
      <c r="R272" s="163"/>
      <c r="T272" s="164"/>
      <c r="U272" s="160"/>
      <c r="V272" s="160"/>
      <c r="W272" s="160"/>
      <c r="X272" s="160"/>
      <c r="Y272" s="160"/>
      <c r="Z272" s="160"/>
      <c r="AA272" s="165"/>
      <c r="AT272" s="166" t="s">
        <v>143</v>
      </c>
      <c r="AU272" s="166" t="s">
        <v>94</v>
      </c>
      <c r="AV272" s="10" t="s">
        <v>94</v>
      </c>
      <c r="AW272" s="10" t="s">
        <v>34</v>
      </c>
      <c r="AX272" s="10" t="s">
        <v>76</v>
      </c>
      <c r="AY272" s="166" t="s">
        <v>135</v>
      </c>
    </row>
    <row r="273" spans="2:65" s="11" customFormat="1" ht="22.5" customHeight="1">
      <c r="B273" s="167"/>
      <c r="C273" s="168"/>
      <c r="D273" s="168"/>
      <c r="E273" s="169" t="s">
        <v>5</v>
      </c>
      <c r="F273" s="414" t="s">
        <v>144</v>
      </c>
      <c r="G273" s="415"/>
      <c r="H273" s="415"/>
      <c r="I273" s="415"/>
      <c r="J273" s="168"/>
      <c r="K273" s="170">
        <v>1</v>
      </c>
      <c r="L273" s="168"/>
      <c r="M273" s="168"/>
      <c r="N273" s="168"/>
      <c r="O273" s="168"/>
      <c r="P273" s="168"/>
      <c r="Q273" s="168"/>
      <c r="R273" s="171"/>
      <c r="T273" s="172"/>
      <c r="U273" s="168"/>
      <c r="V273" s="168"/>
      <c r="W273" s="168"/>
      <c r="X273" s="168"/>
      <c r="Y273" s="168"/>
      <c r="Z273" s="168"/>
      <c r="AA273" s="173"/>
      <c r="AT273" s="174" t="s">
        <v>143</v>
      </c>
      <c r="AU273" s="174" t="s">
        <v>94</v>
      </c>
      <c r="AV273" s="11" t="s">
        <v>145</v>
      </c>
      <c r="AW273" s="11" t="s">
        <v>34</v>
      </c>
      <c r="AX273" s="11" t="s">
        <v>81</v>
      </c>
      <c r="AY273" s="174" t="s">
        <v>135</v>
      </c>
    </row>
    <row r="274" spans="2:65" s="1" customFormat="1" ht="31.5" customHeight="1">
      <c r="B274" s="123"/>
      <c r="C274" s="191" t="s">
        <v>267</v>
      </c>
      <c r="D274" s="191" t="s">
        <v>222</v>
      </c>
      <c r="E274" s="192" t="s">
        <v>721</v>
      </c>
      <c r="F274" s="426" t="s">
        <v>722</v>
      </c>
      <c r="G274" s="426"/>
      <c r="H274" s="426"/>
      <c r="I274" s="426"/>
      <c r="J274" s="193" t="s">
        <v>265</v>
      </c>
      <c r="K274" s="194">
        <v>1</v>
      </c>
      <c r="L274" s="427">
        <v>0</v>
      </c>
      <c r="M274" s="427"/>
      <c r="N274" s="428">
        <f>ROUND(L274*K274,2)</f>
        <v>0</v>
      </c>
      <c r="O274" s="411"/>
      <c r="P274" s="411"/>
      <c r="Q274" s="411"/>
      <c r="R274" s="126"/>
      <c r="T274" s="156" t="s">
        <v>5</v>
      </c>
      <c r="U274" s="47" t="s">
        <v>41</v>
      </c>
      <c r="V274" s="39"/>
      <c r="W274" s="157">
        <f>V274*K274</f>
        <v>0</v>
      </c>
      <c r="X274" s="157">
        <v>2.3700000000000001E-3</v>
      </c>
      <c r="Y274" s="157">
        <f>X274*K274</f>
        <v>2.3700000000000001E-3</v>
      </c>
      <c r="Z274" s="157">
        <v>0</v>
      </c>
      <c r="AA274" s="158">
        <f>Z274*K274</f>
        <v>0</v>
      </c>
      <c r="AR274" s="21" t="s">
        <v>198</v>
      </c>
      <c r="AT274" s="21" t="s">
        <v>222</v>
      </c>
      <c r="AU274" s="21" t="s">
        <v>94</v>
      </c>
      <c r="AY274" s="21" t="s">
        <v>135</v>
      </c>
      <c r="BE274" s="103">
        <f>IF(U274="základní",N274,0)</f>
        <v>0</v>
      </c>
      <c r="BF274" s="103">
        <f>IF(U274="snížená",N274,0)</f>
        <v>0</v>
      </c>
      <c r="BG274" s="103">
        <f>IF(U274="zákl. přenesená",N274,0)</f>
        <v>0</v>
      </c>
      <c r="BH274" s="103">
        <f>IF(U274="sníž. přenesená",N274,0)</f>
        <v>0</v>
      </c>
      <c r="BI274" s="103">
        <f>IF(U274="nulová",N274,0)</f>
        <v>0</v>
      </c>
      <c r="BJ274" s="21" t="s">
        <v>81</v>
      </c>
      <c r="BK274" s="103">
        <f>ROUND(L274*K274,2)</f>
        <v>0</v>
      </c>
      <c r="BL274" s="21" t="s">
        <v>140</v>
      </c>
      <c r="BM274" s="21" t="s">
        <v>723</v>
      </c>
    </row>
    <row r="275" spans="2:65" s="10" customFormat="1" ht="22.5" customHeight="1">
      <c r="B275" s="159"/>
      <c r="C275" s="160"/>
      <c r="D275" s="160"/>
      <c r="E275" s="161" t="s">
        <v>5</v>
      </c>
      <c r="F275" s="412" t="s">
        <v>81</v>
      </c>
      <c r="G275" s="413"/>
      <c r="H275" s="413"/>
      <c r="I275" s="413"/>
      <c r="J275" s="160"/>
      <c r="K275" s="162">
        <v>1</v>
      </c>
      <c r="L275" s="160"/>
      <c r="M275" s="160"/>
      <c r="N275" s="160"/>
      <c r="O275" s="160"/>
      <c r="P275" s="160"/>
      <c r="Q275" s="160"/>
      <c r="R275" s="163"/>
      <c r="T275" s="164"/>
      <c r="U275" s="160"/>
      <c r="V275" s="160"/>
      <c r="W275" s="160"/>
      <c r="X275" s="160"/>
      <c r="Y275" s="160"/>
      <c r="Z275" s="160"/>
      <c r="AA275" s="165"/>
      <c r="AT275" s="166" t="s">
        <v>143</v>
      </c>
      <c r="AU275" s="166" t="s">
        <v>94</v>
      </c>
      <c r="AV275" s="10" t="s">
        <v>94</v>
      </c>
      <c r="AW275" s="10" t="s">
        <v>34</v>
      </c>
      <c r="AX275" s="10" t="s">
        <v>76</v>
      </c>
      <c r="AY275" s="166" t="s">
        <v>135</v>
      </c>
    </row>
    <row r="276" spans="2:65" s="11" customFormat="1" ht="22.5" customHeight="1">
      <c r="B276" s="167"/>
      <c r="C276" s="168"/>
      <c r="D276" s="168"/>
      <c r="E276" s="169" t="s">
        <v>5</v>
      </c>
      <c r="F276" s="414" t="s">
        <v>144</v>
      </c>
      <c r="G276" s="415"/>
      <c r="H276" s="415"/>
      <c r="I276" s="415"/>
      <c r="J276" s="168"/>
      <c r="K276" s="170">
        <v>1</v>
      </c>
      <c r="L276" s="168"/>
      <c r="M276" s="168"/>
      <c r="N276" s="168"/>
      <c r="O276" s="168"/>
      <c r="P276" s="168"/>
      <c r="Q276" s="168"/>
      <c r="R276" s="171"/>
      <c r="T276" s="172"/>
      <c r="U276" s="168"/>
      <c r="V276" s="168"/>
      <c r="W276" s="168"/>
      <c r="X276" s="168"/>
      <c r="Y276" s="168"/>
      <c r="Z276" s="168"/>
      <c r="AA276" s="173"/>
      <c r="AT276" s="174" t="s">
        <v>143</v>
      </c>
      <c r="AU276" s="174" t="s">
        <v>94</v>
      </c>
      <c r="AV276" s="11" t="s">
        <v>145</v>
      </c>
      <c r="AW276" s="11" t="s">
        <v>34</v>
      </c>
      <c r="AX276" s="11" t="s">
        <v>81</v>
      </c>
      <c r="AY276" s="174" t="s">
        <v>135</v>
      </c>
    </row>
    <row r="277" spans="2:65" s="1" customFormat="1" ht="31.5" customHeight="1">
      <c r="B277" s="123"/>
      <c r="C277" s="152" t="s">
        <v>272</v>
      </c>
      <c r="D277" s="152" t="s">
        <v>136</v>
      </c>
      <c r="E277" s="153" t="s">
        <v>426</v>
      </c>
      <c r="F277" s="409" t="s">
        <v>427</v>
      </c>
      <c r="G277" s="409"/>
      <c r="H277" s="409"/>
      <c r="I277" s="409"/>
      <c r="J277" s="154" t="s">
        <v>265</v>
      </c>
      <c r="K277" s="155">
        <v>3</v>
      </c>
      <c r="L277" s="410">
        <v>0</v>
      </c>
      <c r="M277" s="410"/>
      <c r="N277" s="411">
        <f>ROUND(L277*K277,2)</f>
        <v>0</v>
      </c>
      <c r="O277" s="411"/>
      <c r="P277" s="411"/>
      <c r="Q277" s="411"/>
      <c r="R277" s="126"/>
      <c r="T277" s="156" t="s">
        <v>5</v>
      </c>
      <c r="U277" s="47" t="s">
        <v>41</v>
      </c>
      <c r="V277" s="39"/>
      <c r="W277" s="157">
        <f>V277*K277</f>
        <v>0</v>
      </c>
      <c r="X277" s="157">
        <v>2.0000000000000002E-5</v>
      </c>
      <c r="Y277" s="157">
        <f>X277*K277</f>
        <v>6.0000000000000008E-5</v>
      </c>
      <c r="Z277" s="157">
        <v>0</v>
      </c>
      <c r="AA277" s="158">
        <f>Z277*K277</f>
        <v>0</v>
      </c>
      <c r="AR277" s="21" t="s">
        <v>140</v>
      </c>
      <c r="AT277" s="21" t="s">
        <v>136</v>
      </c>
      <c r="AU277" s="21" t="s">
        <v>94</v>
      </c>
      <c r="AY277" s="21" t="s">
        <v>135</v>
      </c>
      <c r="BE277" s="103">
        <f>IF(U277="základní",N277,0)</f>
        <v>0</v>
      </c>
      <c r="BF277" s="103">
        <f>IF(U277="snížená",N277,0)</f>
        <v>0</v>
      </c>
      <c r="BG277" s="103">
        <f>IF(U277="zákl. přenesená",N277,0)</f>
        <v>0</v>
      </c>
      <c r="BH277" s="103">
        <f>IF(U277="sníž. přenesená",N277,0)</f>
        <v>0</v>
      </c>
      <c r="BI277" s="103">
        <f>IF(U277="nulová",N277,0)</f>
        <v>0</v>
      </c>
      <c r="BJ277" s="21" t="s">
        <v>81</v>
      </c>
      <c r="BK277" s="103">
        <f>ROUND(L277*K277,2)</f>
        <v>0</v>
      </c>
      <c r="BL277" s="21" t="s">
        <v>140</v>
      </c>
      <c r="BM277" s="21" t="s">
        <v>428</v>
      </c>
    </row>
    <row r="278" spans="2:65" s="10" customFormat="1" ht="22.5" customHeight="1">
      <c r="B278" s="159"/>
      <c r="C278" s="160"/>
      <c r="D278" s="160"/>
      <c r="E278" s="161" t="s">
        <v>5</v>
      </c>
      <c r="F278" s="412" t="s">
        <v>145</v>
      </c>
      <c r="G278" s="413"/>
      <c r="H278" s="413"/>
      <c r="I278" s="413"/>
      <c r="J278" s="160"/>
      <c r="K278" s="162">
        <v>3</v>
      </c>
      <c r="L278" s="160"/>
      <c r="M278" s="160"/>
      <c r="N278" s="160"/>
      <c r="O278" s="160"/>
      <c r="P278" s="160"/>
      <c r="Q278" s="160"/>
      <c r="R278" s="163"/>
      <c r="T278" s="164"/>
      <c r="U278" s="160"/>
      <c r="V278" s="160"/>
      <c r="W278" s="160"/>
      <c r="X278" s="160"/>
      <c r="Y278" s="160"/>
      <c r="Z278" s="160"/>
      <c r="AA278" s="165"/>
      <c r="AT278" s="166" t="s">
        <v>143</v>
      </c>
      <c r="AU278" s="166" t="s">
        <v>94</v>
      </c>
      <c r="AV278" s="10" t="s">
        <v>94</v>
      </c>
      <c r="AW278" s="10" t="s">
        <v>34</v>
      </c>
      <c r="AX278" s="10" t="s">
        <v>76</v>
      </c>
      <c r="AY278" s="166" t="s">
        <v>135</v>
      </c>
    </row>
    <row r="279" spans="2:65" s="11" customFormat="1" ht="22.5" customHeight="1">
      <c r="B279" s="167"/>
      <c r="C279" s="168"/>
      <c r="D279" s="168"/>
      <c r="E279" s="169" t="s">
        <v>5</v>
      </c>
      <c r="F279" s="414" t="s">
        <v>144</v>
      </c>
      <c r="G279" s="415"/>
      <c r="H279" s="415"/>
      <c r="I279" s="415"/>
      <c r="J279" s="168"/>
      <c r="K279" s="170">
        <v>3</v>
      </c>
      <c r="L279" s="168"/>
      <c r="M279" s="168"/>
      <c r="N279" s="168"/>
      <c r="O279" s="168"/>
      <c r="P279" s="168"/>
      <c r="Q279" s="168"/>
      <c r="R279" s="171"/>
      <c r="T279" s="172"/>
      <c r="U279" s="168"/>
      <c r="V279" s="168"/>
      <c r="W279" s="168"/>
      <c r="X279" s="168"/>
      <c r="Y279" s="168"/>
      <c r="Z279" s="168"/>
      <c r="AA279" s="173"/>
      <c r="AT279" s="174" t="s">
        <v>143</v>
      </c>
      <c r="AU279" s="174" t="s">
        <v>94</v>
      </c>
      <c r="AV279" s="11" t="s">
        <v>145</v>
      </c>
      <c r="AW279" s="11" t="s">
        <v>34</v>
      </c>
      <c r="AX279" s="11" t="s">
        <v>81</v>
      </c>
      <c r="AY279" s="174" t="s">
        <v>135</v>
      </c>
    </row>
    <row r="280" spans="2:65" s="1" customFormat="1" ht="31.5" customHeight="1">
      <c r="B280" s="123"/>
      <c r="C280" s="191" t="s">
        <v>291</v>
      </c>
      <c r="D280" s="191" t="s">
        <v>222</v>
      </c>
      <c r="E280" s="192" t="s">
        <v>430</v>
      </c>
      <c r="F280" s="426" t="s">
        <v>431</v>
      </c>
      <c r="G280" s="426"/>
      <c r="H280" s="426"/>
      <c r="I280" s="426"/>
      <c r="J280" s="193" t="s">
        <v>265</v>
      </c>
      <c r="K280" s="194">
        <v>3</v>
      </c>
      <c r="L280" s="427">
        <v>0</v>
      </c>
      <c r="M280" s="427"/>
      <c r="N280" s="428">
        <f>ROUND(L280*K280,2)</f>
        <v>0</v>
      </c>
      <c r="O280" s="411"/>
      <c r="P280" s="411"/>
      <c r="Q280" s="411"/>
      <c r="R280" s="126"/>
      <c r="T280" s="156" t="s">
        <v>5</v>
      </c>
      <c r="U280" s="47" t="s">
        <v>41</v>
      </c>
      <c r="V280" s="39"/>
      <c r="W280" s="157">
        <f>V280*K280</f>
        <v>0</v>
      </c>
      <c r="X280" s="157">
        <v>7.1799999999999998E-3</v>
      </c>
      <c r="Y280" s="157">
        <f>X280*K280</f>
        <v>2.154E-2</v>
      </c>
      <c r="Z280" s="157">
        <v>0</v>
      </c>
      <c r="AA280" s="158">
        <f>Z280*K280</f>
        <v>0</v>
      </c>
      <c r="AR280" s="21" t="s">
        <v>198</v>
      </c>
      <c r="AT280" s="21" t="s">
        <v>222</v>
      </c>
      <c r="AU280" s="21" t="s">
        <v>94</v>
      </c>
      <c r="AY280" s="21" t="s">
        <v>135</v>
      </c>
      <c r="BE280" s="103">
        <f>IF(U280="základní",N280,0)</f>
        <v>0</v>
      </c>
      <c r="BF280" s="103">
        <f>IF(U280="snížená",N280,0)</f>
        <v>0</v>
      </c>
      <c r="BG280" s="103">
        <f>IF(U280="zákl. přenesená",N280,0)</f>
        <v>0</v>
      </c>
      <c r="BH280" s="103">
        <f>IF(U280="sníž. přenesená",N280,0)</f>
        <v>0</v>
      </c>
      <c r="BI280" s="103">
        <f>IF(U280="nulová",N280,0)</f>
        <v>0</v>
      </c>
      <c r="BJ280" s="21" t="s">
        <v>81</v>
      </c>
      <c r="BK280" s="103">
        <f>ROUND(L280*K280,2)</f>
        <v>0</v>
      </c>
      <c r="BL280" s="21" t="s">
        <v>140</v>
      </c>
      <c r="BM280" s="21" t="s">
        <v>432</v>
      </c>
    </row>
    <row r="281" spans="2:65" s="10" customFormat="1" ht="22.5" customHeight="1">
      <c r="B281" s="159"/>
      <c r="C281" s="160"/>
      <c r="D281" s="160"/>
      <c r="E281" s="161" t="s">
        <v>5</v>
      </c>
      <c r="F281" s="412" t="s">
        <v>145</v>
      </c>
      <c r="G281" s="413"/>
      <c r="H281" s="413"/>
      <c r="I281" s="413"/>
      <c r="J281" s="160"/>
      <c r="K281" s="162">
        <v>3</v>
      </c>
      <c r="L281" s="160"/>
      <c r="M281" s="160"/>
      <c r="N281" s="160"/>
      <c r="O281" s="160"/>
      <c r="P281" s="160"/>
      <c r="Q281" s="160"/>
      <c r="R281" s="163"/>
      <c r="T281" s="164"/>
      <c r="U281" s="160"/>
      <c r="V281" s="160"/>
      <c r="W281" s="160"/>
      <c r="X281" s="160"/>
      <c r="Y281" s="160"/>
      <c r="Z281" s="160"/>
      <c r="AA281" s="165"/>
      <c r="AT281" s="166" t="s">
        <v>143</v>
      </c>
      <c r="AU281" s="166" t="s">
        <v>94</v>
      </c>
      <c r="AV281" s="10" t="s">
        <v>94</v>
      </c>
      <c r="AW281" s="10" t="s">
        <v>34</v>
      </c>
      <c r="AX281" s="10" t="s">
        <v>76</v>
      </c>
      <c r="AY281" s="166" t="s">
        <v>135</v>
      </c>
    </row>
    <row r="282" spans="2:65" s="11" customFormat="1" ht="22.5" customHeight="1">
      <c r="B282" s="167"/>
      <c r="C282" s="168"/>
      <c r="D282" s="168"/>
      <c r="E282" s="169" t="s">
        <v>5</v>
      </c>
      <c r="F282" s="414" t="s">
        <v>144</v>
      </c>
      <c r="G282" s="415"/>
      <c r="H282" s="415"/>
      <c r="I282" s="415"/>
      <c r="J282" s="168"/>
      <c r="K282" s="170">
        <v>3</v>
      </c>
      <c r="L282" s="168"/>
      <c r="M282" s="168"/>
      <c r="N282" s="168"/>
      <c r="O282" s="168"/>
      <c r="P282" s="168"/>
      <c r="Q282" s="168"/>
      <c r="R282" s="171"/>
      <c r="T282" s="172"/>
      <c r="U282" s="168"/>
      <c r="V282" s="168"/>
      <c r="W282" s="168"/>
      <c r="X282" s="168"/>
      <c r="Y282" s="168"/>
      <c r="Z282" s="168"/>
      <c r="AA282" s="173"/>
      <c r="AT282" s="174" t="s">
        <v>143</v>
      </c>
      <c r="AU282" s="174" t="s">
        <v>94</v>
      </c>
      <c r="AV282" s="11" t="s">
        <v>145</v>
      </c>
      <c r="AW282" s="11" t="s">
        <v>34</v>
      </c>
      <c r="AX282" s="11" t="s">
        <v>81</v>
      </c>
      <c r="AY282" s="174" t="s">
        <v>135</v>
      </c>
    </row>
    <row r="283" spans="2:65" s="1" customFormat="1" ht="22.5" customHeight="1">
      <c r="B283" s="123"/>
      <c r="C283" s="152" t="s">
        <v>286</v>
      </c>
      <c r="D283" s="152" t="s">
        <v>136</v>
      </c>
      <c r="E283" s="153" t="s">
        <v>437</v>
      </c>
      <c r="F283" s="409" t="s">
        <v>438</v>
      </c>
      <c r="G283" s="409"/>
      <c r="H283" s="409"/>
      <c r="I283" s="409"/>
      <c r="J283" s="154" t="s">
        <v>236</v>
      </c>
      <c r="K283" s="155">
        <v>60</v>
      </c>
      <c r="L283" s="410">
        <v>0</v>
      </c>
      <c r="M283" s="410"/>
      <c r="N283" s="411">
        <f>ROUND(L283*K283,2)</f>
        <v>0</v>
      </c>
      <c r="O283" s="411"/>
      <c r="P283" s="411"/>
      <c r="Q283" s="411"/>
      <c r="R283" s="126"/>
      <c r="T283" s="156" t="s">
        <v>5</v>
      </c>
      <c r="U283" s="47" t="s">
        <v>41</v>
      </c>
      <c r="V283" s="39"/>
      <c r="W283" s="157">
        <f>V283*K283</f>
        <v>0</v>
      </c>
      <c r="X283" s="157">
        <v>0</v>
      </c>
      <c r="Y283" s="157">
        <f>X283*K283</f>
        <v>0</v>
      </c>
      <c r="Z283" s="157">
        <v>0</v>
      </c>
      <c r="AA283" s="158">
        <f>Z283*K283</f>
        <v>0</v>
      </c>
      <c r="AR283" s="21" t="s">
        <v>140</v>
      </c>
      <c r="AT283" s="21" t="s">
        <v>136</v>
      </c>
      <c r="AU283" s="21" t="s">
        <v>94</v>
      </c>
      <c r="AY283" s="21" t="s">
        <v>135</v>
      </c>
      <c r="BE283" s="103">
        <f>IF(U283="základní",N283,0)</f>
        <v>0</v>
      </c>
      <c r="BF283" s="103">
        <f>IF(U283="snížená",N283,0)</f>
        <v>0</v>
      </c>
      <c r="BG283" s="103">
        <f>IF(U283="zákl. přenesená",N283,0)</f>
        <v>0</v>
      </c>
      <c r="BH283" s="103">
        <f>IF(U283="sníž. přenesená",N283,0)</f>
        <v>0</v>
      </c>
      <c r="BI283" s="103">
        <f>IF(U283="nulová",N283,0)</f>
        <v>0</v>
      </c>
      <c r="BJ283" s="21" t="s">
        <v>81</v>
      </c>
      <c r="BK283" s="103">
        <f>ROUND(L283*K283,2)</f>
        <v>0</v>
      </c>
      <c r="BL283" s="21" t="s">
        <v>140</v>
      </c>
      <c r="BM283" s="21" t="s">
        <v>724</v>
      </c>
    </row>
    <row r="284" spans="2:65" s="10" customFormat="1" ht="22.5" customHeight="1">
      <c r="B284" s="159"/>
      <c r="C284" s="160"/>
      <c r="D284" s="160"/>
      <c r="E284" s="161" t="s">
        <v>5</v>
      </c>
      <c r="F284" s="412" t="s">
        <v>725</v>
      </c>
      <c r="G284" s="413"/>
      <c r="H284" s="413"/>
      <c r="I284" s="413"/>
      <c r="J284" s="160"/>
      <c r="K284" s="162">
        <v>60</v>
      </c>
      <c r="L284" s="160"/>
      <c r="M284" s="160"/>
      <c r="N284" s="160"/>
      <c r="O284" s="160"/>
      <c r="P284" s="160"/>
      <c r="Q284" s="160"/>
      <c r="R284" s="163"/>
      <c r="T284" s="164"/>
      <c r="U284" s="160"/>
      <c r="V284" s="160"/>
      <c r="W284" s="160"/>
      <c r="X284" s="160"/>
      <c r="Y284" s="160"/>
      <c r="Z284" s="160"/>
      <c r="AA284" s="165"/>
      <c r="AT284" s="166" t="s">
        <v>143</v>
      </c>
      <c r="AU284" s="166" t="s">
        <v>94</v>
      </c>
      <c r="AV284" s="10" t="s">
        <v>94</v>
      </c>
      <c r="AW284" s="10" t="s">
        <v>34</v>
      </c>
      <c r="AX284" s="10" t="s">
        <v>76</v>
      </c>
      <c r="AY284" s="166" t="s">
        <v>135</v>
      </c>
    </row>
    <row r="285" spans="2:65" s="11" customFormat="1" ht="22.5" customHeight="1">
      <c r="B285" s="167"/>
      <c r="C285" s="168"/>
      <c r="D285" s="168"/>
      <c r="E285" s="169" t="s">
        <v>5</v>
      </c>
      <c r="F285" s="414" t="s">
        <v>144</v>
      </c>
      <c r="G285" s="415"/>
      <c r="H285" s="415"/>
      <c r="I285" s="415"/>
      <c r="J285" s="168"/>
      <c r="K285" s="170">
        <v>60</v>
      </c>
      <c r="L285" s="168"/>
      <c r="M285" s="168"/>
      <c r="N285" s="168"/>
      <c r="O285" s="168"/>
      <c r="P285" s="168"/>
      <c r="Q285" s="168"/>
      <c r="R285" s="171"/>
      <c r="T285" s="172"/>
      <c r="U285" s="168"/>
      <c r="V285" s="168"/>
      <c r="W285" s="168"/>
      <c r="X285" s="168"/>
      <c r="Y285" s="168"/>
      <c r="Z285" s="168"/>
      <c r="AA285" s="173"/>
      <c r="AT285" s="174" t="s">
        <v>143</v>
      </c>
      <c r="AU285" s="174" t="s">
        <v>94</v>
      </c>
      <c r="AV285" s="11" t="s">
        <v>145</v>
      </c>
      <c r="AW285" s="11" t="s">
        <v>34</v>
      </c>
      <c r="AX285" s="11" t="s">
        <v>81</v>
      </c>
      <c r="AY285" s="174" t="s">
        <v>135</v>
      </c>
    </row>
    <row r="286" spans="2:65" s="1" customFormat="1" ht="31.5" customHeight="1">
      <c r="B286" s="123"/>
      <c r="C286" s="152" t="s">
        <v>309</v>
      </c>
      <c r="D286" s="152" t="s">
        <v>136</v>
      </c>
      <c r="E286" s="153" t="s">
        <v>440</v>
      </c>
      <c r="F286" s="409" t="s">
        <v>441</v>
      </c>
      <c r="G286" s="409"/>
      <c r="H286" s="409"/>
      <c r="I286" s="409"/>
      <c r="J286" s="154" t="s">
        <v>289</v>
      </c>
      <c r="K286" s="155">
        <v>2</v>
      </c>
      <c r="L286" s="410">
        <v>0</v>
      </c>
      <c r="M286" s="410"/>
      <c r="N286" s="411">
        <f>ROUND(L286*K286,2)</f>
        <v>0</v>
      </c>
      <c r="O286" s="411"/>
      <c r="P286" s="411"/>
      <c r="Q286" s="411"/>
      <c r="R286" s="126"/>
      <c r="T286" s="156" t="s">
        <v>5</v>
      </c>
      <c r="U286" s="47" t="s">
        <v>41</v>
      </c>
      <c r="V286" s="39"/>
      <c r="W286" s="157">
        <f>V286*K286</f>
        <v>0</v>
      </c>
      <c r="X286" s="157">
        <v>0.46009</v>
      </c>
      <c r="Y286" s="157">
        <f>X286*K286</f>
        <v>0.92018</v>
      </c>
      <c r="Z286" s="157">
        <v>0</v>
      </c>
      <c r="AA286" s="158">
        <f>Z286*K286</f>
        <v>0</v>
      </c>
      <c r="AR286" s="21" t="s">
        <v>140</v>
      </c>
      <c r="AT286" s="21" t="s">
        <v>136</v>
      </c>
      <c r="AU286" s="21" t="s">
        <v>94</v>
      </c>
      <c r="AY286" s="21" t="s">
        <v>135</v>
      </c>
      <c r="BE286" s="103">
        <f>IF(U286="základní",N286,0)</f>
        <v>0</v>
      </c>
      <c r="BF286" s="103">
        <f>IF(U286="snížená",N286,0)</f>
        <v>0</v>
      </c>
      <c r="BG286" s="103">
        <f>IF(U286="zákl. přenesená",N286,0)</f>
        <v>0</v>
      </c>
      <c r="BH286" s="103">
        <f>IF(U286="sníž. přenesená",N286,0)</f>
        <v>0</v>
      </c>
      <c r="BI286" s="103">
        <f>IF(U286="nulová",N286,0)</f>
        <v>0</v>
      </c>
      <c r="BJ286" s="21" t="s">
        <v>81</v>
      </c>
      <c r="BK286" s="103">
        <f>ROUND(L286*K286,2)</f>
        <v>0</v>
      </c>
      <c r="BL286" s="21" t="s">
        <v>140</v>
      </c>
      <c r="BM286" s="21" t="s">
        <v>442</v>
      </c>
    </row>
    <row r="287" spans="2:65" s="10" customFormat="1" ht="22.5" customHeight="1">
      <c r="B287" s="159"/>
      <c r="C287" s="160"/>
      <c r="D287" s="160"/>
      <c r="E287" s="161" t="s">
        <v>5</v>
      </c>
      <c r="F287" s="412" t="s">
        <v>443</v>
      </c>
      <c r="G287" s="413"/>
      <c r="H287" s="413"/>
      <c r="I287" s="413"/>
      <c r="J287" s="160"/>
      <c r="K287" s="162">
        <v>2</v>
      </c>
      <c r="L287" s="160"/>
      <c r="M287" s="160"/>
      <c r="N287" s="160"/>
      <c r="O287" s="160"/>
      <c r="P287" s="160"/>
      <c r="Q287" s="160"/>
      <c r="R287" s="163"/>
      <c r="T287" s="164"/>
      <c r="U287" s="160"/>
      <c r="V287" s="160"/>
      <c r="W287" s="160"/>
      <c r="X287" s="160"/>
      <c r="Y287" s="160"/>
      <c r="Z287" s="160"/>
      <c r="AA287" s="165"/>
      <c r="AT287" s="166" t="s">
        <v>143</v>
      </c>
      <c r="AU287" s="166" t="s">
        <v>94</v>
      </c>
      <c r="AV287" s="10" t="s">
        <v>94</v>
      </c>
      <c r="AW287" s="10" t="s">
        <v>34</v>
      </c>
      <c r="AX287" s="10" t="s">
        <v>76</v>
      </c>
      <c r="AY287" s="166" t="s">
        <v>135</v>
      </c>
    </row>
    <row r="288" spans="2:65" s="11" customFormat="1" ht="22.5" customHeight="1">
      <c r="B288" s="167"/>
      <c r="C288" s="168"/>
      <c r="D288" s="168"/>
      <c r="E288" s="169" t="s">
        <v>5</v>
      </c>
      <c r="F288" s="414" t="s">
        <v>144</v>
      </c>
      <c r="G288" s="415"/>
      <c r="H288" s="415"/>
      <c r="I288" s="415"/>
      <c r="J288" s="168"/>
      <c r="K288" s="170">
        <v>2</v>
      </c>
      <c r="L288" s="168"/>
      <c r="M288" s="168"/>
      <c r="N288" s="168"/>
      <c r="O288" s="168"/>
      <c r="P288" s="168"/>
      <c r="Q288" s="168"/>
      <c r="R288" s="171"/>
      <c r="T288" s="172"/>
      <c r="U288" s="168"/>
      <c r="V288" s="168"/>
      <c r="W288" s="168"/>
      <c r="X288" s="168"/>
      <c r="Y288" s="168"/>
      <c r="Z288" s="168"/>
      <c r="AA288" s="173"/>
      <c r="AT288" s="174" t="s">
        <v>143</v>
      </c>
      <c r="AU288" s="174" t="s">
        <v>94</v>
      </c>
      <c r="AV288" s="11" t="s">
        <v>145</v>
      </c>
      <c r="AW288" s="11" t="s">
        <v>34</v>
      </c>
      <c r="AX288" s="11" t="s">
        <v>81</v>
      </c>
      <c r="AY288" s="174" t="s">
        <v>135</v>
      </c>
    </row>
    <row r="289" spans="2:65" s="1" customFormat="1" ht="31.5" customHeight="1">
      <c r="B289" s="123"/>
      <c r="C289" s="152" t="s">
        <v>296</v>
      </c>
      <c r="D289" s="152" t="s">
        <v>136</v>
      </c>
      <c r="E289" s="153" t="s">
        <v>444</v>
      </c>
      <c r="F289" s="409" t="s">
        <v>445</v>
      </c>
      <c r="G289" s="409"/>
      <c r="H289" s="409"/>
      <c r="I289" s="409"/>
      <c r="J289" s="154" t="s">
        <v>236</v>
      </c>
      <c r="K289" s="155">
        <v>43</v>
      </c>
      <c r="L289" s="410">
        <v>0</v>
      </c>
      <c r="M289" s="410"/>
      <c r="N289" s="411">
        <f>ROUND(L289*K289,2)</f>
        <v>0</v>
      </c>
      <c r="O289" s="411"/>
      <c r="P289" s="411"/>
      <c r="Q289" s="411"/>
      <c r="R289" s="126"/>
      <c r="T289" s="156" t="s">
        <v>5</v>
      </c>
      <c r="U289" s="47" t="s">
        <v>41</v>
      </c>
      <c r="V289" s="39"/>
      <c r="W289" s="157">
        <f>V289*K289</f>
        <v>0</v>
      </c>
      <c r="X289" s="157">
        <v>0</v>
      </c>
      <c r="Y289" s="157">
        <f>X289*K289</f>
        <v>0</v>
      </c>
      <c r="Z289" s="157">
        <v>0</v>
      </c>
      <c r="AA289" s="158">
        <f>Z289*K289</f>
        <v>0</v>
      </c>
      <c r="AR289" s="21" t="s">
        <v>140</v>
      </c>
      <c r="AT289" s="21" t="s">
        <v>136</v>
      </c>
      <c r="AU289" s="21" t="s">
        <v>94</v>
      </c>
      <c r="AY289" s="21" t="s">
        <v>135</v>
      </c>
      <c r="BE289" s="103">
        <f>IF(U289="základní",N289,0)</f>
        <v>0</v>
      </c>
      <c r="BF289" s="103">
        <f>IF(U289="snížená",N289,0)</f>
        <v>0</v>
      </c>
      <c r="BG289" s="103">
        <f>IF(U289="zákl. přenesená",N289,0)</f>
        <v>0</v>
      </c>
      <c r="BH289" s="103">
        <f>IF(U289="sníž. přenesená",N289,0)</f>
        <v>0</v>
      </c>
      <c r="BI289" s="103">
        <f>IF(U289="nulová",N289,0)</f>
        <v>0</v>
      </c>
      <c r="BJ289" s="21" t="s">
        <v>81</v>
      </c>
      <c r="BK289" s="103">
        <f>ROUND(L289*K289,2)</f>
        <v>0</v>
      </c>
      <c r="BL289" s="21" t="s">
        <v>140</v>
      </c>
      <c r="BM289" s="21" t="s">
        <v>446</v>
      </c>
    </row>
    <row r="290" spans="2:65" s="10" customFormat="1" ht="22.5" customHeight="1">
      <c r="B290" s="159"/>
      <c r="C290" s="160"/>
      <c r="D290" s="160"/>
      <c r="E290" s="161" t="s">
        <v>5</v>
      </c>
      <c r="F290" s="412" t="s">
        <v>507</v>
      </c>
      <c r="G290" s="413"/>
      <c r="H290" s="413"/>
      <c r="I290" s="413"/>
      <c r="J290" s="160"/>
      <c r="K290" s="162">
        <v>43</v>
      </c>
      <c r="L290" s="160"/>
      <c r="M290" s="160"/>
      <c r="N290" s="160"/>
      <c r="O290" s="160"/>
      <c r="P290" s="160"/>
      <c r="Q290" s="160"/>
      <c r="R290" s="163"/>
      <c r="T290" s="164"/>
      <c r="U290" s="160"/>
      <c r="V290" s="160"/>
      <c r="W290" s="160"/>
      <c r="X290" s="160"/>
      <c r="Y290" s="160"/>
      <c r="Z290" s="160"/>
      <c r="AA290" s="165"/>
      <c r="AT290" s="166" t="s">
        <v>143</v>
      </c>
      <c r="AU290" s="166" t="s">
        <v>94</v>
      </c>
      <c r="AV290" s="10" t="s">
        <v>94</v>
      </c>
      <c r="AW290" s="10" t="s">
        <v>34</v>
      </c>
      <c r="AX290" s="10" t="s">
        <v>76</v>
      </c>
      <c r="AY290" s="166" t="s">
        <v>135</v>
      </c>
    </row>
    <row r="291" spans="2:65" s="11" customFormat="1" ht="22.5" customHeight="1">
      <c r="B291" s="167"/>
      <c r="C291" s="168"/>
      <c r="D291" s="168"/>
      <c r="E291" s="169" t="s">
        <v>5</v>
      </c>
      <c r="F291" s="414" t="s">
        <v>144</v>
      </c>
      <c r="G291" s="415"/>
      <c r="H291" s="415"/>
      <c r="I291" s="415"/>
      <c r="J291" s="168"/>
      <c r="K291" s="170">
        <v>43</v>
      </c>
      <c r="L291" s="168"/>
      <c r="M291" s="168"/>
      <c r="N291" s="168"/>
      <c r="O291" s="168"/>
      <c r="P291" s="168"/>
      <c r="Q291" s="168"/>
      <c r="R291" s="171"/>
      <c r="T291" s="172"/>
      <c r="U291" s="168"/>
      <c r="V291" s="168"/>
      <c r="W291" s="168"/>
      <c r="X291" s="168"/>
      <c r="Y291" s="168"/>
      <c r="Z291" s="168"/>
      <c r="AA291" s="173"/>
      <c r="AT291" s="174" t="s">
        <v>143</v>
      </c>
      <c r="AU291" s="174" t="s">
        <v>94</v>
      </c>
      <c r="AV291" s="11" t="s">
        <v>145</v>
      </c>
      <c r="AW291" s="11" t="s">
        <v>34</v>
      </c>
      <c r="AX291" s="11" t="s">
        <v>81</v>
      </c>
      <c r="AY291" s="174" t="s">
        <v>135</v>
      </c>
    </row>
    <row r="292" spans="2:65" s="1" customFormat="1" ht="31.5" customHeight="1">
      <c r="B292" s="123"/>
      <c r="C292" s="152" t="s">
        <v>301</v>
      </c>
      <c r="D292" s="152" t="s">
        <v>136</v>
      </c>
      <c r="E292" s="153" t="s">
        <v>447</v>
      </c>
      <c r="F292" s="409" t="s">
        <v>448</v>
      </c>
      <c r="G292" s="409"/>
      <c r="H292" s="409"/>
      <c r="I292" s="409"/>
      <c r="J292" s="154" t="s">
        <v>265</v>
      </c>
      <c r="K292" s="155">
        <v>6</v>
      </c>
      <c r="L292" s="410">
        <v>0</v>
      </c>
      <c r="M292" s="410"/>
      <c r="N292" s="411">
        <f>ROUND(L292*K292,2)</f>
        <v>0</v>
      </c>
      <c r="O292" s="411"/>
      <c r="P292" s="411"/>
      <c r="Q292" s="411"/>
      <c r="R292" s="126"/>
      <c r="T292" s="156" t="s">
        <v>5</v>
      </c>
      <c r="U292" s="47" t="s">
        <v>41</v>
      </c>
      <c r="V292" s="39"/>
      <c r="W292" s="157">
        <f>V292*K292</f>
        <v>0</v>
      </c>
      <c r="X292" s="157">
        <v>9.1800000000000007E-3</v>
      </c>
      <c r="Y292" s="157">
        <f>X292*K292</f>
        <v>5.5080000000000004E-2</v>
      </c>
      <c r="Z292" s="157">
        <v>0</v>
      </c>
      <c r="AA292" s="158">
        <f>Z292*K292</f>
        <v>0</v>
      </c>
      <c r="AR292" s="21" t="s">
        <v>140</v>
      </c>
      <c r="AT292" s="21" t="s">
        <v>136</v>
      </c>
      <c r="AU292" s="21" t="s">
        <v>94</v>
      </c>
      <c r="AY292" s="21" t="s">
        <v>135</v>
      </c>
      <c r="BE292" s="103">
        <f>IF(U292="základní",N292,0)</f>
        <v>0</v>
      </c>
      <c r="BF292" s="103">
        <f>IF(U292="snížená",N292,0)</f>
        <v>0</v>
      </c>
      <c r="BG292" s="103">
        <f>IF(U292="zákl. přenesená",N292,0)</f>
        <v>0</v>
      </c>
      <c r="BH292" s="103">
        <f>IF(U292="sníž. přenesená",N292,0)</f>
        <v>0</v>
      </c>
      <c r="BI292" s="103">
        <f>IF(U292="nulová",N292,0)</f>
        <v>0</v>
      </c>
      <c r="BJ292" s="21" t="s">
        <v>81</v>
      </c>
      <c r="BK292" s="103">
        <f>ROUND(L292*K292,2)</f>
        <v>0</v>
      </c>
      <c r="BL292" s="21" t="s">
        <v>140</v>
      </c>
      <c r="BM292" s="21" t="s">
        <v>449</v>
      </c>
    </row>
    <row r="293" spans="2:65" s="10" customFormat="1" ht="22.5" customHeight="1">
      <c r="B293" s="159"/>
      <c r="C293" s="160"/>
      <c r="D293" s="160"/>
      <c r="E293" s="161" t="s">
        <v>5</v>
      </c>
      <c r="F293" s="412" t="s">
        <v>145</v>
      </c>
      <c r="G293" s="413"/>
      <c r="H293" s="413"/>
      <c r="I293" s="413"/>
      <c r="J293" s="160"/>
      <c r="K293" s="162">
        <v>3</v>
      </c>
      <c r="L293" s="160"/>
      <c r="M293" s="160"/>
      <c r="N293" s="160"/>
      <c r="O293" s="160"/>
      <c r="P293" s="160"/>
      <c r="Q293" s="160"/>
      <c r="R293" s="163"/>
      <c r="T293" s="164"/>
      <c r="U293" s="160"/>
      <c r="V293" s="160"/>
      <c r="W293" s="160"/>
      <c r="X293" s="160"/>
      <c r="Y293" s="160"/>
      <c r="Z293" s="160"/>
      <c r="AA293" s="165"/>
      <c r="AT293" s="166" t="s">
        <v>143</v>
      </c>
      <c r="AU293" s="166" t="s">
        <v>94</v>
      </c>
      <c r="AV293" s="10" t="s">
        <v>94</v>
      </c>
      <c r="AW293" s="10" t="s">
        <v>34</v>
      </c>
      <c r="AX293" s="10" t="s">
        <v>76</v>
      </c>
      <c r="AY293" s="166" t="s">
        <v>135</v>
      </c>
    </row>
    <row r="294" spans="2:65" s="12" customFormat="1" ht="22.5" customHeight="1">
      <c r="B294" s="175"/>
      <c r="C294" s="176"/>
      <c r="D294" s="176"/>
      <c r="E294" s="177" t="s">
        <v>5</v>
      </c>
      <c r="F294" s="420" t="s">
        <v>451</v>
      </c>
      <c r="G294" s="421"/>
      <c r="H294" s="421"/>
      <c r="I294" s="421"/>
      <c r="J294" s="176"/>
      <c r="K294" s="178" t="s">
        <v>5</v>
      </c>
      <c r="L294" s="176"/>
      <c r="M294" s="176"/>
      <c r="N294" s="176"/>
      <c r="O294" s="176"/>
      <c r="P294" s="176"/>
      <c r="Q294" s="176"/>
      <c r="R294" s="179"/>
      <c r="T294" s="180"/>
      <c r="U294" s="176"/>
      <c r="V294" s="176"/>
      <c r="W294" s="176"/>
      <c r="X294" s="176"/>
      <c r="Y294" s="176"/>
      <c r="Z294" s="176"/>
      <c r="AA294" s="181"/>
      <c r="AT294" s="182" t="s">
        <v>143</v>
      </c>
      <c r="AU294" s="182" t="s">
        <v>94</v>
      </c>
      <c r="AV294" s="12" t="s">
        <v>81</v>
      </c>
      <c r="AW294" s="12" t="s">
        <v>34</v>
      </c>
      <c r="AX294" s="12" t="s">
        <v>76</v>
      </c>
      <c r="AY294" s="182" t="s">
        <v>135</v>
      </c>
    </row>
    <row r="295" spans="2:65" s="11" customFormat="1" ht="22.5" customHeight="1">
      <c r="B295" s="167"/>
      <c r="C295" s="168"/>
      <c r="D295" s="168"/>
      <c r="E295" s="169" t="s">
        <v>5</v>
      </c>
      <c r="F295" s="414" t="s">
        <v>144</v>
      </c>
      <c r="G295" s="415"/>
      <c r="H295" s="415"/>
      <c r="I295" s="415"/>
      <c r="J295" s="168"/>
      <c r="K295" s="170">
        <v>3</v>
      </c>
      <c r="L295" s="168"/>
      <c r="M295" s="168"/>
      <c r="N295" s="168"/>
      <c r="O295" s="168"/>
      <c r="P295" s="168"/>
      <c r="Q295" s="168"/>
      <c r="R295" s="171"/>
      <c r="T295" s="172"/>
      <c r="U295" s="168"/>
      <c r="V295" s="168"/>
      <c r="W295" s="168"/>
      <c r="X295" s="168"/>
      <c r="Y295" s="168"/>
      <c r="Z295" s="168"/>
      <c r="AA295" s="173"/>
      <c r="AT295" s="174" t="s">
        <v>143</v>
      </c>
      <c r="AU295" s="174" t="s">
        <v>94</v>
      </c>
      <c r="AV295" s="11" t="s">
        <v>145</v>
      </c>
      <c r="AW295" s="11" t="s">
        <v>34</v>
      </c>
      <c r="AX295" s="11" t="s">
        <v>76</v>
      </c>
      <c r="AY295" s="174" t="s">
        <v>135</v>
      </c>
    </row>
    <row r="296" spans="2:65" s="10" customFormat="1" ht="22.5" customHeight="1">
      <c r="B296" s="159"/>
      <c r="C296" s="160"/>
      <c r="D296" s="160"/>
      <c r="E296" s="161" t="s">
        <v>5</v>
      </c>
      <c r="F296" s="422" t="s">
        <v>145</v>
      </c>
      <c r="G296" s="423"/>
      <c r="H296" s="423"/>
      <c r="I296" s="423"/>
      <c r="J296" s="160"/>
      <c r="K296" s="162">
        <v>3</v>
      </c>
      <c r="L296" s="160"/>
      <c r="M296" s="160"/>
      <c r="N296" s="160"/>
      <c r="O296" s="160"/>
      <c r="P296" s="160"/>
      <c r="Q296" s="160"/>
      <c r="R296" s="163"/>
      <c r="T296" s="164"/>
      <c r="U296" s="160"/>
      <c r="V296" s="160"/>
      <c r="W296" s="160"/>
      <c r="X296" s="160"/>
      <c r="Y296" s="160"/>
      <c r="Z296" s="160"/>
      <c r="AA296" s="165"/>
      <c r="AT296" s="166" t="s">
        <v>143</v>
      </c>
      <c r="AU296" s="166" t="s">
        <v>94</v>
      </c>
      <c r="AV296" s="10" t="s">
        <v>94</v>
      </c>
      <c r="AW296" s="10" t="s">
        <v>34</v>
      </c>
      <c r="AX296" s="10" t="s">
        <v>76</v>
      </c>
      <c r="AY296" s="166" t="s">
        <v>135</v>
      </c>
    </row>
    <row r="297" spans="2:65" s="12" customFormat="1" ht="22.5" customHeight="1">
      <c r="B297" s="175"/>
      <c r="C297" s="176"/>
      <c r="D297" s="176"/>
      <c r="E297" s="177" t="s">
        <v>5</v>
      </c>
      <c r="F297" s="420" t="s">
        <v>453</v>
      </c>
      <c r="G297" s="421"/>
      <c r="H297" s="421"/>
      <c r="I297" s="421"/>
      <c r="J297" s="176"/>
      <c r="K297" s="178" t="s">
        <v>5</v>
      </c>
      <c r="L297" s="176"/>
      <c r="M297" s="176"/>
      <c r="N297" s="176"/>
      <c r="O297" s="176"/>
      <c r="P297" s="176"/>
      <c r="Q297" s="176"/>
      <c r="R297" s="179"/>
      <c r="T297" s="180"/>
      <c r="U297" s="176"/>
      <c r="V297" s="176"/>
      <c r="W297" s="176"/>
      <c r="X297" s="176"/>
      <c r="Y297" s="176"/>
      <c r="Z297" s="176"/>
      <c r="AA297" s="181"/>
      <c r="AT297" s="182" t="s">
        <v>143</v>
      </c>
      <c r="AU297" s="182" t="s">
        <v>94</v>
      </c>
      <c r="AV297" s="12" t="s">
        <v>81</v>
      </c>
      <c r="AW297" s="12" t="s">
        <v>34</v>
      </c>
      <c r="AX297" s="12" t="s">
        <v>76</v>
      </c>
      <c r="AY297" s="182" t="s">
        <v>135</v>
      </c>
    </row>
    <row r="298" spans="2:65" s="11" customFormat="1" ht="22.5" customHeight="1">
      <c r="B298" s="167"/>
      <c r="C298" s="168"/>
      <c r="D298" s="168"/>
      <c r="E298" s="169" t="s">
        <v>5</v>
      </c>
      <c r="F298" s="414" t="s">
        <v>144</v>
      </c>
      <c r="G298" s="415"/>
      <c r="H298" s="415"/>
      <c r="I298" s="415"/>
      <c r="J298" s="168"/>
      <c r="K298" s="170">
        <v>3</v>
      </c>
      <c r="L298" s="168"/>
      <c r="M298" s="168"/>
      <c r="N298" s="168"/>
      <c r="O298" s="168"/>
      <c r="P298" s="168"/>
      <c r="Q298" s="168"/>
      <c r="R298" s="171"/>
      <c r="T298" s="172"/>
      <c r="U298" s="168"/>
      <c r="V298" s="168"/>
      <c r="W298" s="168"/>
      <c r="X298" s="168"/>
      <c r="Y298" s="168"/>
      <c r="Z298" s="168"/>
      <c r="AA298" s="173"/>
      <c r="AT298" s="174" t="s">
        <v>143</v>
      </c>
      <c r="AU298" s="174" t="s">
        <v>94</v>
      </c>
      <c r="AV298" s="11" t="s">
        <v>145</v>
      </c>
      <c r="AW298" s="11" t="s">
        <v>34</v>
      </c>
      <c r="AX298" s="11" t="s">
        <v>76</v>
      </c>
      <c r="AY298" s="174" t="s">
        <v>135</v>
      </c>
    </row>
    <row r="299" spans="2:65" s="13" customFormat="1" ht="22.5" customHeight="1">
      <c r="B299" s="183"/>
      <c r="C299" s="184"/>
      <c r="D299" s="184"/>
      <c r="E299" s="185" t="s">
        <v>5</v>
      </c>
      <c r="F299" s="424" t="s">
        <v>157</v>
      </c>
      <c r="G299" s="425"/>
      <c r="H299" s="425"/>
      <c r="I299" s="425"/>
      <c r="J299" s="184"/>
      <c r="K299" s="186">
        <v>6</v>
      </c>
      <c r="L299" s="184"/>
      <c r="M299" s="184"/>
      <c r="N299" s="184"/>
      <c r="O299" s="184"/>
      <c r="P299" s="184"/>
      <c r="Q299" s="184"/>
      <c r="R299" s="187"/>
      <c r="T299" s="188"/>
      <c r="U299" s="184"/>
      <c r="V299" s="184"/>
      <c r="W299" s="184"/>
      <c r="X299" s="184"/>
      <c r="Y299" s="184"/>
      <c r="Z299" s="184"/>
      <c r="AA299" s="189"/>
      <c r="AT299" s="190" t="s">
        <v>143</v>
      </c>
      <c r="AU299" s="190" t="s">
        <v>94</v>
      </c>
      <c r="AV299" s="13" t="s">
        <v>140</v>
      </c>
      <c r="AW299" s="13" t="s">
        <v>34</v>
      </c>
      <c r="AX299" s="13" t="s">
        <v>81</v>
      </c>
      <c r="AY299" s="190" t="s">
        <v>135</v>
      </c>
    </row>
    <row r="300" spans="2:65" s="1" customFormat="1" ht="31.5" customHeight="1">
      <c r="B300" s="123"/>
      <c r="C300" s="191" t="s">
        <v>305</v>
      </c>
      <c r="D300" s="191" t="s">
        <v>222</v>
      </c>
      <c r="E300" s="192" t="s">
        <v>454</v>
      </c>
      <c r="F300" s="426" t="s">
        <v>455</v>
      </c>
      <c r="G300" s="426"/>
      <c r="H300" s="426"/>
      <c r="I300" s="426"/>
      <c r="J300" s="193" t="s">
        <v>265</v>
      </c>
      <c r="K300" s="194">
        <v>3.03</v>
      </c>
      <c r="L300" s="427">
        <v>0</v>
      </c>
      <c r="M300" s="427"/>
      <c r="N300" s="428">
        <f>ROUND(L300*K300,2)</f>
        <v>0</v>
      </c>
      <c r="O300" s="411"/>
      <c r="P300" s="411"/>
      <c r="Q300" s="411"/>
      <c r="R300" s="126"/>
      <c r="T300" s="156" t="s">
        <v>5</v>
      </c>
      <c r="U300" s="47" t="s">
        <v>41</v>
      </c>
      <c r="V300" s="39"/>
      <c r="W300" s="157">
        <f>V300*K300</f>
        <v>0</v>
      </c>
      <c r="X300" s="157">
        <v>0.25</v>
      </c>
      <c r="Y300" s="157">
        <f>X300*K300</f>
        <v>0.75749999999999995</v>
      </c>
      <c r="Z300" s="157">
        <v>0</v>
      </c>
      <c r="AA300" s="158">
        <f>Z300*K300</f>
        <v>0</v>
      </c>
      <c r="AR300" s="21" t="s">
        <v>198</v>
      </c>
      <c r="AT300" s="21" t="s">
        <v>222</v>
      </c>
      <c r="AU300" s="21" t="s">
        <v>94</v>
      </c>
      <c r="AY300" s="21" t="s">
        <v>135</v>
      </c>
      <c r="BE300" s="103">
        <f>IF(U300="základní",N300,0)</f>
        <v>0</v>
      </c>
      <c r="BF300" s="103">
        <f>IF(U300="snížená",N300,0)</f>
        <v>0</v>
      </c>
      <c r="BG300" s="103">
        <f>IF(U300="zákl. přenesená",N300,0)</f>
        <v>0</v>
      </c>
      <c r="BH300" s="103">
        <f>IF(U300="sníž. přenesená",N300,0)</f>
        <v>0</v>
      </c>
      <c r="BI300" s="103">
        <f>IF(U300="nulová",N300,0)</f>
        <v>0</v>
      </c>
      <c r="BJ300" s="21" t="s">
        <v>81</v>
      </c>
      <c r="BK300" s="103">
        <f>ROUND(L300*K300,2)</f>
        <v>0</v>
      </c>
      <c r="BL300" s="21" t="s">
        <v>140</v>
      </c>
      <c r="BM300" s="21" t="s">
        <v>456</v>
      </c>
    </row>
    <row r="301" spans="2:65" s="10" customFormat="1" ht="22.5" customHeight="1">
      <c r="B301" s="159"/>
      <c r="C301" s="160"/>
      <c r="D301" s="160"/>
      <c r="E301" s="161" t="s">
        <v>5</v>
      </c>
      <c r="F301" s="412" t="s">
        <v>457</v>
      </c>
      <c r="G301" s="413"/>
      <c r="H301" s="413"/>
      <c r="I301" s="413"/>
      <c r="J301" s="160"/>
      <c r="K301" s="162">
        <v>3.03</v>
      </c>
      <c r="L301" s="160"/>
      <c r="M301" s="160"/>
      <c r="N301" s="160"/>
      <c r="O301" s="160"/>
      <c r="P301" s="160"/>
      <c r="Q301" s="160"/>
      <c r="R301" s="163"/>
      <c r="T301" s="164"/>
      <c r="U301" s="160"/>
      <c r="V301" s="160"/>
      <c r="W301" s="160"/>
      <c r="X301" s="160"/>
      <c r="Y301" s="160"/>
      <c r="Z301" s="160"/>
      <c r="AA301" s="165"/>
      <c r="AT301" s="166" t="s">
        <v>143</v>
      </c>
      <c r="AU301" s="166" t="s">
        <v>94</v>
      </c>
      <c r="AV301" s="10" t="s">
        <v>94</v>
      </c>
      <c r="AW301" s="10" t="s">
        <v>34</v>
      </c>
      <c r="AX301" s="10" t="s">
        <v>76</v>
      </c>
      <c r="AY301" s="166" t="s">
        <v>135</v>
      </c>
    </row>
    <row r="302" spans="2:65" s="11" customFormat="1" ht="22.5" customHeight="1">
      <c r="B302" s="167"/>
      <c r="C302" s="168"/>
      <c r="D302" s="168"/>
      <c r="E302" s="169" t="s">
        <v>5</v>
      </c>
      <c r="F302" s="414" t="s">
        <v>144</v>
      </c>
      <c r="G302" s="415"/>
      <c r="H302" s="415"/>
      <c r="I302" s="415"/>
      <c r="J302" s="168"/>
      <c r="K302" s="170">
        <v>3.03</v>
      </c>
      <c r="L302" s="168"/>
      <c r="M302" s="168"/>
      <c r="N302" s="168"/>
      <c r="O302" s="168"/>
      <c r="P302" s="168"/>
      <c r="Q302" s="168"/>
      <c r="R302" s="171"/>
      <c r="T302" s="172"/>
      <c r="U302" s="168"/>
      <c r="V302" s="168"/>
      <c r="W302" s="168"/>
      <c r="X302" s="168"/>
      <c r="Y302" s="168"/>
      <c r="Z302" s="168"/>
      <c r="AA302" s="173"/>
      <c r="AT302" s="174" t="s">
        <v>143</v>
      </c>
      <c r="AU302" s="174" t="s">
        <v>94</v>
      </c>
      <c r="AV302" s="11" t="s">
        <v>145</v>
      </c>
      <c r="AW302" s="11" t="s">
        <v>34</v>
      </c>
      <c r="AX302" s="11" t="s">
        <v>81</v>
      </c>
      <c r="AY302" s="174" t="s">
        <v>135</v>
      </c>
    </row>
    <row r="303" spans="2:65" s="1" customFormat="1" ht="31.5" customHeight="1">
      <c r="B303" s="123"/>
      <c r="C303" s="191" t="s">
        <v>262</v>
      </c>
      <c r="D303" s="191" t="s">
        <v>222</v>
      </c>
      <c r="E303" s="192" t="s">
        <v>472</v>
      </c>
      <c r="F303" s="426" t="s">
        <v>473</v>
      </c>
      <c r="G303" s="426"/>
      <c r="H303" s="426"/>
      <c r="I303" s="426"/>
      <c r="J303" s="193" t="s">
        <v>265</v>
      </c>
      <c r="K303" s="194">
        <v>3.03</v>
      </c>
      <c r="L303" s="427">
        <v>0</v>
      </c>
      <c r="M303" s="427"/>
      <c r="N303" s="428">
        <f>ROUND(L303*K303,2)</f>
        <v>0</v>
      </c>
      <c r="O303" s="411"/>
      <c r="P303" s="411"/>
      <c r="Q303" s="411"/>
      <c r="R303" s="126"/>
      <c r="T303" s="156" t="s">
        <v>5</v>
      </c>
      <c r="U303" s="47" t="s">
        <v>41</v>
      </c>
      <c r="V303" s="39"/>
      <c r="W303" s="157">
        <f>V303*K303</f>
        <v>0</v>
      </c>
      <c r="X303" s="157">
        <v>6.8000000000000005E-2</v>
      </c>
      <c r="Y303" s="157">
        <f>X303*K303</f>
        <v>0.20604</v>
      </c>
      <c r="Z303" s="157">
        <v>0</v>
      </c>
      <c r="AA303" s="158">
        <f>Z303*K303</f>
        <v>0</v>
      </c>
      <c r="AR303" s="21" t="s">
        <v>198</v>
      </c>
      <c r="AT303" s="21" t="s">
        <v>222</v>
      </c>
      <c r="AU303" s="21" t="s">
        <v>94</v>
      </c>
      <c r="AY303" s="21" t="s">
        <v>135</v>
      </c>
      <c r="BE303" s="103">
        <f>IF(U303="základní",N303,0)</f>
        <v>0</v>
      </c>
      <c r="BF303" s="103">
        <f>IF(U303="snížená",N303,0)</f>
        <v>0</v>
      </c>
      <c r="BG303" s="103">
        <f>IF(U303="zákl. přenesená",N303,0)</f>
        <v>0</v>
      </c>
      <c r="BH303" s="103">
        <f>IF(U303="sníž. přenesená",N303,0)</f>
        <v>0</v>
      </c>
      <c r="BI303" s="103">
        <f>IF(U303="nulová",N303,0)</f>
        <v>0</v>
      </c>
      <c r="BJ303" s="21" t="s">
        <v>81</v>
      </c>
      <c r="BK303" s="103">
        <f>ROUND(L303*K303,2)</f>
        <v>0</v>
      </c>
      <c r="BL303" s="21" t="s">
        <v>140</v>
      </c>
      <c r="BM303" s="21" t="s">
        <v>726</v>
      </c>
    </row>
    <row r="304" spans="2:65" s="10" customFormat="1" ht="22.5" customHeight="1">
      <c r="B304" s="159"/>
      <c r="C304" s="160"/>
      <c r="D304" s="160"/>
      <c r="E304" s="161" t="s">
        <v>5</v>
      </c>
      <c r="F304" s="412" t="s">
        <v>457</v>
      </c>
      <c r="G304" s="413"/>
      <c r="H304" s="413"/>
      <c r="I304" s="413"/>
      <c r="J304" s="160"/>
      <c r="K304" s="162">
        <v>3.03</v>
      </c>
      <c r="L304" s="160"/>
      <c r="M304" s="160"/>
      <c r="N304" s="160"/>
      <c r="O304" s="160"/>
      <c r="P304" s="160"/>
      <c r="Q304" s="160"/>
      <c r="R304" s="163"/>
      <c r="T304" s="164"/>
      <c r="U304" s="160"/>
      <c r="V304" s="160"/>
      <c r="W304" s="160"/>
      <c r="X304" s="160"/>
      <c r="Y304" s="160"/>
      <c r="Z304" s="160"/>
      <c r="AA304" s="165"/>
      <c r="AT304" s="166" t="s">
        <v>143</v>
      </c>
      <c r="AU304" s="166" t="s">
        <v>94</v>
      </c>
      <c r="AV304" s="10" t="s">
        <v>94</v>
      </c>
      <c r="AW304" s="10" t="s">
        <v>34</v>
      </c>
      <c r="AX304" s="10" t="s">
        <v>76</v>
      </c>
      <c r="AY304" s="166" t="s">
        <v>135</v>
      </c>
    </row>
    <row r="305" spans="2:65" s="11" customFormat="1" ht="22.5" customHeight="1">
      <c r="B305" s="167"/>
      <c r="C305" s="168"/>
      <c r="D305" s="168"/>
      <c r="E305" s="169" t="s">
        <v>5</v>
      </c>
      <c r="F305" s="414" t="s">
        <v>144</v>
      </c>
      <c r="G305" s="415"/>
      <c r="H305" s="415"/>
      <c r="I305" s="415"/>
      <c r="J305" s="168"/>
      <c r="K305" s="170">
        <v>3.03</v>
      </c>
      <c r="L305" s="168"/>
      <c r="M305" s="168"/>
      <c r="N305" s="168"/>
      <c r="O305" s="168"/>
      <c r="P305" s="168"/>
      <c r="Q305" s="168"/>
      <c r="R305" s="171"/>
      <c r="T305" s="172"/>
      <c r="U305" s="168"/>
      <c r="V305" s="168"/>
      <c r="W305" s="168"/>
      <c r="X305" s="168"/>
      <c r="Y305" s="168"/>
      <c r="Z305" s="168"/>
      <c r="AA305" s="173"/>
      <c r="AT305" s="174" t="s">
        <v>143</v>
      </c>
      <c r="AU305" s="174" t="s">
        <v>94</v>
      </c>
      <c r="AV305" s="11" t="s">
        <v>145</v>
      </c>
      <c r="AW305" s="11" t="s">
        <v>34</v>
      </c>
      <c r="AX305" s="11" t="s">
        <v>81</v>
      </c>
      <c r="AY305" s="174" t="s">
        <v>135</v>
      </c>
    </row>
    <row r="306" spans="2:65" s="1" customFormat="1" ht="31.5" customHeight="1">
      <c r="B306" s="123"/>
      <c r="C306" s="191" t="s">
        <v>181</v>
      </c>
      <c r="D306" s="191" t="s">
        <v>222</v>
      </c>
      <c r="E306" s="192" t="s">
        <v>476</v>
      </c>
      <c r="F306" s="426" t="s">
        <v>477</v>
      </c>
      <c r="G306" s="426"/>
      <c r="H306" s="426"/>
      <c r="I306" s="426"/>
      <c r="J306" s="193" t="s">
        <v>265</v>
      </c>
      <c r="K306" s="194">
        <v>3.03</v>
      </c>
      <c r="L306" s="427">
        <v>0</v>
      </c>
      <c r="M306" s="427"/>
      <c r="N306" s="428">
        <f>ROUND(L306*K306,2)</f>
        <v>0</v>
      </c>
      <c r="O306" s="411"/>
      <c r="P306" s="411"/>
      <c r="Q306" s="411"/>
      <c r="R306" s="126"/>
      <c r="T306" s="156" t="s">
        <v>5</v>
      </c>
      <c r="U306" s="47" t="s">
        <v>41</v>
      </c>
      <c r="V306" s="39"/>
      <c r="W306" s="157">
        <f>V306*K306</f>
        <v>0</v>
      </c>
      <c r="X306" s="157">
        <v>2E-3</v>
      </c>
      <c r="Y306" s="157">
        <f>X306*K306</f>
        <v>6.0599999999999994E-3</v>
      </c>
      <c r="Z306" s="157">
        <v>0</v>
      </c>
      <c r="AA306" s="158">
        <f>Z306*K306</f>
        <v>0</v>
      </c>
      <c r="AR306" s="21" t="s">
        <v>198</v>
      </c>
      <c r="AT306" s="21" t="s">
        <v>222</v>
      </c>
      <c r="AU306" s="21" t="s">
        <v>94</v>
      </c>
      <c r="AY306" s="21" t="s">
        <v>135</v>
      </c>
      <c r="BE306" s="103">
        <f>IF(U306="základní",N306,0)</f>
        <v>0</v>
      </c>
      <c r="BF306" s="103">
        <f>IF(U306="snížená",N306,0)</f>
        <v>0</v>
      </c>
      <c r="BG306" s="103">
        <f>IF(U306="zákl. přenesená",N306,0)</f>
        <v>0</v>
      </c>
      <c r="BH306" s="103">
        <f>IF(U306="sníž. přenesená",N306,0)</f>
        <v>0</v>
      </c>
      <c r="BI306" s="103">
        <f>IF(U306="nulová",N306,0)</f>
        <v>0</v>
      </c>
      <c r="BJ306" s="21" t="s">
        <v>81</v>
      </c>
      <c r="BK306" s="103">
        <f>ROUND(L306*K306,2)</f>
        <v>0</v>
      </c>
      <c r="BL306" s="21" t="s">
        <v>140</v>
      </c>
      <c r="BM306" s="21" t="s">
        <v>478</v>
      </c>
    </row>
    <row r="307" spans="2:65" s="10" customFormat="1" ht="22.5" customHeight="1">
      <c r="B307" s="159"/>
      <c r="C307" s="160"/>
      <c r="D307" s="160"/>
      <c r="E307" s="161" t="s">
        <v>5</v>
      </c>
      <c r="F307" s="412" t="s">
        <v>457</v>
      </c>
      <c r="G307" s="413"/>
      <c r="H307" s="413"/>
      <c r="I307" s="413"/>
      <c r="J307" s="160"/>
      <c r="K307" s="162">
        <v>3.03</v>
      </c>
      <c r="L307" s="160"/>
      <c r="M307" s="160"/>
      <c r="N307" s="160"/>
      <c r="O307" s="160"/>
      <c r="P307" s="160"/>
      <c r="Q307" s="160"/>
      <c r="R307" s="163"/>
      <c r="T307" s="164"/>
      <c r="U307" s="160"/>
      <c r="V307" s="160"/>
      <c r="W307" s="160"/>
      <c r="X307" s="160"/>
      <c r="Y307" s="160"/>
      <c r="Z307" s="160"/>
      <c r="AA307" s="165"/>
      <c r="AT307" s="166" t="s">
        <v>143</v>
      </c>
      <c r="AU307" s="166" t="s">
        <v>94</v>
      </c>
      <c r="AV307" s="10" t="s">
        <v>94</v>
      </c>
      <c r="AW307" s="10" t="s">
        <v>34</v>
      </c>
      <c r="AX307" s="10" t="s">
        <v>76</v>
      </c>
      <c r="AY307" s="166" t="s">
        <v>135</v>
      </c>
    </row>
    <row r="308" spans="2:65" s="11" customFormat="1" ht="22.5" customHeight="1">
      <c r="B308" s="167"/>
      <c r="C308" s="168"/>
      <c r="D308" s="168"/>
      <c r="E308" s="169" t="s">
        <v>5</v>
      </c>
      <c r="F308" s="414" t="s">
        <v>144</v>
      </c>
      <c r="G308" s="415"/>
      <c r="H308" s="415"/>
      <c r="I308" s="415"/>
      <c r="J308" s="168"/>
      <c r="K308" s="170">
        <v>3.03</v>
      </c>
      <c r="L308" s="168"/>
      <c r="M308" s="168"/>
      <c r="N308" s="168"/>
      <c r="O308" s="168"/>
      <c r="P308" s="168"/>
      <c r="Q308" s="168"/>
      <c r="R308" s="171"/>
      <c r="T308" s="172"/>
      <c r="U308" s="168"/>
      <c r="V308" s="168"/>
      <c r="W308" s="168"/>
      <c r="X308" s="168"/>
      <c r="Y308" s="168"/>
      <c r="Z308" s="168"/>
      <c r="AA308" s="173"/>
      <c r="AT308" s="174" t="s">
        <v>143</v>
      </c>
      <c r="AU308" s="174" t="s">
        <v>94</v>
      </c>
      <c r="AV308" s="11" t="s">
        <v>145</v>
      </c>
      <c r="AW308" s="11" t="s">
        <v>34</v>
      </c>
      <c r="AX308" s="11" t="s">
        <v>81</v>
      </c>
      <c r="AY308" s="174" t="s">
        <v>135</v>
      </c>
    </row>
    <row r="309" spans="2:65" s="1" customFormat="1" ht="31.5" customHeight="1">
      <c r="B309" s="123"/>
      <c r="C309" s="152" t="s">
        <v>194</v>
      </c>
      <c r="D309" s="152" t="s">
        <v>136</v>
      </c>
      <c r="E309" s="153" t="s">
        <v>480</v>
      </c>
      <c r="F309" s="409" t="s">
        <v>481</v>
      </c>
      <c r="G309" s="409"/>
      <c r="H309" s="409"/>
      <c r="I309" s="409"/>
      <c r="J309" s="154" t="s">
        <v>265</v>
      </c>
      <c r="K309" s="155">
        <v>3</v>
      </c>
      <c r="L309" s="410">
        <v>0</v>
      </c>
      <c r="M309" s="410"/>
      <c r="N309" s="411">
        <f>ROUND(L309*K309,2)</f>
        <v>0</v>
      </c>
      <c r="O309" s="411"/>
      <c r="P309" s="411"/>
      <c r="Q309" s="411"/>
      <c r="R309" s="126"/>
      <c r="T309" s="156" t="s">
        <v>5</v>
      </c>
      <c r="U309" s="47" t="s">
        <v>41</v>
      </c>
      <c r="V309" s="39"/>
      <c r="W309" s="157">
        <f>V309*K309</f>
        <v>0</v>
      </c>
      <c r="X309" s="157">
        <v>1.1469999999999999E-2</v>
      </c>
      <c r="Y309" s="157">
        <f>X309*K309</f>
        <v>3.4409999999999996E-2</v>
      </c>
      <c r="Z309" s="157">
        <v>0</v>
      </c>
      <c r="AA309" s="158">
        <f>Z309*K309</f>
        <v>0</v>
      </c>
      <c r="AR309" s="21" t="s">
        <v>140</v>
      </c>
      <c r="AT309" s="21" t="s">
        <v>136</v>
      </c>
      <c r="AU309" s="21" t="s">
        <v>94</v>
      </c>
      <c r="AY309" s="21" t="s">
        <v>135</v>
      </c>
      <c r="BE309" s="103">
        <f>IF(U309="základní",N309,0)</f>
        <v>0</v>
      </c>
      <c r="BF309" s="103">
        <f>IF(U309="snížená",N309,0)</f>
        <v>0</v>
      </c>
      <c r="BG309" s="103">
        <f>IF(U309="zákl. přenesená",N309,0)</f>
        <v>0</v>
      </c>
      <c r="BH309" s="103">
        <f>IF(U309="sníž. přenesená",N309,0)</f>
        <v>0</v>
      </c>
      <c r="BI309" s="103">
        <f>IF(U309="nulová",N309,0)</f>
        <v>0</v>
      </c>
      <c r="BJ309" s="21" t="s">
        <v>81</v>
      </c>
      <c r="BK309" s="103">
        <f>ROUND(L309*K309,2)</f>
        <v>0</v>
      </c>
      <c r="BL309" s="21" t="s">
        <v>140</v>
      </c>
      <c r="BM309" s="21" t="s">
        <v>482</v>
      </c>
    </row>
    <row r="310" spans="2:65" s="10" customFormat="1" ht="22.5" customHeight="1">
      <c r="B310" s="159"/>
      <c r="C310" s="160"/>
      <c r="D310" s="160"/>
      <c r="E310" s="161" t="s">
        <v>5</v>
      </c>
      <c r="F310" s="412" t="s">
        <v>145</v>
      </c>
      <c r="G310" s="413"/>
      <c r="H310" s="413"/>
      <c r="I310" s="413"/>
      <c r="J310" s="160"/>
      <c r="K310" s="162">
        <v>3</v>
      </c>
      <c r="L310" s="160"/>
      <c r="M310" s="160"/>
      <c r="N310" s="160"/>
      <c r="O310" s="160"/>
      <c r="P310" s="160"/>
      <c r="Q310" s="160"/>
      <c r="R310" s="163"/>
      <c r="T310" s="164"/>
      <c r="U310" s="160"/>
      <c r="V310" s="160"/>
      <c r="W310" s="160"/>
      <c r="X310" s="160"/>
      <c r="Y310" s="160"/>
      <c r="Z310" s="160"/>
      <c r="AA310" s="165"/>
      <c r="AT310" s="166" t="s">
        <v>143</v>
      </c>
      <c r="AU310" s="166" t="s">
        <v>94</v>
      </c>
      <c r="AV310" s="10" t="s">
        <v>94</v>
      </c>
      <c r="AW310" s="10" t="s">
        <v>34</v>
      </c>
      <c r="AX310" s="10" t="s">
        <v>76</v>
      </c>
      <c r="AY310" s="166" t="s">
        <v>135</v>
      </c>
    </row>
    <row r="311" spans="2:65" s="11" customFormat="1" ht="22.5" customHeight="1">
      <c r="B311" s="167"/>
      <c r="C311" s="168"/>
      <c r="D311" s="168"/>
      <c r="E311" s="169" t="s">
        <v>5</v>
      </c>
      <c r="F311" s="414" t="s">
        <v>144</v>
      </c>
      <c r="G311" s="415"/>
      <c r="H311" s="415"/>
      <c r="I311" s="415"/>
      <c r="J311" s="168"/>
      <c r="K311" s="170">
        <v>3</v>
      </c>
      <c r="L311" s="168"/>
      <c r="M311" s="168"/>
      <c r="N311" s="168"/>
      <c r="O311" s="168"/>
      <c r="P311" s="168"/>
      <c r="Q311" s="168"/>
      <c r="R311" s="171"/>
      <c r="T311" s="172"/>
      <c r="U311" s="168"/>
      <c r="V311" s="168"/>
      <c r="W311" s="168"/>
      <c r="X311" s="168"/>
      <c r="Y311" s="168"/>
      <c r="Z311" s="168"/>
      <c r="AA311" s="173"/>
      <c r="AT311" s="174" t="s">
        <v>143</v>
      </c>
      <c r="AU311" s="174" t="s">
        <v>94</v>
      </c>
      <c r="AV311" s="11" t="s">
        <v>145</v>
      </c>
      <c r="AW311" s="11" t="s">
        <v>34</v>
      </c>
      <c r="AX311" s="11" t="s">
        <v>81</v>
      </c>
      <c r="AY311" s="174" t="s">
        <v>135</v>
      </c>
    </row>
    <row r="312" spans="2:65" s="1" customFormat="1" ht="31.5" customHeight="1">
      <c r="B312" s="123"/>
      <c r="C312" s="191" t="s">
        <v>479</v>
      </c>
      <c r="D312" s="191" t="s">
        <v>222</v>
      </c>
      <c r="E312" s="192" t="s">
        <v>484</v>
      </c>
      <c r="F312" s="426" t="s">
        <v>485</v>
      </c>
      <c r="G312" s="426"/>
      <c r="H312" s="426"/>
      <c r="I312" s="426"/>
      <c r="J312" s="193" t="s">
        <v>265</v>
      </c>
      <c r="K312" s="194">
        <v>3.03</v>
      </c>
      <c r="L312" s="427">
        <v>0</v>
      </c>
      <c r="M312" s="427"/>
      <c r="N312" s="428">
        <f>ROUND(L312*K312,2)</f>
        <v>0</v>
      </c>
      <c r="O312" s="411"/>
      <c r="P312" s="411"/>
      <c r="Q312" s="411"/>
      <c r="R312" s="126"/>
      <c r="T312" s="156" t="s">
        <v>5</v>
      </c>
      <c r="U312" s="47" t="s">
        <v>41</v>
      </c>
      <c r="V312" s="39"/>
      <c r="W312" s="157">
        <f>V312*K312</f>
        <v>0</v>
      </c>
      <c r="X312" s="157">
        <v>0.58499999999999996</v>
      </c>
      <c r="Y312" s="157">
        <f>X312*K312</f>
        <v>1.7725499999999998</v>
      </c>
      <c r="Z312" s="157">
        <v>0</v>
      </c>
      <c r="AA312" s="158">
        <f>Z312*K312</f>
        <v>0</v>
      </c>
      <c r="AR312" s="21" t="s">
        <v>198</v>
      </c>
      <c r="AT312" s="21" t="s">
        <v>222</v>
      </c>
      <c r="AU312" s="21" t="s">
        <v>94</v>
      </c>
      <c r="AY312" s="21" t="s">
        <v>135</v>
      </c>
      <c r="BE312" s="103">
        <f>IF(U312="základní",N312,0)</f>
        <v>0</v>
      </c>
      <c r="BF312" s="103">
        <f>IF(U312="snížená",N312,0)</f>
        <v>0</v>
      </c>
      <c r="BG312" s="103">
        <f>IF(U312="zákl. přenesená",N312,0)</f>
        <v>0</v>
      </c>
      <c r="BH312" s="103">
        <f>IF(U312="sníž. přenesená",N312,0)</f>
        <v>0</v>
      </c>
      <c r="BI312" s="103">
        <f>IF(U312="nulová",N312,0)</f>
        <v>0</v>
      </c>
      <c r="BJ312" s="21" t="s">
        <v>81</v>
      </c>
      <c r="BK312" s="103">
        <f>ROUND(L312*K312,2)</f>
        <v>0</v>
      </c>
      <c r="BL312" s="21" t="s">
        <v>140</v>
      </c>
      <c r="BM312" s="21" t="s">
        <v>486</v>
      </c>
    </row>
    <row r="313" spans="2:65" s="10" customFormat="1" ht="22.5" customHeight="1">
      <c r="B313" s="159"/>
      <c r="C313" s="160"/>
      <c r="D313" s="160"/>
      <c r="E313" s="161" t="s">
        <v>5</v>
      </c>
      <c r="F313" s="412" t="s">
        <v>457</v>
      </c>
      <c r="G313" s="413"/>
      <c r="H313" s="413"/>
      <c r="I313" s="413"/>
      <c r="J313" s="160"/>
      <c r="K313" s="162">
        <v>3.03</v>
      </c>
      <c r="L313" s="160"/>
      <c r="M313" s="160"/>
      <c r="N313" s="160"/>
      <c r="O313" s="160"/>
      <c r="P313" s="160"/>
      <c r="Q313" s="160"/>
      <c r="R313" s="163"/>
      <c r="T313" s="164"/>
      <c r="U313" s="160"/>
      <c r="V313" s="160"/>
      <c r="W313" s="160"/>
      <c r="X313" s="160"/>
      <c r="Y313" s="160"/>
      <c r="Z313" s="160"/>
      <c r="AA313" s="165"/>
      <c r="AT313" s="166" t="s">
        <v>143</v>
      </c>
      <c r="AU313" s="166" t="s">
        <v>94</v>
      </c>
      <c r="AV313" s="10" t="s">
        <v>94</v>
      </c>
      <c r="AW313" s="10" t="s">
        <v>34</v>
      </c>
      <c r="AX313" s="10" t="s">
        <v>76</v>
      </c>
      <c r="AY313" s="166" t="s">
        <v>135</v>
      </c>
    </row>
    <row r="314" spans="2:65" s="11" customFormat="1" ht="22.5" customHeight="1">
      <c r="B314" s="167"/>
      <c r="C314" s="168"/>
      <c r="D314" s="168"/>
      <c r="E314" s="169" t="s">
        <v>5</v>
      </c>
      <c r="F314" s="414" t="s">
        <v>144</v>
      </c>
      <c r="G314" s="415"/>
      <c r="H314" s="415"/>
      <c r="I314" s="415"/>
      <c r="J314" s="168"/>
      <c r="K314" s="170">
        <v>3.03</v>
      </c>
      <c r="L314" s="168"/>
      <c r="M314" s="168"/>
      <c r="N314" s="168"/>
      <c r="O314" s="168"/>
      <c r="P314" s="168"/>
      <c r="Q314" s="168"/>
      <c r="R314" s="171"/>
      <c r="T314" s="172"/>
      <c r="U314" s="168"/>
      <c r="V314" s="168"/>
      <c r="W314" s="168"/>
      <c r="X314" s="168"/>
      <c r="Y314" s="168"/>
      <c r="Z314" s="168"/>
      <c r="AA314" s="173"/>
      <c r="AT314" s="174" t="s">
        <v>143</v>
      </c>
      <c r="AU314" s="174" t="s">
        <v>94</v>
      </c>
      <c r="AV314" s="11" t="s">
        <v>145</v>
      </c>
      <c r="AW314" s="11" t="s">
        <v>34</v>
      </c>
      <c r="AX314" s="11" t="s">
        <v>81</v>
      </c>
      <c r="AY314" s="174" t="s">
        <v>135</v>
      </c>
    </row>
    <row r="315" spans="2:65" s="1" customFormat="1" ht="31.5" customHeight="1">
      <c r="B315" s="123"/>
      <c r="C315" s="152" t="s">
        <v>483</v>
      </c>
      <c r="D315" s="152" t="s">
        <v>136</v>
      </c>
      <c r="E315" s="153" t="s">
        <v>488</v>
      </c>
      <c r="F315" s="409" t="s">
        <v>489</v>
      </c>
      <c r="G315" s="409"/>
      <c r="H315" s="409"/>
      <c r="I315" s="409"/>
      <c r="J315" s="154" t="s">
        <v>265</v>
      </c>
      <c r="K315" s="155">
        <v>3</v>
      </c>
      <c r="L315" s="410">
        <v>0</v>
      </c>
      <c r="M315" s="410"/>
      <c r="N315" s="411">
        <f>ROUND(L315*K315,2)</f>
        <v>0</v>
      </c>
      <c r="O315" s="411"/>
      <c r="P315" s="411"/>
      <c r="Q315" s="411"/>
      <c r="R315" s="126"/>
      <c r="T315" s="156" t="s">
        <v>5</v>
      </c>
      <c r="U315" s="47" t="s">
        <v>41</v>
      </c>
      <c r="V315" s="39"/>
      <c r="W315" s="157">
        <f>V315*K315</f>
        <v>0</v>
      </c>
      <c r="X315" s="157">
        <v>2.7529999999999999E-2</v>
      </c>
      <c r="Y315" s="157">
        <f>X315*K315</f>
        <v>8.2589999999999997E-2</v>
      </c>
      <c r="Z315" s="157">
        <v>0</v>
      </c>
      <c r="AA315" s="158">
        <f>Z315*K315</f>
        <v>0</v>
      </c>
      <c r="AR315" s="21" t="s">
        <v>140</v>
      </c>
      <c r="AT315" s="21" t="s">
        <v>136</v>
      </c>
      <c r="AU315" s="21" t="s">
        <v>94</v>
      </c>
      <c r="AY315" s="21" t="s">
        <v>135</v>
      </c>
      <c r="BE315" s="103">
        <f>IF(U315="základní",N315,0)</f>
        <v>0</v>
      </c>
      <c r="BF315" s="103">
        <f>IF(U315="snížená",N315,0)</f>
        <v>0</v>
      </c>
      <c r="BG315" s="103">
        <f>IF(U315="zákl. přenesená",N315,0)</f>
        <v>0</v>
      </c>
      <c r="BH315" s="103">
        <f>IF(U315="sníž. přenesená",N315,0)</f>
        <v>0</v>
      </c>
      <c r="BI315" s="103">
        <f>IF(U315="nulová",N315,0)</f>
        <v>0</v>
      </c>
      <c r="BJ315" s="21" t="s">
        <v>81</v>
      </c>
      <c r="BK315" s="103">
        <f>ROUND(L315*K315,2)</f>
        <v>0</v>
      </c>
      <c r="BL315" s="21" t="s">
        <v>140</v>
      </c>
      <c r="BM315" s="21" t="s">
        <v>490</v>
      </c>
    </row>
    <row r="316" spans="2:65" s="10" customFormat="1" ht="22.5" customHeight="1">
      <c r="B316" s="159"/>
      <c r="C316" s="160"/>
      <c r="D316" s="160"/>
      <c r="E316" s="161" t="s">
        <v>5</v>
      </c>
      <c r="F316" s="412" t="s">
        <v>145</v>
      </c>
      <c r="G316" s="413"/>
      <c r="H316" s="413"/>
      <c r="I316" s="413"/>
      <c r="J316" s="160"/>
      <c r="K316" s="162">
        <v>3</v>
      </c>
      <c r="L316" s="160"/>
      <c r="M316" s="160"/>
      <c r="N316" s="160"/>
      <c r="O316" s="160"/>
      <c r="P316" s="160"/>
      <c r="Q316" s="160"/>
      <c r="R316" s="163"/>
      <c r="T316" s="164"/>
      <c r="U316" s="160"/>
      <c r="V316" s="160"/>
      <c r="W316" s="160"/>
      <c r="X316" s="160"/>
      <c r="Y316" s="160"/>
      <c r="Z316" s="160"/>
      <c r="AA316" s="165"/>
      <c r="AT316" s="166" t="s">
        <v>143</v>
      </c>
      <c r="AU316" s="166" t="s">
        <v>94</v>
      </c>
      <c r="AV316" s="10" t="s">
        <v>94</v>
      </c>
      <c r="AW316" s="10" t="s">
        <v>34</v>
      </c>
      <c r="AX316" s="10" t="s">
        <v>76</v>
      </c>
      <c r="AY316" s="166" t="s">
        <v>135</v>
      </c>
    </row>
    <row r="317" spans="2:65" s="11" customFormat="1" ht="22.5" customHeight="1">
      <c r="B317" s="167"/>
      <c r="C317" s="168"/>
      <c r="D317" s="168"/>
      <c r="E317" s="169" t="s">
        <v>5</v>
      </c>
      <c r="F317" s="414" t="s">
        <v>144</v>
      </c>
      <c r="G317" s="415"/>
      <c r="H317" s="415"/>
      <c r="I317" s="415"/>
      <c r="J317" s="168"/>
      <c r="K317" s="170">
        <v>3</v>
      </c>
      <c r="L317" s="168"/>
      <c r="M317" s="168"/>
      <c r="N317" s="168"/>
      <c r="O317" s="168"/>
      <c r="P317" s="168"/>
      <c r="Q317" s="168"/>
      <c r="R317" s="171"/>
      <c r="T317" s="172"/>
      <c r="U317" s="168"/>
      <c r="V317" s="168"/>
      <c r="W317" s="168"/>
      <c r="X317" s="168"/>
      <c r="Y317" s="168"/>
      <c r="Z317" s="168"/>
      <c r="AA317" s="173"/>
      <c r="AT317" s="174" t="s">
        <v>143</v>
      </c>
      <c r="AU317" s="174" t="s">
        <v>94</v>
      </c>
      <c r="AV317" s="11" t="s">
        <v>145</v>
      </c>
      <c r="AW317" s="11" t="s">
        <v>34</v>
      </c>
      <c r="AX317" s="11" t="s">
        <v>81</v>
      </c>
      <c r="AY317" s="174" t="s">
        <v>135</v>
      </c>
    </row>
    <row r="318" spans="2:65" s="1" customFormat="1" ht="31.5" customHeight="1">
      <c r="B318" s="123"/>
      <c r="C318" s="191" t="s">
        <v>487</v>
      </c>
      <c r="D318" s="191" t="s">
        <v>222</v>
      </c>
      <c r="E318" s="192" t="s">
        <v>492</v>
      </c>
      <c r="F318" s="426" t="s">
        <v>727</v>
      </c>
      <c r="G318" s="426"/>
      <c r="H318" s="426"/>
      <c r="I318" s="426"/>
      <c r="J318" s="193" t="s">
        <v>265</v>
      </c>
      <c r="K318" s="194">
        <v>1.01</v>
      </c>
      <c r="L318" s="427">
        <v>0</v>
      </c>
      <c r="M318" s="427"/>
      <c r="N318" s="428">
        <f>ROUND(L318*K318,2)</f>
        <v>0</v>
      </c>
      <c r="O318" s="411"/>
      <c r="P318" s="411"/>
      <c r="Q318" s="411"/>
      <c r="R318" s="126"/>
      <c r="T318" s="156" t="s">
        <v>5</v>
      </c>
      <c r="U318" s="47" t="s">
        <v>41</v>
      </c>
      <c r="V318" s="39"/>
      <c r="W318" s="157">
        <f>V318*K318</f>
        <v>0</v>
      </c>
      <c r="X318" s="157">
        <v>1.87</v>
      </c>
      <c r="Y318" s="157">
        <f>X318*K318</f>
        <v>1.8887</v>
      </c>
      <c r="Z318" s="157">
        <v>0</v>
      </c>
      <c r="AA318" s="158">
        <f>Z318*K318</f>
        <v>0</v>
      </c>
      <c r="AR318" s="21" t="s">
        <v>198</v>
      </c>
      <c r="AT318" s="21" t="s">
        <v>222</v>
      </c>
      <c r="AU318" s="21" t="s">
        <v>94</v>
      </c>
      <c r="AY318" s="21" t="s">
        <v>135</v>
      </c>
      <c r="BE318" s="103">
        <f>IF(U318="základní",N318,0)</f>
        <v>0</v>
      </c>
      <c r="BF318" s="103">
        <f>IF(U318="snížená",N318,0)</f>
        <v>0</v>
      </c>
      <c r="BG318" s="103">
        <f>IF(U318="zákl. přenesená",N318,0)</f>
        <v>0</v>
      </c>
      <c r="BH318" s="103">
        <f>IF(U318="sníž. přenesená",N318,0)</f>
        <v>0</v>
      </c>
      <c r="BI318" s="103">
        <f>IF(U318="nulová",N318,0)</f>
        <v>0</v>
      </c>
      <c r="BJ318" s="21" t="s">
        <v>81</v>
      </c>
      <c r="BK318" s="103">
        <f>ROUND(L318*K318,2)</f>
        <v>0</v>
      </c>
      <c r="BL318" s="21" t="s">
        <v>140</v>
      </c>
      <c r="BM318" s="21" t="s">
        <v>494</v>
      </c>
    </row>
    <row r="319" spans="2:65" s="10" customFormat="1" ht="22.5" customHeight="1">
      <c r="B319" s="159"/>
      <c r="C319" s="160"/>
      <c r="D319" s="160"/>
      <c r="E319" s="161" t="s">
        <v>5</v>
      </c>
      <c r="F319" s="412" t="s">
        <v>468</v>
      </c>
      <c r="G319" s="413"/>
      <c r="H319" s="413"/>
      <c r="I319" s="413"/>
      <c r="J319" s="160"/>
      <c r="K319" s="162">
        <v>1.01</v>
      </c>
      <c r="L319" s="160"/>
      <c r="M319" s="160"/>
      <c r="N319" s="160"/>
      <c r="O319" s="160"/>
      <c r="P319" s="160"/>
      <c r="Q319" s="160"/>
      <c r="R319" s="163"/>
      <c r="T319" s="164"/>
      <c r="U319" s="160"/>
      <c r="V319" s="160"/>
      <c r="W319" s="160"/>
      <c r="X319" s="160"/>
      <c r="Y319" s="160"/>
      <c r="Z319" s="160"/>
      <c r="AA319" s="165"/>
      <c r="AT319" s="166" t="s">
        <v>143</v>
      </c>
      <c r="AU319" s="166" t="s">
        <v>94</v>
      </c>
      <c r="AV319" s="10" t="s">
        <v>94</v>
      </c>
      <c r="AW319" s="10" t="s">
        <v>34</v>
      </c>
      <c r="AX319" s="10" t="s">
        <v>76</v>
      </c>
      <c r="AY319" s="166" t="s">
        <v>135</v>
      </c>
    </row>
    <row r="320" spans="2:65" s="11" customFormat="1" ht="22.5" customHeight="1">
      <c r="B320" s="167"/>
      <c r="C320" s="168"/>
      <c r="D320" s="168"/>
      <c r="E320" s="169" t="s">
        <v>5</v>
      </c>
      <c r="F320" s="414" t="s">
        <v>144</v>
      </c>
      <c r="G320" s="415"/>
      <c r="H320" s="415"/>
      <c r="I320" s="415"/>
      <c r="J320" s="168"/>
      <c r="K320" s="170">
        <v>1.01</v>
      </c>
      <c r="L320" s="168"/>
      <c r="M320" s="168"/>
      <c r="N320" s="168"/>
      <c r="O320" s="168"/>
      <c r="P320" s="168"/>
      <c r="Q320" s="168"/>
      <c r="R320" s="171"/>
      <c r="T320" s="172"/>
      <c r="U320" s="168"/>
      <c r="V320" s="168"/>
      <c r="W320" s="168"/>
      <c r="X320" s="168"/>
      <c r="Y320" s="168"/>
      <c r="Z320" s="168"/>
      <c r="AA320" s="173"/>
      <c r="AT320" s="174" t="s">
        <v>143</v>
      </c>
      <c r="AU320" s="174" t="s">
        <v>94</v>
      </c>
      <c r="AV320" s="11" t="s">
        <v>145</v>
      </c>
      <c r="AW320" s="11" t="s">
        <v>34</v>
      </c>
      <c r="AX320" s="11" t="s">
        <v>81</v>
      </c>
      <c r="AY320" s="174" t="s">
        <v>135</v>
      </c>
    </row>
    <row r="321" spans="2:65" s="1" customFormat="1" ht="31.5" customHeight="1">
      <c r="B321" s="123"/>
      <c r="C321" s="191" t="s">
        <v>491</v>
      </c>
      <c r="D321" s="191" t="s">
        <v>222</v>
      </c>
      <c r="E321" s="192" t="s">
        <v>496</v>
      </c>
      <c r="F321" s="426" t="s">
        <v>728</v>
      </c>
      <c r="G321" s="426"/>
      <c r="H321" s="426"/>
      <c r="I321" s="426"/>
      <c r="J321" s="193" t="s">
        <v>265</v>
      </c>
      <c r="K321" s="194">
        <v>2.02</v>
      </c>
      <c r="L321" s="427">
        <v>0</v>
      </c>
      <c r="M321" s="427"/>
      <c r="N321" s="428">
        <f>ROUND(L321*K321,2)</f>
        <v>0</v>
      </c>
      <c r="O321" s="411"/>
      <c r="P321" s="411"/>
      <c r="Q321" s="411"/>
      <c r="R321" s="126"/>
      <c r="T321" s="156" t="s">
        <v>5</v>
      </c>
      <c r="U321" s="47" t="s">
        <v>41</v>
      </c>
      <c r="V321" s="39"/>
      <c r="W321" s="157">
        <f>V321*K321</f>
        <v>0</v>
      </c>
      <c r="X321" s="157">
        <v>1.87</v>
      </c>
      <c r="Y321" s="157">
        <f>X321*K321</f>
        <v>3.7774000000000001</v>
      </c>
      <c r="Z321" s="157">
        <v>0</v>
      </c>
      <c r="AA321" s="158">
        <f>Z321*K321</f>
        <v>0</v>
      </c>
      <c r="AR321" s="21" t="s">
        <v>198</v>
      </c>
      <c r="AT321" s="21" t="s">
        <v>222</v>
      </c>
      <c r="AU321" s="21" t="s">
        <v>94</v>
      </c>
      <c r="AY321" s="21" t="s">
        <v>135</v>
      </c>
      <c r="BE321" s="103">
        <f>IF(U321="základní",N321,0)</f>
        <v>0</v>
      </c>
      <c r="BF321" s="103">
        <f>IF(U321="snížená",N321,0)</f>
        <v>0</v>
      </c>
      <c r="BG321" s="103">
        <f>IF(U321="zákl. přenesená",N321,0)</f>
        <v>0</v>
      </c>
      <c r="BH321" s="103">
        <f>IF(U321="sníž. přenesená",N321,0)</f>
        <v>0</v>
      </c>
      <c r="BI321" s="103">
        <f>IF(U321="nulová",N321,0)</f>
        <v>0</v>
      </c>
      <c r="BJ321" s="21" t="s">
        <v>81</v>
      </c>
      <c r="BK321" s="103">
        <f>ROUND(L321*K321,2)</f>
        <v>0</v>
      </c>
      <c r="BL321" s="21" t="s">
        <v>140</v>
      </c>
      <c r="BM321" s="21" t="s">
        <v>729</v>
      </c>
    </row>
    <row r="322" spans="2:65" s="10" customFormat="1" ht="22.5" customHeight="1">
      <c r="B322" s="159"/>
      <c r="C322" s="160"/>
      <c r="D322" s="160"/>
      <c r="E322" s="161" t="s">
        <v>5</v>
      </c>
      <c r="F322" s="412" t="s">
        <v>461</v>
      </c>
      <c r="G322" s="413"/>
      <c r="H322" s="413"/>
      <c r="I322" s="413"/>
      <c r="J322" s="160"/>
      <c r="K322" s="162">
        <v>2.02</v>
      </c>
      <c r="L322" s="160"/>
      <c r="M322" s="160"/>
      <c r="N322" s="160"/>
      <c r="O322" s="160"/>
      <c r="P322" s="160"/>
      <c r="Q322" s="160"/>
      <c r="R322" s="163"/>
      <c r="T322" s="164"/>
      <c r="U322" s="160"/>
      <c r="V322" s="160"/>
      <c r="W322" s="160"/>
      <c r="X322" s="160"/>
      <c r="Y322" s="160"/>
      <c r="Z322" s="160"/>
      <c r="AA322" s="165"/>
      <c r="AT322" s="166" t="s">
        <v>143</v>
      </c>
      <c r="AU322" s="166" t="s">
        <v>94</v>
      </c>
      <c r="AV322" s="10" t="s">
        <v>94</v>
      </c>
      <c r="AW322" s="10" t="s">
        <v>34</v>
      </c>
      <c r="AX322" s="10" t="s">
        <v>76</v>
      </c>
      <c r="AY322" s="166" t="s">
        <v>135</v>
      </c>
    </row>
    <row r="323" spans="2:65" s="11" customFormat="1" ht="22.5" customHeight="1">
      <c r="B323" s="167"/>
      <c r="C323" s="168"/>
      <c r="D323" s="168"/>
      <c r="E323" s="169" t="s">
        <v>5</v>
      </c>
      <c r="F323" s="414" t="s">
        <v>144</v>
      </c>
      <c r="G323" s="415"/>
      <c r="H323" s="415"/>
      <c r="I323" s="415"/>
      <c r="J323" s="168"/>
      <c r="K323" s="170">
        <v>2.02</v>
      </c>
      <c r="L323" s="168"/>
      <c r="M323" s="168"/>
      <c r="N323" s="168"/>
      <c r="O323" s="168"/>
      <c r="P323" s="168"/>
      <c r="Q323" s="168"/>
      <c r="R323" s="171"/>
      <c r="T323" s="172"/>
      <c r="U323" s="168"/>
      <c r="V323" s="168"/>
      <c r="W323" s="168"/>
      <c r="X323" s="168"/>
      <c r="Y323" s="168"/>
      <c r="Z323" s="168"/>
      <c r="AA323" s="173"/>
      <c r="AT323" s="174" t="s">
        <v>143</v>
      </c>
      <c r="AU323" s="174" t="s">
        <v>94</v>
      </c>
      <c r="AV323" s="11" t="s">
        <v>145</v>
      </c>
      <c r="AW323" s="11" t="s">
        <v>34</v>
      </c>
      <c r="AX323" s="11" t="s">
        <v>81</v>
      </c>
      <c r="AY323" s="174" t="s">
        <v>135</v>
      </c>
    </row>
    <row r="324" spans="2:65" s="1" customFormat="1" ht="31.5" customHeight="1">
      <c r="B324" s="123"/>
      <c r="C324" s="152" t="s">
        <v>495</v>
      </c>
      <c r="D324" s="152" t="s">
        <v>136</v>
      </c>
      <c r="E324" s="153" t="s">
        <v>730</v>
      </c>
      <c r="F324" s="409" t="s">
        <v>731</v>
      </c>
      <c r="G324" s="409"/>
      <c r="H324" s="409"/>
      <c r="I324" s="409"/>
      <c r="J324" s="154" t="s">
        <v>265</v>
      </c>
      <c r="K324" s="155">
        <v>5</v>
      </c>
      <c r="L324" s="410">
        <v>0</v>
      </c>
      <c r="M324" s="410"/>
      <c r="N324" s="411">
        <f>ROUND(L324*K324,2)</f>
        <v>0</v>
      </c>
      <c r="O324" s="411"/>
      <c r="P324" s="411"/>
      <c r="Q324" s="411"/>
      <c r="R324" s="126"/>
      <c r="T324" s="156" t="s">
        <v>5</v>
      </c>
      <c r="U324" s="47" t="s">
        <v>41</v>
      </c>
      <c r="V324" s="39"/>
      <c r="W324" s="157">
        <f>V324*K324</f>
        <v>0</v>
      </c>
      <c r="X324" s="157">
        <v>0.34089999999999998</v>
      </c>
      <c r="Y324" s="157">
        <f>X324*K324</f>
        <v>1.7044999999999999</v>
      </c>
      <c r="Z324" s="157">
        <v>0</v>
      </c>
      <c r="AA324" s="158">
        <f>Z324*K324</f>
        <v>0</v>
      </c>
      <c r="AR324" s="21" t="s">
        <v>140</v>
      </c>
      <c r="AT324" s="21" t="s">
        <v>136</v>
      </c>
      <c r="AU324" s="21" t="s">
        <v>94</v>
      </c>
      <c r="AY324" s="21" t="s">
        <v>135</v>
      </c>
      <c r="BE324" s="103">
        <f>IF(U324="základní",N324,0)</f>
        <v>0</v>
      </c>
      <c r="BF324" s="103">
        <f>IF(U324="snížená",N324,0)</f>
        <v>0</v>
      </c>
      <c r="BG324" s="103">
        <f>IF(U324="zákl. přenesená",N324,0)</f>
        <v>0</v>
      </c>
      <c r="BH324" s="103">
        <f>IF(U324="sníž. přenesená",N324,0)</f>
        <v>0</v>
      </c>
      <c r="BI324" s="103">
        <f>IF(U324="nulová",N324,0)</f>
        <v>0</v>
      </c>
      <c r="BJ324" s="21" t="s">
        <v>81</v>
      </c>
      <c r="BK324" s="103">
        <f>ROUND(L324*K324,2)</f>
        <v>0</v>
      </c>
      <c r="BL324" s="21" t="s">
        <v>140</v>
      </c>
      <c r="BM324" s="21" t="s">
        <v>732</v>
      </c>
    </row>
    <row r="325" spans="2:65" s="10" customFormat="1" ht="22.5" customHeight="1">
      <c r="B325" s="159"/>
      <c r="C325" s="160"/>
      <c r="D325" s="160"/>
      <c r="E325" s="161" t="s">
        <v>5</v>
      </c>
      <c r="F325" s="412" t="s">
        <v>163</v>
      </c>
      <c r="G325" s="413"/>
      <c r="H325" s="413"/>
      <c r="I325" s="413"/>
      <c r="J325" s="160"/>
      <c r="K325" s="162">
        <v>5</v>
      </c>
      <c r="L325" s="160"/>
      <c r="M325" s="160"/>
      <c r="N325" s="160"/>
      <c r="O325" s="160"/>
      <c r="P325" s="160"/>
      <c r="Q325" s="160"/>
      <c r="R325" s="163"/>
      <c r="T325" s="164"/>
      <c r="U325" s="160"/>
      <c r="V325" s="160"/>
      <c r="W325" s="160"/>
      <c r="X325" s="160"/>
      <c r="Y325" s="160"/>
      <c r="Z325" s="160"/>
      <c r="AA325" s="165"/>
      <c r="AT325" s="166" t="s">
        <v>143</v>
      </c>
      <c r="AU325" s="166" t="s">
        <v>94</v>
      </c>
      <c r="AV325" s="10" t="s">
        <v>94</v>
      </c>
      <c r="AW325" s="10" t="s">
        <v>34</v>
      </c>
      <c r="AX325" s="10" t="s">
        <v>76</v>
      </c>
      <c r="AY325" s="166" t="s">
        <v>135</v>
      </c>
    </row>
    <row r="326" spans="2:65" s="11" customFormat="1" ht="22.5" customHeight="1">
      <c r="B326" s="167"/>
      <c r="C326" s="168"/>
      <c r="D326" s="168"/>
      <c r="E326" s="169" t="s">
        <v>5</v>
      </c>
      <c r="F326" s="414" t="s">
        <v>144</v>
      </c>
      <c r="G326" s="415"/>
      <c r="H326" s="415"/>
      <c r="I326" s="415"/>
      <c r="J326" s="168"/>
      <c r="K326" s="170">
        <v>5</v>
      </c>
      <c r="L326" s="168"/>
      <c r="M326" s="168"/>
      <c r="N326" s="168"/>
      <c r="O326" s="168"/>
      <c r="P326" s="168"/>
      <c r="Q326" s="168"/>
      <c r="R326" s="171"/>
      <c r="T326" s="172"/>
      <c r="U326" s="168"/>
      <c r="V326" s="168"/>
      <c r="W326" s="168"/>
      <c r="X326" s="168"/>
      <c r="Y326" s="168"/>
      <c r="Z326" s="168"/>
      <c r="AA326" s="173"/>
      <c r="AT326" s="174" t="s">
        <v>143</v>
      </c>
      <c r="AU326" s="174" t="s">
        <v>94</v>
      </c>
      <c r="AV326" s="11" t="s">
        <v>145</v>
      </c>
      <c r="AW326" s="11" t="s">
        <v>34</v>
      </c>
      <c r="AX326" s="11" t="s">
        <v>81</v>
      </c>
      <c r="AY326" s="174" t="s">
        <v>135</v>
      </c>
    </row>
    <row r="327" spans="2:65" s="1" customFormat="1" ht="31.5" customHeight="1">
      <c r="B327" s="123"/>
      <c r="C327" s="191" t="s">
        <v>499</v>
      </c>
      <c r="D327" s="191" t="s">
        <v>222</v>
      </c>
      <c r="E327" s="192" t="s">
        <v>733</v>
      </c>
      <c r="F327" s="426" t="s">
        <v>734</v>
      </c>
      <c r="G327" s="426"/>
      <c r="H327" s="426"/>
      <c r="I327" s="426"/>
      <c r="J327" s="193" t="s">
        <v>265</v>
      </c>
      <c r="K327" s="194">
        <v>5.05</v>
      </c>
      <c r="L327" s="427">
        <v>0</v>
      </c>
      <c r="M327" s="427"/>
      <c r="N327" s="428">
        <f>ROUND(L327*K327,2)</f>
        <v>0</v>
      </c>
      <c r="O327" s="411"/>
      <c r="P327" s="411"/>
      <c r="Q327" s="411"/>
      <c r="R327" s="126"/>
      <c r="T327" s="156" t="s">
        <v>5</v>
      </c>
      <c r="U327" s="47" t="s">
        <v>41</v>
      </c>
      <c r="V327" s="39"/>
      <c r="W327" s="157">
        <f>V327*K327</f>
        <v>0</v>
      </c>
      <c r="X327" s="157">
        <v>7.1999999999999995E-2</v>
      </c>
      <c r="Y327" s="157">
        <f>X327*K327</f>
        <v>0.36359999999999998</v>
      </c>
      <c r="Z327" s="157">
        <v>0</v>
      </c>
      <c r="AA327" s="158">
        <f>Z327*K327</f>
        <v>0</v>
      </c>
      <c r="AR327" s="21" t="s">
        <v>198</v>
      </c>
      <c r="AT327" s="21" t="s">
        <v>222</v>
      </c>
      <c r="AU327" s="21" t="s">
        <v>94</v>
      </c>
      <c r="AY327" s="21" t="s">
        <v>135</v>
      </c>
      <c r="BE327" s="103">
        <f>IF(U327="základní",N327,0)</f>
        <v>0</v>
      </c>
      <c r="BF327" s="103">
        <f>IF(U327="snížená",N327,0)</f>
        <v>0</v>
      </c>
      <c r="BG327" s="103">
        <f>IF(U327="zákl. přenesená",N327,0)</f>
        <v>0</v>
      </c>
      <c r="BH327" s="103">
        <f>IF(U327="sníž. přenesená",N327,0)</f>
        <v>0</v>
      </c>
      <c r="BI327" s="103">
        <f>IF(U327="nulová",N327,0)</f>
        <v>0</v>
      </c>
      <c r="BJ327" s="21" t="s">
        <v>81</v>
      </c>
      <c r="BK327" s="103">
        <f>ROUND(L327*K327,2)</f>
        <v>0</v>
      </c>
      <c r="BL327" s="21" t="s">
        <v>140</v>
      </c>
      <c r="BM327" s="21" t="s">
        <v>735</v>
      </c>
    </row>
    <row r="328" spans="2:65" s="10" customFormat="1" ht="22.5" customHeight="1">
      <c r="B328" s="159"/>
      <c r="C328" s="160"/>
      <c r="D328" s="160"/>
      <c r="E328" s="161" t="s">
        <v>5</v>
      </c>
      <c r="F328" s="412" t="s">
        <v>475</v>
      </c>
      <c r="G328" s="413"/>
      <c r="H328" s="413"/>
      <c r="I328" s="413"/>
      <c r="J328" s="160"/>
      <c r="K328" s="162">
        <v>5.05</v>
      </c>
      <c r="L328" s="160"/>
      <c r="M328" s="160"/>
      <c r="N328" s="160"/>
      <c r="O328" s="160"/>
      <c r="P328" s="160"/>
      <c r="Q328" s="160"/>
      <c r="R328" s="163"/>
      <c r="T328" s="164"/>
      <c r="U328" s="160"/>
      <c r="V328" s="160"/>
      <c r="W328" s="160"/>
      <c r="X328" s="160"/>
      <c r="Y328" s="160"/>
      <c r="Z328" s="160"/>
      <c r="AA328" s="165"/>
      <c r="AT328" s="166" t="s">
        <v>143</v>
      </c>
      <c r="AU328" s="166" t="s">
        <v>94</v>
      </c>
      <c r="AV328" s="10" t="s">
        <v>94</v>
      </c>
      <c r="AW328" s="10" t="s">
        <v>34</v>
      </c>
      <c r="AX328" s="10" t="s">
        <v>76</v>
      </c>
      <c r="AY328" s="166" t="s">
        <v>135</v>
      </c>
    </row>
    <row r="329" spans="2:65" s="11" customFormat="1" ht="22.5" customHeight="1">
      <c r="B329" s="167"/>
      <c r="C329" s="168"/>
      <c r="D329" s="168"/>
      <c r="E329" s="169" t="s">
        <v>5</v>
      </c>
      <c r="F329" s="414" t="s">
        <v>144</v>
      </c>
      <c r="G329" s="415"/>
      <c r="H329" s="415"/>
      <c r="I329" s="415"/>
      <c r="J329" s="168"/>
      <c r="K329" s="170">
        <v>5.05</v>
      </c>
      <c r="L329" s="168"/>
      <c r="M329" s="168"/>
      <c r="N329" s="168"/>
      <c r="O329" s="168"/>
      <c r="P329" s="168"/>
      <c r="Q329" s="168"/>
      <c r="R329" s="171"/>
      <c r="T329" s="172"/>
      <c r="U329" s="168"/>
      <c r="V329" s="168"/>
      <c r="W329" s="168"/>
      <c r="X329" s="168"/>
      <c r="Y329" s="168"/>
      <c r="Z329" s="168"/>
      <c r="AA329" s="173"/>
      <c r="AT329" s="174" t="s">
        <v>143</v>
      </c>
      <c r="AU329" s="174" t="s">
        <v>94</v>
      </c>
      <c r="AV329" s="11" t="s">
        <v>145</v>
      </c>
      <c r="AW329" s="11" t="s">
        <v>34</v>
      </c>
      <c r="AX329" s="11" t="s">
        <v>81</v>
      </c>
      <c r="AY329" s="174" t="s">
        <v>135</v>
      </c>
    </row>
    <row r="330" spans="2:65" s="1" customFormat="1" ht="31.5" customHeight="1">
      <c r="B330" s="123"/>
      <c r="C330" s="191" t="s">
        <v>503</v>
      </c>
      <c r="D330" s="191" t="s">
        <v>222</v>
      </c>
      <c r="E330" s="192" t="s">
        <v>736</v>
      </c>
      <c r="F330" s="426" t="s">
        <v>737</v>
      </c>
      <c r="G330" s="426"/>
      <c r="H330" s="426"/>
      <c r="I330" s="426"/>
      <c r="J330" s="193" t="s">
        <v>265</v>
      </c>
      <c r="K330" s="194">
        <v>5.05</v>
      </c>
      <c r="L330" s="427">
        <v>0</v>
      </c>
      <c r="M330" s="427"/>
      <c r="N330" s="428">
        <f>ROUND(L330*K330,2)</f>
        <v>0</v>
      </c>
      <c r="O330" s="411"/>
      <c r="P330" s="411"/>
      <c r="Q330" s="411"/>
      <c r="R330" s="126"/>
      <c r="T330" s="156" t="s">
        <v>5</v>
      </c>
      <c r="U330" s="47" t="s">
        <v>41</v>
      </c>
      <c r="V330" s="39"/>
      <c r="W330" s="157">
        <f>V330*K330</f>
        <v>0</v>
      </c>
      <c r="X330" s="157">
        <v>7.1999999999999995E-2</v>
      </c>
      <c r="Y330" s="157">
        <f>X330*K330</f>
        <v>0.36359999999999998</v>
      </c>
      <c r="Z330" s="157">
        <v>0</v>
      </c>
      <c r="AA330" s="158">
        <f>Z330*K330</f>
        <v>0</v>
      </c>
      <c r="AR330" s="21" t="s">
        <v>198</v>
      </c>
      <c r="AT330" s="21" t="s">
        <v>222</v>
      </c>
      <c r="AU330" s="21" t="s">
        <v>94</v>
      </c>
      <c r="AY330" s="21" t="s">
        <v>135</v>
      </c>
      <c r="BE330" s="103">
        <f>IF(U330="základní",N330,0)</f>
        <v>0</v>
      </c>
      <c r="BF330" s="103">
        <f>IF(U330="snížená",N330,0)</f>
        <v>0</v>
      </c>
      <c r="BG330" s="103">
        <f>IF(U330="zákl. přenesená",N330,0)</f>
        <v>0</v>
      </c>
      <c r="BH330" s="103">
        <f>IF(U330="sníž. přenesená",N330,0)</f>
        <v>0</v>
      </c>
      <c r="BI330" s="103">
        <f>IF(U330="nulová",N330,0)</f>
        <v>0</v>
      </c>
      <c r="BJ330" s="21" t="s">
        <v>81</v>
      </c>
      <c r="BK330" s="103">
        <f>ROUND(L330*K330,2)</f>
        <v>0</v>
      </c>
      <c r="BL330" s="21" t="s">
        <v>140</v>
      </c>
      <c r="BM330" s="21" t="s">
        <v>738</v>
      </c>
    </row>
    <row r="331" spans="2:65" s="10" customFormat="1" ht="22.5" customHeight="1">
      <c r="B331" s="159"/>
      <c r="C331" s="160"/>
      <c r="D331" s="160"/>
      <c r="E331" s="161" t="s">
        <v>5</v>
      </c>
      <c r="F331" s="412" t="s">
        <v>475</v>
      </c>
      <c r="G331" s="413"/>
      <c r="H331" s="413"/>
      <c r="I331" s="413"/>
      <c r="J331" s="160"/>
      <c r="K331" s="162">
        <v>5.05</v>
      </c>
      <c r="L331" s="160"/>
      <c r="M331" s="160"/>
      <c r="N331" s="160"/>
      <c r="O331" s="160"/>
      <c r="P331" s="160"/>
      <c r="Q331" s="160"/>
      <c r="R331" s="163"/>
      <c r="T331" s="164"/>
      <c r="U331" s="160"/>
      <c r="V331" s="160"/>
      <c r="W331" s="160"/>
      <c r="X331" s="160"/>
      <c r="Y331" s="160"/>
      <c r="Z331" s="160"/>
      <c r="AA331" s="165"/>
      <c r="AT331" s="166" t="s">
        <v>143</v>
      </c>
      <c r="AU331" s="166" t="s">
        <v>94</v>
      </c>
      <c r="AV331" s="10" t="s">
        <v>94</v>
      </c>
      <c r="AW331" s="10" t="s">
        <v>34</v>
      </c>
      <c r="AX331" s="10" t="s">
        <v>76</v>
      </c>
      <c r="AY331" s="166" t="s">
        <v>135</v>
      </c>
    </row>
    <row r="332" spans="2:65" s="11" customFormat="1" ht="22.5" customHeight="1">
      <c r="B332" s="167"/>
      <c r="C332" s="168"/>
      <c r="D332" s="168"/>
      <c r="E332" s="169" t="s">
        <v>5</v>
      </c>
      <c r="F332" s="414" t="s">
        <v>144</v>
      </c>
      <c r="G332" s="415"/>
      <c r="H332" s="415"/>
      <c r="I332" s="415"/>
      <c r="J332" s="168"/>
      <c r="K332" s="170">
        <v>5.05</v>
      </c>
      <c r="L332" s="168"/>
      <c r="M332" s="168"/>
      <c r="N332" s="168"/>
      <c r="O332" s="168"/>
      <c r="P332" s="168"/>
      <c r="Q332" s="168"/>
      <c r="R332" s="171"/>
      <c r="T332" s="172"/>
      <c r="U332" s="168"/>
      <c r="V332" s="168"/>
      <c r="W332" s="168"/>
      <c r="X332" s="168"/>
      <c r="Y332" s="168"/>
      <c r="Z332" s="168"/>
      <c r="AA332" s="173"/>
      <c r="AT332" s="174" t="s">
        <v>143</v>
      </c>
      <c r="AU332" s="174" t="s">
        <v>94</v>
      </c>
      <c r="AV332" s="11" t="s">
        <v>145</v>
      </c>
      <c r="AW332" s="11" t="s">
        <v>34</v>
      </c>
      <c r="AX332" s="11" t="s">
        <v>81</v>
      </c>
      <c r="AY332" s="174" t="s">
        <v>135</v>
      </c>
    </row>
    <row r="333" spans="2:65" s="1" customFormat="1" ht="31.5" customHeight="1">
      <c r="B333" s="123"/>
      <c r="C333" s="191" t="s">
        <v>507</v>
      </c>
      <c r="D333" s="191" t="s">
        <v>222</v>
      </c>
      <c r="E333" s="192" t="s">
        <v>739</v>
      </c>
      <c r="F333" s="426" t="s">
        <v>740</v>
      </c>
      <c r="G333" s="426"/>
      <c r="H333" s="426"/>
      <c r="I333" s="426"/>
      <c r="J333" s="193" t="s">
        <v>265</v>
      </c>
      <c r="K333" s="194">
        <v>5.05</v>
      </c>
      <c r="L333" s="427">
        <v>0</v>
      </c>
      <c r="M333" s="427"/>
      <c r="N333" s="428">
        <f>ROUND(L333*K333,2)</f>
        <v>0</v>
      </c>
      <c r="O333" s="411"/>
      <c r="P333" s="411"/>
      <c r="Q333" s="411"/>
      <c r="R333" s="126"/>
      <c r="T333" s="156" t="s">
        <v>5</v>
      </c>
      <c r="U333" s="47" t="s">
        <v>41</v>
      </c>
      <c r="V333" s="39"/>
      <c r="W333" s="157">
        <f>V333*K333</f>
        <v>0</v>
      </c>
      <c r="X333" s="157">
        <v>2.7E-2</v>
      </c>
      <c r="Y333" s="157">
        <f>X333*K333</f>
        <v>0.13635</v>
      </c>
      <c r="Z333" s="157">
        <v>0</v>
      </c>
      <c r="AA333" s="158">
        <f>Z333*K333</f>
        <v>0</v>
      </c>
      <c r="AR333" s="21" t="s">
        <v>198</v>
      </c>
      <c r="AT333" s="21" t="s">
        <v>222</v>
      </c>
      <c r="AU333" s="21" t="s">
        <v>94</v>
      </c>
      <c r="AY333" s="21" t="s">
        <v>135</v>
      </c>
      <c r="BE333" s="103">
        <f>IF(U333="základní",N333,0)</f>
        <v>0</v>
      </c>
      <c r="BF333" s="103">
        <f>IF(U333="snížená",N333,0)</f>
        <v>0</v>
      </c>
      <c r="BG333" s="103">
        <f>IF(U333="zákl. přenesená",N333,0)</f>
        <v>0</v>
      </c>
      <c r="BH333" s="103">
        <f>IF(U333="sníž. přenesená",N333,0)</f>
        <v>0</v>
      </c>
      <c r="BI333" s="103">
        <f>IF(U333="nulová",N333,0)</f>
        <v>0</v>
      </c>
      <c r="BJ333" s="21" t="s">
        <v>81</v>
      </c>
      <c r="BK333" s="103">
        <f>ROUND(L333*K333,2)</f>
        <v>0</v>
      </c>
      <c r="BL333" s="21" t="s">
        <v>140</v>
      </c>
      <c r="BM333" s="21" t="s">
        <v>741</v>
      </c>
    </row>
    <row r="334" spans="2:65" s="10" customFormat="1" ht="22.5" customHeight="1">
      <c r="B334" s="159"/>
      <c r="C334" s="160"/>
      <c r="D334" s="160"/>
      <c r="E334" s="161" t="s">
        <v>5</v>
      </c>
      <c r="F334" s="412" t="s">
        <v>475</v>
      </c>
      <c r="G334" s="413"/>
      <c r="H334" s="413"/>
      <c r="I334" s="413"/>
      <c r="J334" s="160"/>
      <c r="K334" s="162">
        <v>5.05</v>
      </c>
      <c r="L334" s="160"/>
      <c r="M334" s="160"/>
      <c r="N334" s="160"/>
      <c r="O334" s="160"/>
      <c r="P334" s="160"/>
      <c r="Q334" s="160"/>
      <c r="R334" s="163"/>
      <c r="T334" s="164"/>
      <c r="U334" s="160"/>
      <c r="V334" s="160"/>
      <c r="W334" s="160"/>
      <c r="X334" s="160"/>
      <c r="Y334" s="160"/>
      <c r="Z334" s="160"/>
      <c r="AA334" s="165"/>
      <c r="AT334" s="166" t="s">
        <v>143</v>
      </c>
      <c r="AU334" s="166" t="s">
        <v>94</v>
      </c>
      <c r="AV334" s="10" t="s">
        <v>94</v>
      </c>
      <c r="AW334" s="10" t="s">
        <v>34</v>
      </c>
      <c r="AX334" s="10" t="s">
        <v>76</v>
      </c>
      <c r="AY334" s="166" t="s">
        <v>135</v>
      </c>
    </row>
    <row r="335" spans="2:65" s="11" customFormat="1" ht="22.5" customHeight="1">
      <c r="B335" s="167"/>
      <c r="C335" s="168"/>
      <c r="D335" s="168"/>
      <c r="E335" s="169" t="s">
        <v>5</v>
      </c>
      <c r="F335" s="414" t="s">
        <v>144</v>
      </c>
      <c r="G335" s="415"/>
      <c r="H335" s="415"/>
      <c r="I335" s="415"/>
      <c r="J335" s="168"/>
      <c r="K335" s="170">
        <v>5.05</v>
      </c>
      <c r="L335" s="168"/>
      <c r="M335" s="168"/>
      <c r="N335" s="168"/>
      <c r="O335" s="168"/>
      <c r="P335" s="168"/>
      <c r="Q335" s="168"/>
      <c r="R335" s="171"/>
      <c r="T335" s="172"/>
      <c r="U335" s="168"/>
      <c r="V335" s="168"/>
      <c r="W335" s="168"/>
      <c r="X335" s="168"/>
      <c r="Y335" s="168"/>
      <c r="Z335" s="168"/>
      <c r="AA335" s="173"/>
      <c r="AT335" s="174" t="s">
        <v>143</v>
      </c>
      <c r="AU335" s="174" t="s">
        <v>94</v>
      </c>
      <c r="AV335" s="11" t="s">
        <v>145</v>
      </c>
      <c r="AW335" s="11" t="s">
        <v>34</v>
      </c>
      <c r="AX335" s="11" t="s">
        <v>81</v>
      </c>
      <c r="AY335" s="174" t="s">
        <v>135</v>
      </c>
    </row>
    <row r="336" spans="2:65" s="1" customFormat="1" ht="31.5" customHeight="1">
      <c r="B336" s="123"/>
      <c r="C336" s="191" t="s">
        <v>511</v>
      </c>
      <c r="D336" s="191" t="s">
        <v>222</v>
      </c>
      <c r="E336" s="192" t="s">
        <v>742</v>
      </c>
      <c r="F336" s="426" t="s">
        <v>743</v>
      </c>
      <c r="G336" s="426"/>
      <c r="H336" s="426"/>
      <c r="I336" s="426"/>
      <c r="J336" s="193" t="s">
        <v>265</v>
      </c>
      <c r="K336" s="194">
        <v>5.05</v>
      </c>
      <c r="L336" s="427">
        <v>0</v>
      </c>
      <c r="M336" s="427"/>
      <c r="N336" s="428">
        <f>ROUND(L336*K336,2)</f>
        <v>0</v>
      </c>
      <c r="O336" s="411"/>
      <c r="P336" s="411"/>
      <c r="Q336" s="411"/>
      <c r="R336" s="126"/>
      <c r="T336" s="156" t="s">
        <v>5</v>
      </c>
      <c r="U336" s="47" t="s">
        <v>41</v>
      </c>
      <c r="V336" s="39"/>
      <c r="W336" s="157">
        <f>V336*K336</f>
        <v>0</v>
      </c>
      <c r="X336" s="157">
        <v>5.8000000000000003E-2</v>
      </c>
      <c r="Y336" s="157">
        <f>X336*K336</f>
        <v>0.29289999999999999</v>
      </c>
      <c r="Z336" s="157">
        <v>0</v>
      </c>
      <c r="AA336" s="158">
        <f>Z336*K336</f>
        <v>0</v>
      </c>
      <c r="AR336" s="21" t="s">
        <v>198</v>
      </c>
      <c r="AT336" s="21" t="s">
        <v>222</v>
      </c>
      <c r="AU336" s="21" t="s">
        <v>94</v>
      </c>
      <c r="AY336" s="21" t="s">
        <v>135</v>
      </c>
      <c r="BE336" s="103">
        <f>IF(U336="základní",N336,0)</f>
        <v>0</v>
      </c>
      <c r="BF336" s="103">
        <f>IF(U336="snížená",N336,0)</f>
        <v>0</v>
      </c>
      <c r="BG336" s="103">
        <f>IF(U336="zákl. přenesená",N336,0)</f>
        <v>0</v>
      </c>
      <c r="BH336" s="103">
        <f>IF(U336="sníž. přenesená",N336,0)</f>
        <v>0</v>
      </c>
      <c r="BI336" s="103">
        <f>IF(U336="nulová",N336,0)</f>
        <v>0</v>
      </c>
      <c r="BJ336" s="21" t="s">
        <v>81</v>
      </c>
      <c r="BK336" s="103">
        <f>ROUND(L336*K336,2)</f>
        <v>0</v>
      </c>
      <c r="BL336" s="21" t="s">
        <v>140</v>
      </c>
      <c r="BM336" s="21" t="s">
        <v>744</v>
      </c>
    </row>
    <row r="337" spans="2:65" s="10" customFormat="1" ht="22.5" customHeight="1">
      <c r="B337" s="159"/>
      <c r="C337" s="160"/>
      <c r="D337" s="160"/>
      <c r="E337" s="161" t="s">
        <v>5</v>
      </c>
      <c r="F337" s="412" t="s">
        <v>475</v>
      </c>
      <c r="G337" s="413"/>
      <c r="H337" s="413"/>
      <c r="I337" s="413"/>
      <c r="J337" s="160"/>
      <c r="K337" s="162">
        <v>5.05</v>
      </c>
      <c r="L337" s="160"/>
      <c r="M337" s="160"/>
      <c r="N337" s="160"/>
      <c r="O337" s="160"/>
      <c r="P337" s="160"/>
      <c r="Q337" s="160"/>
      <c r="R337" s="163"/>
      <c r="T337" s="164"/>
      <c r="U337" s="160"/>
      <c r="V337" s="160"/>
      <c r="W337" s="160"/>
      <c r="X337" s="160"/>
      <c r="Y337" s="160"/>
      <c r="Z337" s="160"/>
      <c r="AA337" s="165"/>
      <c r="AT337" s="166" t="s">
        <v>143</v>
      </c>
      <c r="AU337" s="166" t="s">
        <v>94</v>
      </c>
      <c r="AV337" s="10" t="s">
        <v>94</v>
      </c>
      <c r="AW337" s="10" t="s">
        <v>34</v>
      </c>
      <c r="AX337" s="10" t="s">
        <v>76</v>
      </c>
      <c r="AY337" s="166" t="s">
        <v>135</v>
      </c>
    </row>
    <row r="338" spans="2:65" s="11" customFormat="1" ht="22.5" customHeight="1">
      <c r="B338" s="167"/>
      <c r="C338" s="168"/>
      <c r="D338" s="168"/>
      <c r="E338" s="169" t="s">
        <v>5</v>
      </c>
      <c r="F338" s="414" t="s">
        <v>144</v>
      </c>
      <c r="G338" s="415"/>
      <c r="H338" s="415"/>
      <c r="I338" s="415"/>
      <c r="J338" s="168"/>
      <c r="K338" s="170">
        <v>5.05</v>
      </c>
      <c r="L338" s="168"/>
      <c r="M338" s="168"/>
      <c r="N338" s="168"/>
      <c r="O338" s="168"/>
      <c r="P338" s="168"/>
      <c r="Q338" s="168"/>
      <c r="R338" s="171"/>
      <c r="T338" s="172"/>
      <c r="U338" s="168"/>
      <c r="V338" s="168"/>
      <c r="W338" s="168"/>
      <c r="X338" s="168"/>
      <c r="Y338" s="168"/>
      <c r="Z338" s="168"/>
      <c r="AA338" s="173"/>
      <c r="AT338" s="174" t="s">
        <v>143</v>
      </c>
      <c r="AU338" s="174" t="s">
        <v>94</v>
      </c>
      <c r="AV338" s="11" t="s">
        <v>145</v>
      </c>
      <c r="AW338" s="11" t="s">
        <v>34</v>
      </c>
      <c r="AX338" s="11" t="s">
        <v>81</v>
      </c>
      <c r="AY338" s="174" t="s">
        <v>135</v>
      </c>
    </row>
    <row r="339" spans="2:65" s="1" customFormat="1" ht="31.5" customHeight="1">
      <c r="B339" s="123"/>
      <c r="C339" s="191" t="s">
        <v>515</v>
      </c>
      <c r="D339" s="191" t="s">
        <v>222</v>
      </c>
      <c r="E339" s="192" t="s">
        <v>745</v>
      </c>
      <c r="F339" s="426" t="s">
        <v>746</v>
      </c>
      <c r="G339" s="426"/>
      <c r="H339" s="426"/>
      <c r="I339" s="426"/>
      <c r="J339" s="193" t="s">
        <v>265</v>
      </c>
      <c r="K339" s="194">
        <v>5.05</v>
      </c>
      <c r="L339" s="427">
        <v>0</v>
      </c>
      <c r="M339" s="427"/>
      <c r="N339" s="428">
        <f>ROUND(L339*K339,2)</f>
        <v>0</v>
      </c>
      <c r="O339" s="411"/>
      <c r="P339" s="411"/>
      <c r="Q339" s="411"/>
      <c r="R339" s="126"/>
      <c r="T339" s="156" t="s">
        <v>5</v>
      </c>
      <c r="U339" s="47" t="s">
        <v>41</v>
      </c>
      <c r="V339" s="39"/>
      <c r="W339" s="157">
        <f>V339*K339</f>
        <v>0</v>
      </c>
      <c r="X339" s="157">
        <v>5.7000000000000002E-2</v>
      </c>
      <c r="Y339" s="157">
        <f>X339*K339</f>
        <v>0.28784999999999999</v>
      </c>
      <c r="Z339" s="157">
        <v>0</v>
      </c>
      <c r="AA339" s="158">
        <f>Z339*K339</f>
        <v>0</v>
      </c>
      <c r="AR339" s="21" t="s">
        <v>198</v>
      </c>
      <c r="AT339" s="21" t="s">
        <v>222</v>
      </c>
      <c r="AU339" s="21" t="s">
        <v>94</v>
      </c>
      <c r="AY339" s="21" t="s">
        <v>135</v>
      </c>
      <c r="BE339" s="103">
        <f>IF(U339="základní",N339,0)</f>
        <v>0</v>
      </c>
      <c r="BF339" s="103">
        <f>IF(U339="snížená",N339,0)</f>
        <v>0</v>
      </c>
      <c r="BG339" s="103">
        <f>IF(U339="zákl. přenesená",N339,0)</f>
        <v>0</v>
      </c>
      <c r="BH339" s="103">
        <f>IF(U339="sníž. přenesená",N339,0)</f>
        <v>0</v>
      </c>
      <c r="BI339" s="103">
        <f>IF(U339="nulová",N339,0)</f>
        <v>0</v>
      </c>
      <c r="BJ339" s="21" t="s">
        <v>81</v>
      </c>
      <c r="BK339" s="103">
        <f>ROUND(L339*K339,2)</f>
        <v>0</v>
      </c>
      <c r="BL339" s="21" t="s">
        <v>140</v>
      </c>
      <c r="BM339" s="21" t="s">
        <v>747</v>
      </c>
    </row>
    <row r="340" spans="2:65" s="10" customFormat="1" ht="22.5" customHeight="1">
      <c r="B340" s="159"/>
      <c r="C340" s="160"/>
      <c r="D340" s="160"/>
      <c r="E340" s="161" t="s">
        <v>5</v>
      </c>
      <c r="F340" s="412" t="s">
        <v>475</v>
      </c>
      <c r="G340" s="413"/>
      <c r="H340" s="413"/>
      <c r="I340" s="413"/>
      <c r="J340" s="160"/>
      <c r="K340" s="162">
        <v>5.05</v>
      </c>
      <c r="L340" s="160"/>
      <c r="M340" s="160"/>
      <c r="N340" s="160"/>
      <c r="O340" s="160"/>
      <c r="P340" s="160"/>
      <c r="Q340" s="160"/>
      <c r="R340" s="163"/>
      <c r="T340" s="164"/>
      <c r="U340" s="160"/>
      <c r="V340" s="160"/>
      <c r="W340" s="160"/>
      <c r="X340" s="160"/>
      <c r="Y340" s="160"/>
      <c r="Z340" s="160"/>
      <c r="AA340" s="165"/>
      <c r="AT340" s="166" t="s">
        <v>143</v>
      </c>
      <c r="AU340" s="166" t="s">
        <v>94</v>
      </c>
      <c r="AV340" s="10" t="s">
        <v>94</v>
      </c>
      <c r="AW340" s="10" t="s">
        <v>34</v>
      </c>
      <c r="AX340" s="10" t="s">
        <v>76</v>
      </c>
      <c r="AY340" s="166" t="s">
        <v>135</v>
      </c>
    </row>
    <row r="341" spans="2:65" s="11" customFormat="1" ht="22.5" customHeight="1">
      <c r="B341" s="167"/>
      <c r="C341" s="168"/>
      <c r="D341" s="168"/>
      <c r="E341" s="169" t="s">
        <v>5</v>
      </c>
      <c r="F341" s="414" t="s">
        <v>144</v>
      </c>
      <c r="G341" s="415"/>
      <c r="H341" s="415"/>
      <c r="I341" s="415"/>
      <c r="J341" s="168"/>
      <c r="K341" s="170">
        <v>5.05</v>
      </c>
      <c r="L341" s="168"/>
      <c r="M341" s="168"/>
      <c r="N341" s="168"/>
      <c r="O341" s="168"/>
      <c r="P341" s="168"/>
      <c r="Q341" s="168"/>
      <c r="R341" s="171"/>
      <c r="T341" s="172"/>
      <c r="U341" s="168"/>
      <c r="V341" s="168"/>
      <c r="W341" s="168"/>
      <c r="X341" s="168"/>
      <c r="Y341" s="168"/>
      <c r="Z341" s="168"/>
      <c r="AA341" s="173"/>
      <c r="AT341" s="174" t="s">
        <v>143</v>
      </c>
      <c r="AU341" s="174" t="s">
        <v>94</v>
      </c>
      <c r="AV341" s="11" t="s">
        <v>145</v>
      </c>
      <c r="AW341" s="11" t="s">
        <v>34</v>
      </c>
      <c r="AX341" s="11" t="s">
        <v>81</v>
      </c>
      <c r="AY341" s="174" t="s">
        <v>135</v>
      </c>
    </row>
    <row r="342" spans="2:65" s="1" customFormat="1" ht="69.75" customHeight="1">
      <c r="B342" s="123"/>
      <c r="C342" s="152" t="s">
        <v>519</v>
      </c>
      <c r="D342" s="152" t="s">
        <v>136</v>
      </c>
      <c r="E342" s="153" t="s">
        <v>748</v>
      </c>
      <c r="F342" s="409" t="s">
        <v>749</v>
      </c>
      <c r="G342" s="409"/>
      <c r="H342" s="409"/>
      <c r="I342" s="409"/>
      <c r="J342" s="154" t="s">
        <v>289</v>
      </c>
      <c r="K342" s="155">
        <v>1</v>
      </c>
      <c r="L342" s="410">
        <v>0</v>
      </c>
      <c r="M342" s="410"/>
      <c r="N342" s="411">
        <f>ROUND(L342*K342,2)</f>
        <v>0</v>
      </c>
      <c r="O342" s="411"/>
      <c r="P342" s="411"/>
      <c r="Q342" s="411"/>
      <c r="R342" s="126"/>
      <c r="T342" s="156" t="s">
        <v>5</v>
      </c>
      <c r="U342" s="47" t="s">
        <v>41</v>
      </c>
      <c r="V342" s="39"/>
      <c r="W342" s="157">
        <f>V342*K342</f>
        <v>0</v>
      </c>
      <c r="X342" s="157">
        <v>0.34089999999999998</v>
      </c>
      <c r="Y342" s="157">
        <f>X342*K342</f>
        <v>0.34089999999999998</v>
      </c>
      <c r="Z342" s="157">
        <v>0</v>
      </c>
      <c r="AA342" s="158">
        <f>Z342*K342</f>
        <v>0</v>
      </c>
      <c r="AR342" s="21" t="s">
        <v>140</v>
      </c>
      <c r="AT342" s="21" t="s">
        <v>136</v>
      </c>
      <c r="AU342" s="21" t="s">
        <v>94</v>
      </c>
      <c r="AY342" s="21" t="s">
        <v>135</v>
      </c>
      <c r="BE342" s="103">
        <f>IF(U342="základní",N342,0)</f>
        <v>0</v>
      </c>
      <c r="BF342" s="103">
        <f>IF(U342="snížená",N342,0)</f>
        <v>0</v>
      </c>
      <c r="BG342" s="103">
        <f>IF(U342="zákl. přenesená",N342,0)</f>
        <v>0</v>
      </c>
      <c r="BH342" s="103">
        <f>IF(U342="sníž. přenesená",N342,0)</f>
        <v>0</v>
      </c>
      <c r="BI342" s="103">
        <f>IF(U342="nulová",N342,0)</f>
        <v>0</v>
      </c>
      <c r="BJ342" s="21" t="s">
        <v>81</v>
      </c>
      <c r="BK342" s="103">
        <f>ROUND(L342*K342,2)</f>
        <v>0</v>
      </c>
      <c r="BL342" s="21" t="s">
        <v>140</v>
      </c>
      <c r="BM342" s="21" t="s">
        <v>750</v>
      </c>
    </row>
    <row r="343" spans="2:65" s="10" customFormat="1" ht="22.5" customHeight="1">
      <c r="B343" s="159"/>
      <c r="C343" s="160"/>
      <c r="D343" s="160"/>
      <c r="E343" s="161" t="s">
        <v>5</v>
      </c>
      <c r="F343" s="412" t="s">
        <v>81</v>
      </c>
      <c r="G343" s="413"/>
      <c r="H343" s="413"/>
      <c r="I343" s="413"/>
      <c r="J343" s="160"/>
      <c r="K343" s="162">
        <v>1</v>
      </c>
      <c r="L343" s="160"/>
      <c r="M343" s="160"/>
      <c r="N343" s="160"/>
      <c r="O343" s="160"/>
      <c r="P343" s="160"/>
      <c r="Q343" s="160"/>
      <c r="R343" s="163"/>
      <c r="T343" s="164"/>
      <c r="U343" s="160"/>
      <c r="V343" s="160"/>
      <c r="W343" s="160"/>
      <c r="X343" s="160"/>
      <c r="Y343" s="160"/>
      <c r="Z343" s="160"/>
      <c r="AA343" s="165"/>
      <c r="AT343" s="166" t="s">
        <v>143</v>
      </c>
      <c r="AU343" s="166" t="s">
        <v>94</v>
      </c>
      <c r="AV343" s="10" t="s">
        <v>94</v>
      </c>
      <c r="AW343" s="10" t="s">
        <v>34</v>
      </c>
      <c r="AX343" s="10" t="s">
        <v>76</v>
      </c>
      <c r="AY343" s="166" t="s">
        <v>135</v>
      </c>
    </row>
    <row r="344" spans="2:65" s="11" customFormat="1" ht="22.5" customHeight="1">
      <c r="B344" s="167"/>
      <c r="C344" s="168"/>
      <c r="D344" s="168"/>
      <c r="E344" s="169" t="s">
        <v>5</v>
      </c>
      <c r="F344" s="414" t="s">
        <v>144</v>
      </c>
      <c r="G344" s="415"/>
      <c r="H344" s="415"/>
      <c r="I344" s="415"/>
      <c r="J344" s="168"/>
      <c r="K344" s="170">
        <v>1</v>
      </c>
      <c r="L344" s="168"/>
      <c r="M344" s="168"/>
      <c r="N344" s="168"/>
      <c r="O344" s="168"/>
      <c r="P344" s="168"/>
      <c r="Q344" s="168"/>
      <c r="R344" s="171"/>
      <c r="T344" s="172"/>
      <c r="U344" s="168"/>
      <c r="V344" s="168"/>
      <c r="W344" s="168"/>
      <c r="X344" s="168"/>
      <c r="Y344" s="168"/>
      <c r="Z344" s="168"/>
      <c r="AA344" s="173"/>
      <c r="AT344" s="174" t="s">
        <v>143</v>
      </c>
      <c r="AU344" s="174" t="s">
        <v>94</v>
      </c>
      <c r="AV344" s="11" t="s">
        <v>145</v>
      </c>
      <c r="AW344" s="11" t="s">
        <v>34</v>
      </c>
      <c r="AX344" s="11" t="s">
        <v>81</v>
      </c>
      <c r="AY344" s="174" t="s">
        <v>135</v>
      </c>
    </row>
    <row r="345" spans="2:65" s="1" customFormat="1" ht="69.75" customHeight="1">
      <c r="B345" s="123"/>
      <c r="C345" s="152" t="s">
        <v>521</v>
      </c>
      <c r="D345" s="152" t="s">
        <v>136</v>
      </c>
      <c r="E345" s="153" t="s">
        <v>751</v>
      </c>
      <c r="F345" s="409" t="s">
        <v>752</v>
      </c>
      <c r="G345" s="409"/>
      <c r="H345" s="409"/>
      <c r="I345" s="409"/>
      <c r="J345" s="154" t="s">
        <v>289</v>
      </c>
      <c r="K345" s="155">
        <v>1</v>
      </c>
      <c r="L345" s="410">
        <v>0</v>
      </c>
      <c r="M345" s="410"/>
      <c r="N345" s="411">
        <f>ROUND(L345*K345,2)</f>
        <v>0</v>
      </c>
      <c r="O345" s="411"/>
      <c r="P345" s="411"/>
      <c r="Q345" s="411"/>
      <c r="R345" s="126"/>
      <c r="T345" s="156" t="s">
        <v>5</v>
      </c>
      <c r="U345" s="47" t="s">
        <v>41</v>
      </c>
      <c r="V345" s="39"/>
      <c r="W345" s="157">
        <f>V345*K345</f>
        <v>0</v>
      </c>
      <c r="X345" s="157">
        <v>0.34089999999999998</v>
      </c>
      <c r="Y345" s="157">
        <f>X345*K345</f>
        <v>0.34089999999999998</v>
      </c>
      <c r="Z345" s="157">
        <v>0</v>
      </c>
      <c r="AA345" s="158">
        <f>Z345*K345</f>
        <v>0</v>
      </c>
      <c r="AR345" s="21" t="s">
        <v>140</v>
      </c>
      <c r="AT345" s="21" t="s">
        <v>136</v>
      </c>
      <c r="AU345" s="21" t="s">
        <v>94</v>
      </c>
      <c r="AY345" s="21" t="s">
        <v>135</v>
      </c>
      <c r="BE345" s="103">
        <f>IF(U345="základní",N345,0)</f>
        <v>0</v>
      </c>
      <c r="BF345" s="103">
        <f>IF(U345="snížená",N345,0)</f>
        <v>0</v>
      </c>
      <c r="BG345" s="103">
        <f>IF(U345="zákl. přenesená",N345,0)</f>
        <v>0</v>
      </c>
      <c r="BH345" s="103">
        <f>IF(U345="sníž. přenesená",N345,0)</f>
        <v>0</v>
      </c>
      <c r="BI345" s="103">
        <f>IF(U345="nulová",N345,0)</f>
        <v>0</v>
      </c>
      <c r="BJ345" s="21" t="s">
        <v>81</v>
      </c>
      <c r="BK345" s="103">
        <f>ROUND(L345*K345,2)</f>
        <v>0</v>
      </c>
      <c r="BL345" s="21" t="s">
        <v>140</v>
      </c>
      <c r="BM345" s="21" t="s">
        <v>753</v>
      </c>
    </row>
    <row r="346" spans="2:65" s="10" customFormat="1" ht="22.5" customHeight="1">
      <c r="B346" s="159"/>
      <c r="C346" s="160"/>
      <c r="D346" s="160"/>
      <c r="E346" s="161" t="s">
        <v>5</v>
      </c>
      <c r="F346" s="412" t="s">
        <v>81</v>
      </c>
      <c r="G346" s="413"/>
      <c r="H346" s="413"/>
      <c r="I346" s="413"/>
      <c r="J346" s="160"/>
      <c r="K346" s="162">
        <v>1</v>
      </c>
      <c r="L346" s="160"/>
      <c r="M346" s="160"/>
      <c r="N346" s="160"/>
      <c r="O346" s="160"/>
      <c r="P346" s="160"/>
      <c r="Q346" s="160"/>
      <c r="R346" s="163"/>
      <c r="T346" s="164"/>
      <c r="U346" s="160"/>
      <c r="V346" s="160"/>
      <c r="W346" s="160"/>
      <c r="X346" s="160"/>
      <c r="Y346" s="160"/>
      <c r="Z346" s="160"/>
      <c r="AA346" s="165"/>
      <c r="AT346" s="166" t="s">
        <v>143</v>
      </c>
      <c r="AU346" s="166" t="s">
        <v>94</v>
      </c>
      <c r="AV346" s="10" t="s">
        <v>94</v>
      </c>
      <c r="AW346" s="10" t="s">
        <v>34</v>
      </c>
      <c r="AX346" s="10" t="s">
        <v>76</v>
      </c>
      <c r="AY346" s="166" t="s">
        <v>135</v>
      </c>
    </row>
    <row r="347" spans="2:65" s="11" customFormat="1" ht="22.5" customHeight="1">
      <c r="B347" s="167"/>
      <c r="C347" s="168"/>
      <c r="D347" s="168"/>
      <c r="E347" s="169" t="s">
        <v>5</v>
      </c>
      <c r="F347" s="414" t="s">
        <v>144</v>
      </c>
      <c r="G347" s="415"/>
      <c r="H347" s="415"/>
      <c r="I347" s="415"/>
      <c r="J347" s="168"/>
      <c r="K347" s="170">
        <v>1</v>
      </c>
      <c r="L347" s="168"/>
      <c r="M347" s="168"/>
      <c r="N347" s="168"/>
      <c r="O347" s="168"/>
      <c r="P347" s="168"/>
      <c r="Q347" s="168"/>
      <c r="R347" s="171"/>
      <c r="T347" s="172"/>
      <c r="U347" s="168"/>
      <c r="V347" s="168"/>
      <c r="W347" s="168"/>
      <c r="X347" s="168"/>
      <c r="Y347" s="168"/>
      <c r="Z347" s="168"/>
      <c r="AA347" s="173"/>
      <c r="AT347" s="174" t="s">
        <v>143</v>
      </c>
      <c r="AU347" s="174" t="s">
        <v>94</v>
      </c>
      <c r="AV347" s="11" t="s">
        <v>145</v>
      </c>
      <c r="AW347" s="11" t="s">
        <v>34</v>
      </c>
      <c r="AX347" s="11" t="s">
        <v>81</v>
      </c>
      <c r="AY347" s="174" t="s">
        <v>135</v>
      </c>
    </row>
    <row r="348" spans="2:65" s="1" customFormat="1" ht="31.5" customHeight="1">
      <c r="B348" s="123"/>
      <c r="C348" s="152" t="s">
        <v>523</v>
      </c>
      <c r="D348" s="152" t="s">
        <v>136</v>
      </c>
      <c r="E348" s="153" t="s">
        <v>504</v>
      </c>
      <c r="F348" s="409" t="s">
        <v>505</v>
      </c>
      <c r="G348" s="409"/>
      <c r="H348" s="409"/>
      <c r="I348" s="409"/>
      <c r="J348" s="154" t="s">
        <v>265</v>
      </c>
      <c r="K348" s="155">
        <v>2</v>
      </c>
      <c r="L348" s="410">
        <v>0</v>
      </c>
      <c r="M348" s="410"/>
      <c r="N348" s="411">
        <f>ROUND(L348*K348,2)</f>
        <v>0</v>
      </c>
      <c r="O348" s="411"/>
      <c r="P348" s="411"/>
      <c r="Q348" s="411"/>
      <c r="R348" s="126"/>
      <c r="T348" s="156" t="s">
        <v>5</v>
      </c>
      <c r="U348" s="47" t="s">
        <v>41</v>
      </c>
      <c r="V348" s="39"/>
      <c r="W348" s="157">
        <f>V348*K348</f>
        <v>0</v>
      </c>
      <c r="X348" s="157">
        <v>7.0200000000000002E-3</v>
      </c>
      <c r="Y348" s="157">
        <f>X348*K348</f>
        <v>1.404E-2</v>
      </c>
      <c r="Z348" s="157">
        <v>0</v>
      </c>
      <c r="AA348" s="158">
        <f>Z348*K348</f>
        <v>0</v>
      </c>
      <c r="AR348" s="21" t="s">
        <v>140</v>
      </c>
      <c r="AT348" s="21" t="s">
        <v>136</v>
      </c>
      <c r="AU348" s="21" t="s">
        <v>94</v>
      </c>
      <c r="AY348" s="21" t="s">
        <v>135</v>
      </c>
      <c r="BE348" s="103">
        <f>IF(U348="základní",N348,0)</f>
        <v>0</v>
      </c>
      <c r="BF348" s="103">
        <f>IF(U348="snížená",N348,0)</f>
        <v>0</v>
      </c>
      <c r="BG348" s="103">
        <f>IF(U348="zákl. přenesená",N348,0)</f>
        <v>0</v>
      </c>
      <c r="BH348" s="103">
        <f>IF(U348="sníž. přenesená",N348,0)</f>
        <v>0</v>
      </c>
      <c r="BI348" s="103">
        <f>IF(U348="nulová",N348,0)</f>
        <v>0</v>
      </c>
      <c r="BJ348" s="21" t="s">
        <v>81</v>
      </c>
      <c r="BK348" s="103">
        <f>ROUND(L348*K348,2)</f>
        <v>0</v>
      </c>
      <c r="BL348" s="21" t="s">
        <v>140</v>
      </c>
      <c r="BM348" s="21" t="s">
        <v>506</v>
      </c>
    </row>
    <row r="349" spans="2:65" s="10" customFormat="1" ht="22.5" customHeight="1">
      <c r="B349" s="159"/>
      <c r="C349" s="160"/>
      <c r="D349" s="160"/>
      <c r="E349" s="161" t="s">
        <v>5</v>
      </c>
      <c r="F349" s="412" t="s">
        <v>94</v>
      </c>
      <c r="G349" s="413"/>
      <c r="H349" s="413"/>
      <c r="I349" s="413"/>
      <c r="J349" s="160"/>
      <c r="K349" s="162">
        <v>2</v>
      </c>
      <c r="L349" s="160"/>
      <c r="M349" s="160"/>
      <c r="N349" s="160"/>
      <c r="O349" s="160"/>
      <c r="P349" s="160"/>
      <c r="Q349" s="160"/>
      <c r="R349" s="163"/>
      <c r="T349" s="164"/>
      <c r="U349" s="160"/>
      <c r="V349" s="160"/>
      <c r="W349" s="160"/>
      <c r="X349" s="160"/>
      <c r="Y349" s="160"/>
      <c r="Z349" s="160"/>
      <c r="AA349" s="165"/>
      <c r="AT349" s="166" t="s">
        <v>143</v>
      </c>
      <c r="AU349" s="166" t="s">
        <v>94</v>
      </c>
      <c r="AV349" s="10" t="s">
        <v>94</v>
      </c>
      <c r="AW349" s="10" t="s">
        <v>34</v>
      </c>
      <c r="AX349" s="10" t="s">
        <v>76</v>
      </c>
      <c r="AY349" s="166" t="s">
        <v>135</v>
      </c>
    </row>
    <row r="350" spans="2:65" s="11" customFormat="1" ht="22.5" customHeight="1">
      <c r="B350" s="167"/>
      <c r="C350" s="168"/>
      <c r="D350" s="168"/>
      <c r="E350" s="169" t="s">
        <v>5</v>
      </c>
      <c r="F350" s="414" t="s">
        <v>144</v>
      </c>
      <c r="G350" s="415"/>
      <c r="H350" s="415"/>
      <c r="I350" s="415"/>
      <c r="J350" s="168"/>
      <c r="K350" s="170">
        <v>2</v>
      </c>
      <c r="L350" s="168"/>
      <c r="M350" s="168"/>
      <c r="N350" s="168"/>
      <c r="O350" s="168"/>
      <c r="P350" s="168"/>
      <c r="Q350" s="168"/>
      <c r="R350" s="171"/>
      <c r="T350" s="172"/>
      <c r="U350" s="168"/>
      <c r="V350" s="168"/>
      <c r="W350" s="168"/>
      <c r="X350" s="168"/>
      <c r="Y350" s="168"/>
      <c r="Z350" s="168"/>
      <c r="AA350" s="173"/>
      <c r="AT350" s="174" t="s">
        <v>143</v>
      </c>
      <c r="AU350" s="174" t="s">
        <v>94</v>
      </c>
      <c r="AV350" s="11" t="s">
        <v>145</v>
      </c>
      <c r="AW350" s="11" t="s">
        <v>34</v>
      </c>
      <c r="AX350" s="11" t="s">
        <v>81</v>
      </c>
      <c r="AY350" s="174" t="s">
        <v>135</v>
      </c>
    </row>
    <row r="351" spans="2:65" s="1" customFormat="1" ht="31.5" customHeight="1">
      <c r="B351" s="123"/>
      <c r="C351" s="191" t="s">
        <v>754</v>
      </c>
      <c r="D351" s="191" t="s">
        <v>222</v>
      </c>
      <c r="E351" s="192" t="s">
        <v>508</v>
      </c>
      <c r="F351" s="426" t="s">
        <v>755</v>
      </c>
      <c r="G351" s="426"/>
      <c r="H351" s="426"/>
      <c r="I351" s="426"/>
      <c r="J351" s="193" t="s">
        <v>265</v>
      </c>
      <c r="K351" s="194">
        <v>2.02</v>
      </c>
      <c r="L351" s="427">
        <v>0</v>
      </c>
      <c r="M351" s="427"/>
      <c r="N351" s="428">
        <f>ROUND(L351*K351,2)</f>
        <v>0</v>
      </c>
      <c r="O351" s="411"/>
      <c r="P351" s="411"/>
      <c r="Q351" s="411"/>
      <c r="R351" s="126"/>
      <c r="T351" s="156" t="s">
        <v>5</v>
      </c>
      <c r="U351" s="47" t="s">
        <v>41</v>
      </c>
      <c r="V351" s="39"/>
      <c r="W351" s="157">
        <f>V351*K351</f>
        <v>0</v>
      </c>
      <c r="X351" s="157">
        <v>0.16200000000000001</v>
      </c>
      <c r="Y351" s="157">
        <f>X351*K351</f>
        <v>0.32724000000000003</v>
      </c>
      <c r="Z351" s="157">
        <v>0</v>
      </c>
      <c r="AA351" s="158">
        <f>Z351*K351</f>
        <v>0</v>
      </c>
      <c r="AR351" s="21" t="s">
        <v>198</v>
      </c>
      <c r="AT351" s="21" t="s">
        <v>222</v>
      </c>
      <c r="AU351" s="21" t="s">
        <v>94</v>
      </c>
      <c r="AY351" s="21" t="s">
        <v>135</v>
      </c>
      <c r="BE351" s="103">
        <f>IF(U351="základní",N351,0)</f>
        <v>0</v>
      </c>
      <c r="BF351" s="103">
        <f>IF(U351="snížená",N351,0)</f>
        <v>0</v>
      </c>
      <c r="BG351" s="103">
        <f>IF(U351="zákl. přenesená",N351,0)</f>
        <v>0</v>
      </c>
      <c r="BH351" s="103">
        <f>IF(U351="sníž. přenesená",N351,0)</f>
        <v>0</v>
      </c>
      <c r="BI351" s="103">
        <f>IF(U351="nulová",N351,0)</f>
        <v>0</v>
      </c>
      <c r="BJ351" s="21" t="s">
        <v>81</v>
      </c>
      <c r="BK351" s="103">
        <f>ROUND(L351*K351,2)</f>
        <v>0</v>
      </c>
      <c r="BL351" s="21" t="s">
        <v>140</v>
      </c>
      <c r="BM351" s="21" t="s">
        <v>510</v>
      </c>
    </row>
    <row r="352" spans="2:65" s="10" customFormat="1" ht="22.5" customHeight="1">
      <c r="B352" s="159"/>
      <c r="C352" s="160"/>
      <c r="D352" s="160"/>
      <c r="E352" s="161" t="s">
        <v>5</v>
      </c>
      <c r="F352" s="412" t="s">
        <v>461</v>
      </c>
      <c r="G352" s="413"/>
      <c r="H352" s="413"/>
      <c r="I352" s="413"/>
      <c r="J352" s="160"/>
      <c r="K352" s="162">
        <v>2.02</v>
      </c>
      <c r="L352" s="160"/>
      <c r="M352" s="160"/>
      <c r="N352" s="160"/>
      <c r="O352" s="160"/>
      <c r="P352" s="160"/>
      <c r="Q352" s="160"/>
      <c r="R352" s="163"/>
      <c r="T352" s="164"/>
      <c r="U352" s="160"/>
      <c r="V352" s="160"/>
      <c r="W352" s="160"/>
      <c r="X352" s="160"/>
      <c r="Y352" s="160"/>
      <c r="Z352" s="160"/>
      <c r="AA352" s="165"/>
      <c r="AT352" s="166" t="s">
        <v>143</v>
      </c>
      <c r="AU352" s="166" t="s">
        <v>94</v>
      </c>
      <c r="AV352" s="10" t="s">
        <v>94</v>
      </c>
      <c r="AW352" s="10" t="s">
        <v>34</v>
      </c>
      <c r="AX352" s="10" t="s">
        <v>76</v>
      </c>
      <c r="AY352" s="166" t="s">
        <v>135</v>
      </c>
    </row>
    <row r="353" spans="2:65" s="11" customFormat="1" ht="22.5" customHeight="1">
      <c r="B353" s="167"/>
      <c r="C353" s="168"/>
      <c r="D353" s="168"/>
      <c r="E353" s="169" t="s">
        <v>5</v>
      </c>
      <c r="F353" s="414" t="s">
        <v>144</v>
      </c>
      <c r="G353" s="415"/>
      <c r="H353" s="415"/>
      <c r="I353" s="415"/>
      <c r="J353" s="168"/>
      <c r="K353" s="170">
        <v>2.02</v>
      </c>
      <c r="L353" s="168"/>
      <c r="M353" s="168"/>
      <c r="N353" s="168"/>
      <c r="O353" s="168"/>
      <c r="P353" s="168"/>
      <c r="Q353" s="168"/>
      <c r="R353" s="171"/>
      <c r="T353" s="172"/>
      <c r="U353" s="168"/>
      <c r="V353" s="168"/>
      <c r="W353" s="168"/>
      <c r="X353" s="168"/>
      <c r="Y353" s="168"/>
      <c r="Z353" s="168"/>
      <c r="AA353" s="173"/>
      <c r="AT353" s="174" t="s">
        <v>143</v>
      </c>
      <c r="AU353" s="174" t="s">
        <v>94</v>
      </c>
      <c r="AV353" s="11" t="s">
        <v>145</v>
      </c>
      <c r="AW353" s="11" t="s">
        <v>34</v>
      </c>
      <c r="AX353" s="11" t="s">
        <v>81</v>
      </c>
      <c r="AY353" s="174" t="s">
        <v>135</v>
      </c>
    </row>
    <row r="354" spans="2:65" s="1" customFormat="1" ht="31.5" customHeight="1">
      <c r="B354" s="123"/>
      <c r="C354" s="152" t="s">
        <v>366</v>
      </c>
      <c r="D354" s="152" t="s">
        <v>136</v>
      </c>
      <c r="E354" s="153" t="s">
        <v>756</v>
      </c>
      <c r="F354" s="409" t="s">
        <v>757</v>
      </c>
      <c r="G354" s="409"/>
      <c r="H354" s="409"/>
      <c r="I354" s="409"/>
      <c r="J354" s="154" t="s">
        <v>265</v>
      </c>
      <c r="K354" s="155">
        <v>6</v>
      </c>
      <c r="L354" s="410">
        <v>0</v>
      </c>
      <c r="M354" s="410"/>
      <c r="N354" s="411">
        <f>ROUND(L354*K354,2)</f>
        <v>0</v>
      </c>
      <c r="O354" s="411"/>
      <c r="P354" s="411"/>
      <c r="Q354" s="411"/>
      <c r="R354" s="126"/>
      <c r="T354" s="156" t="s">
        <v>5</v>
      </c>
      <c r="U354" s="47" t="s">
        <v>41</v>
      </c>
      <c r="V354" s="39"/>
      <c r="W354" s="157">
        <f>V354*K354</f>
        <v>0</v>
      </c>
      <c r="X354" s="157">
        <v>9.3600000000000003E-3</v>
      </c>
      <c r="Y354" s="157">
        <f>X354*K354</f>
        <v>5.6160000000000002E-2</v>
      </c>
      <c r="Z354" s="157">
        <v>0</v>
      </c>
      <c r="AA354" s="158">
        <f>Z354*K354</f>
        <v>0</v>
      </c>
      <c r="AR354" s="21" t="s">
        <v>140</v>
      </c>
      <c r="AT354" s="21" t="s">
        <v>136</v>
      </c>
      <c r="AU354" s="21" t="s">
        <v>94</v>
      </c>
      <c r="AY354" s="21" t="s">
        <v>135</v>
      </c>
      <c r="BE354" s="103">
        <f>IF(U354="základní",N354,0)</f>
        <v>0</v>
      </c>
      <c r="BF354" s="103">
        <f>IF(U354="snížená",N354,0)</f>
        <v>0</v>
      </c>
      <c r="BG354" s="103">
        <f>IF(U354="zákl. přenesená",N354,0)</f>
        <v>0</v>
      </c>
      <c r="BH354" s="103">
        <f>IF(U354="sníž. přenesená",N354,0)</f>
        <v>0</v>
      </c>
      <c r="BI354" s="103">
        <f>IF(U354="nulová",N354,0)</f>
        <v>0</v>
      </c>
      <c r="BJ354" s="21" t="s">
        <v>81</v>
      </c>
      <c r="BK354" s="103">
        <f>ROUND(L354*K354,2)</f>
        <v>0</v>
      </c>
      <c r="BL354" s="21" t="s">
        <v>140</v>
      </c>
      <c r="BM354" s="21" t="s">
        <v>758</v>
      </c>
    </row>
    <row r="355" spans="2:65" s="10" customFormat="1" ht="22.5" customHeight="1">
      <c r="B355" s="159"/>
      <c r="C355" s="160"/>
      <c r="D355" s="160"/>
      <c r="E355" s="161" t="s">
        <v>5</v>
      </c>
      <c r="F355" s="412" t="s">
        <v>163</v>
      </c>
      <c r="G355" s="413"/>
      <c r="H355" s="413"/>
      <c r="I355" s="413"/>
      <c r="J355" s="160"/>
      <c r="K355" s="162">
        <v>5</v>
      </c>
      <c r="L355" s="160"/>
      <c r="M355" s="160"/>
      <c r="N355" s="160"/>
      <c r="O355" s="160"/>
      <c r="P355" s="160"/>
      <c r="Q355" s="160"/>
      <c r="R355" s="163"/>
      <c r="T355" s="164"/>
      <c r="U355" s="160"/>
      <c r="V355" s="160"/>
      <c r="W355" s="160"/>
      <c r="X355" s="160"/>
      <c r="Y355" s="160"/>
      <c r="Z355" s="160"/>
      <c r="AA355" s="165"/>
      <c r="AT355" s="166" t="s">
        <v>143</v>
      </c>
      <c r="AU355" s="166" t="s">
        <v>94</v>
      </c>
      <c r="AV355" s="10" t="s">
        <v>94</v>
      </c>
      <c r="AW355" s="10" t="s">
        <v>34</v>
      </c>
      <c r="AX355" s="10" t="s">
        <v>76</v>
      </c>
      <c r="AY355" s="166" t="s">
        <v>135</v>
      </c>
    </row>
    <row r="356" spans="2:65" s="12" customFormat="1" ht="22.5" customHeight="1">
      <c r="B356" s="175"/>
      <c r="C356" s="176"/>
      <c r="D356" s="176"/>
      <c r="E356" s="177" t="s">
        <v>5</v>
      </c>
      <c r="F356" s="420" t="s">
        <v>759</v>
      </c>
      <c r="G356" s="421"/>
      <c r="H356" s="421"/>
      <c r="I356" s="421"/>
      <c r="J356" s="176"/>
      <c r="K356" s="178" t="s">
        <v>5</v>
      </c>
      <c r="L356" s="176"/>
      <c r="M356" s="176"/>
      <c r="N356" s="176"/>
      <c r="O356" s="176"/>
      <c r="P356" s="176"/>
      <c r="Q356" s="176"/>
      <c r="R356" s="179"/>
      <c r="T356" s="180"/>
      <c r="U356" s="176"/>
      <c r="V356" s="176"/>
      <c r="W356" s="176"/>
      <c r="X356" s="176"/>
      <c r="Y356" s="176"/>
      <c r="Z356" s="176"/>
      <c r="AA356" s="181"/>
      <c r="AT356" s="182" t="s">
        <v>143</v>
      </c>
      <c r="AU356" s="182" t="s">
        <v>94</v>
      </c>
      <c r="AV356" s="12" t="s">
        <v>81</v>
      </c>
      <c r="AW356" s="12" t="s">
        <v>34</v>
      </c>
      <c r="AX356" s="12" t="s">
        <v>76</v>
      </c>
      <c r="AY356" s="182" t="s">
        <v>135</v>
      </c>
    </row>
    <row r="357" spans="2:65" s="11" customFormat="1" ht="22.5" customHeight="1">
      <c r="B357" s="167"/>
      <c r="C357" s="168"/>
      <c r="D357" s="168"/>
      <c r="E357" s="169" t="s">
        <v>5</v>
      </c>
      <c r="F357" s="414" t="s">
        <v>144</v>
      </c>
      <c r="G357" s="415"/>
      <c r="H357" s="415"/>
      <c r="I357" s="415"/>
      <c r="J357" s="168"/>
      <c r="K357" s="170">
        <v>5</v>
      </c>
      <c r="L357" s="168"/>
      <c r="M357" s="168"/>
      <c r="N357" s="168"/>
      <c r="O357" s="168"/>
      <c r="P357" s="168"/>
      <c r="Q357" s="168"/>
      <c r="R357" s="171"/>
      <c r="T357" s="172"/>
      <c r="U357" s="168"/>
      <c r="V357" s="168"/>
      <c r="W357" s="168"/>
      <c r="X357" s="168"/>
      <c r="Y357" s="168"/>
      <c r="Z357" s="168"/>
      <c r="AA357" s="173"/>
      <c r="AT357" s="174" t="s">
        <v>143</v>
      </c>
      <c r="AU357" s="174" t="s">
        <v>94</v>
      </c>
      <c r="AV357" s="11" t="s">
        <v>145</v>
      </c>
      <c r="AW357" s="11" t="s">
        <v>34</v>
      </c>
      <c r="AX357" s="11" t="s">
        <v>76</v>
      </c>
      <c r="AY357" s="174" t="s">
        <v>135</v>
      </c>
    </row>
    <row r="358" spans="2:65" s="10" customFormat="1" ht="22.5" customHeight="1">
      <c r="B358" s="159"/>
      <c r="C358" s="160"/>
      <c r="D358" s="160"/>
      <c r="E358" s="161" t="s">
        <v>5</v>
      </c>
      <c r="F358" s="422" t="s">
        <v>81</v>
      </c>
      <c r="G358" s="423"/>
      <c r="H358" s="423"/>
      <c r="I358" s="423"/>
      <c r="J358" s="160"/>
      <c r="K358" s="162">
        <v>1</v>
      </c>
      <c r="L358" s="160"/>
      <c r="M358" s="160"/>
      <c r="N358" s="160"/>
      <c r="O358" s="160"/>
      <c r="P358" s="160"/>
      <c r="Q358" s="160"/>
      <c r="R358" s="163"/>
      <c r="T358" s="164"/>
      <c r="U358" s="160"/>
      <c r="V358" s="160"/>
      <c r="W358" s="160"/>
      <c r="X358" s="160"/>
      <c r="Y358" s="160"/>
      <c r="Z358" s="160"/>
      <c r="AA358" s="165"/>
      <c r="AT358" s="166" t="s">
        <v>143</v>
      </c>
      <c r="AU358" s="166" t="s">
        <v>94</v>
      </c>
      <c r="AV358" s="10" t="s">
        <v>94</v>
      </c>
      <c r="AW358" s="10" t="s">
        <v>34</v>
      </c>
      <c r="AX358" s="10" t="s">
        <v>76</v>
      </c>
      <c r="AY358" s="166" t="s">
        <v>135</v>
      </c>
    </row>
    <row r="359" spans="2:65" s="12" customFormat="1" ht="22.5" customHeight="1">
      <c r="B359" s="175"/>
      <c r="C359" s="176"/>
      <c r="D359" s="176"/>
      <c r="E359" s="177" t="s">
        <v>5</v>
      </c>
      <c r="F359" s="420" t="s">
        <v>760</v>
      </c>
      <c r="G359" s="421"/>
      <c r="H359" s="421"/>
      <c r="I359" s="421"/>
      <c r="J359" s="176"/>
      <c r="K359" s="178" t="s">
        <v>5</v>
      </c>
      <c r="L359" s="176"/>
      <c r="M359" s="176"/>
      <c r="N359" s="176"/>
      <c r="O359" s="176"/>
      <c r="P359" s="176"/>
      <c r="Q359" s="176"/>
      <c r="R359" s="179"/>
      <c r="T359" s="180"/>
      <c r="U359" s="176"/>
      <c r="V359" s="176"/>
      <c r="W359" s="176"/>
      <c r="X359" s="176"/>
      <c r="Y359" s="176"/>
      <c r="Z359" s="176"/>
      <c r="AA359" s="181"/>
      <c r="AT359" s="182" t="s">
        <v>143</v>
      </c>
      <c r="AU359" s="182" t="s">
        <v>94</v>
      </c>
      <c r="AV359" s="12" t="s">
        <v>81</v>
      </c>
      <c r="AW359" s="12" t="s">
        <v>34</v>
      </c>
      <c r="AX359" s="12" t="s">
        <v>76</v>
      </c>
      <c r="AY359" s="182" t="s">
        <v>135</v>
      </c>
    </row>
    <row r="360" spans="2:65" s="11" customFormat="1" ht="22.5" customHeight="1">
      <c r="B360" s="167"/>
      <c r="C360" s="168"/>
      <c r="D360" s="168"/>
      <c r="E360" s="169" t="s">
        <v>5</v>
      </c>
      <c r="F360" s="414" t="s">
        <v>144</v>
      </c>
      <c r="G360" s="415"/>
      <c r="H360" s="415"/>
      <c r="I360" s="415"/>
      <c r="J360" s="168"/>
      <c r="K360" s="170">
        <v>1</v>
      </c>
      <c r="L360" s="168"/>
      <c r="M360" s="168"/>
      <c r="N360" s="168"/>
      <c r="O360" s="168"/>
      <c r="P360" s="168"/>
      <c r="Q360" s="168"/>
      <c r="R360" s="171"/>
      <c r="T360" s="172"/>
      <c r="U360" s="168"/>
      <c r="V360" s="168"/>
      <c r="W360" s="168"/>
      <c r="X360" s="168"/>
      <c r="Y360" s="168"/>
      <c r="Z360" s="168"/>
      <c r="AA360" s="173"/>
      <c r="AT360" s="174" t="s">
        <v>143</v>
      </c>
      <c r="AU360" s="174" t="s">
        <v>94</v>
      </c>
      <c r="AV360" s="11" t="s">
        <v>145</v>
      </c>
      <c r="AW360" s="11" t="s">
        <v>34</v>
      </c>
      <c r="AX360" s="11" t="s">
        <v>76</v>
      </c>
      <c r="AY360" s="174" t="s">
        <v>135</v>
      </c>
    </row>
    <row r="361" spans="2:65" s="13" customFormat="1" ht="22.5" customHeight="1">
      <c r="B361" s="183"/>
      <c r="C361" s="184"/>
      <c r="D361" s="184"/>
      <c r="E361" s="185" t="s">
        <v>5</v>
      </c>
      <c r="F361" s="424" t="s">
        <v>157</v>
      </c>
      <c r="G361" s="425"/>
      <c r="H361" s="425"/>
      <c r="I361" s="425"/>
      <c r="J361" s="184"/>
      <c r="K361" s="186">
        <v>6</v>
      </c>
      <c r="L361" s="184"/>
      <c r="M361" s="184"/>
      <c r="N361" s="184"/>
      <c r="O361" s="184"/>
      <c r="P361" s="184"/>
      <c r="Q361" s="184"/>
      <c r="R361" s="187"/>
      <c r="T361" s="188"/>
      <c r="U361" s="184"/>
      <c r="V361" s="184"/>
      <c r="W361" s="184"/>
      <c r="X361" s="184"/>
      <c r="Y361" s="184"/>
      <c r="Z361" s="184"/>
      <c r="AA361" s="189"/>
      <c r="AT361" s="190" t="s">
        <v>143</v>
      </c>
      <c r="AU361" s="190" t="s">
        <v>94</v>
      </c>
      <c r="AV361" s="13" t="s">
        <v>140</v>
      </c>
      <c r="AW361" s="13" t="s">
        <v>34</v>
      </c>
      <c r="AX361" s="13" t="s">
        <v>81</v>
      </c>
      <c r="AY361" s="190" t="s">
        <v>135</v>
      </c>
    </row>
    <row r="362" spans="2:65" s="1" customFormat="1" ht="31.5" customHeight="1">
      <c r="B362" s="123"/>
      <c r="C362" s="191" t="s">
        <v>761</v>
      </c>
      <c r="D362" s="191" t="s">
        <v>222</v>
      </c>
      <c r="E362" s="192" t="s">
        <v>762</v>
      </c>
      <c r="F362" s="426" t="s">
        <v>763</v>
      </c>
      <c r="G362" s="426"/>
      <c r="H362" s="426"/>
      <c r="I362" s="426"/>
      <c r="J362" s="193" t="s">
        <v>265</v>
      </c>
      <c r="K362" s="194">
        <v>5.05</v>
      </c>
      <c r="L362" s="427">
        <v>0</v>
      </c>
      <c r="M362" s="427"/>
      <c r="N362" s="428">
        <f>ROUND(L362*K362,2)</f>
        <v>0</v>
      </c>
      <c r="O362" s="411"/>
      <c r="P362" s="411"/>
      <c r="Q362" s="411"/>
      <c r="R362" s="126"/>
      <c r="T362" s="156" t="s">
        <v>5</v>
      </c>
      <c r="U362" s="47" t="s">
        <v>41</v>
      </c>
      <c r="V362" s="39"/>
      <c r="W362" s="157">
        <f>V362*K362</f>
        <v>0</v>
      </c>
      <c r="X362" s="157">
        <v>5.0599999999999999E-2</v>
      </c>
      <c r="Y362" s="157">
        <f>X362*K362</f>
        <v>0.25552999999999998</v>
      </c>
      <c r="Z362" s="157">
        <v>0</v>
      </c>
      <c r="AA362" s="158">
        <f>Z362*K362</f>
        <v>0</v>
      </c>
      <c r="AR362" s="21" t="s">
        <v>198</v>
      </c>
      <c r="AT362" s="21" t="s">
        <v>222</v>
      </c>
      <c r="AU362" s="21" t="s">
        <v>94</v>
      </c>
      <c r="AY362" s="21" t="s">
        <v>135</v>
      </c>
      <c r="BE362" s="103">
        <f>IF(U362="základní",N362,0)</f>
        <v>0</v>
      </c>
      <c r="BF362" s="103">
        <f>IF(U362="snížená",N362,0)</f>
        <v>0</v>
      </c>
      <c r="BG362" s="103">
        <f>IF(U362="zákl. přenesená",N362,0)</f>
        <v>0</v>
      </c>
      <c r="BH362" s="103">
        <f>IF(U362="sníž. přenesená",N362,0)</f>
        <v>0</v>
      </c>
      <c r="BI362" s="103">
        <f>IF(U362="nulová",N362,0)</f>
        <v>0</v>
      </c>
      <c r="BJ362" s="21" t="s">
        <v>81</v>
      </c>
      <c r="BK362" s="103">
        <f>ROUND(L362*K362,2)</f>
        <v>0</v>
      </c>
      <c r="BL362" s="21" t="s">
        <v>140</v>
      </c>
      <c r="BM362" s="21" t="s">
        <v>764</v>
      </c>
    </row>
    <row r="363" spans="2:65" s="10" customFormat="1" ht="22.5" customHeight="1">
      <c r="B363" s="159"/>
      <c r="C363" s="160"/>
      <c r="D363" s="160"/>
      <c r="E363" s="161" t="s">
        <v>5</v>
      </c>
      <c r="F363" s="412" t="s">
        <v>475</v>
      </c>
      <c r="G363" s="413"/>
      <c r="H363" s="413"/>
      <c r="I363" s="413"/>
      <c r="J363" s="160"/>
      <c r="K363" s="162">
        <v>5.05</v>
      </c>
      <c r="L363" s="160"/>
      <c r="M363" s="160"/>
      <c r="N363" s="160"/>
      <c r="O363" s="160"/>
      <c r="P363" s="160"/>
      <c r="Q363" s="160"/>
      <c r="R363" s="163"/>
      <c r="T363" s="164"/>
      <c r="U363" s="160"/>
      <c r="V363" s="160"/>
      <c r="W363" s="160"/>
      <c r="X363" s="160"/>
      <c r="Y363" s="160"/>
      <c r="Z363" s="160"/>
      <c r="AA363" s="165"/>
      <c r="AT363" s="166" t="s">
        <v>143</v>
      </c>
      <c r="AU363" s="166" t="s">
        <v>94</v>
      </c>
      <c r="AV363" s="10" t="s">
        <v>94</v>
      </c>
      <c r="AW363" s="10" t="s">
        <v>34</v>
      </c>
      <c r="AX363" s="10" t="s">
        <v>76</v>
      </c>
      <c r="AY363" s="166" t="s">
        <v>135</v>
      </c>
    </row>
    <row r="364" spans="2:65" s="11" customFormat="1" ht="22.5" customHeight="1">
      <c r="B364" s="167"/>
      <c r="C364" s="168"/>
      <c r="D364" s="168"/>
      <c r="E364" s="169" t="s">
        <v>5</v>
      </c>
      <c r="F364" s="414" t="s">
        <v>144</v>
      </c>
      <c r="G364" s="415"/>
      <c r="H364" s="415"/>
      <c r="I364" s="415"/>
      <c r="J364" s="168"/>
      <c r="K364" s="170">
        <v>5.05</v>
      </c>
      <c r="L364" s="168"/>
      <c r="M364" s="168"/>
      <c r="N364" s="168"/>
      <c r="O364" s="168"/>
      <c r="P364" s="168"/>
      <c r="Q364" s="168"/>
      <c r="R364" s="171"/>
      <c r="T364" s="172"/>
      <c r="U364" s="168"/>
      <c r="V364" s="168"/>
      <c r="W364" s="168"/>
      <c r="X364" s="168"/>
      <c r="Y364" s="168"/>
      <c r="Z364" s="168"/>
      <c r="AA364" s="173"/>
      <c r="AT364" s="174" t="s">
        <v>143</v>
      </c>
      <c r="AU364" s="174" t="s">
        <v>94</v>
      </c>
      <c r="AV364" s="11" t="s">
        <v>145</v>
      </c>
      <c r="AW364" s="11" t="s">
        <v>34</v>
      </c>
      <c r="AX364" s="11" t="s">
        <v>81</v>
      </c>
      <c r="AY364" s="174" t="s">
        <v>135</v>
      </c>
    </row>
    <row r="365" spans="2:65" s="1" customFormat="1" ht="31.5" customHeight="1">
      <c r="B365" s="123"/>
      <c r="C365" s="191" t="s">
        <v>765</v>
      </c>
      <c r="D365" s="191" t="s">
        <v>222</v>
      </c>
      <c r="E365" s="192" t="s">
        <v>766</v>
      </c>
      <c r="F365" s="426" t="s">
        <v>767</v>
      </c>
      <c r="G365" s="426"/>
      <c r="H365" s="426"/>
      <c r="I365" s="426"/>
      <c r="J365" s="193" t="s">
        <v>265</v>
      </c>
      <c r="K365" s="194">
        <v>1.01</v>
      </c>
      <c r="L365" s="427">
        <v>0</v>
      </c>
      <c r="M365" s="427"/>
      <c r="N365" s="428">
        <f>ROUND(L365*K365,2)</f>
        <v>0</v>
      </c>
      <c r="O365" s="411"/>
      <c r="P365" s="411"/>
      <c r="Q365" s="411"/>
      <c r="R365" s="126"/>
      <c r="T365" s="156" t="s">
        <v>5</v>
      </c>
      <c r="U365" s="47" t="s">
        <v>41</v>
      </c>
      <c r="V365" s="39"/>
      <c r="W365" s="157">
        <f>V365*K365</f>
        <v>0</v>
      </c>
      <c r="X365" s="157">
        <v>5.2400000000000002E-2</v>
      </c>
      <c r="Y365" s="157">
        <f>X365*K365</f>
        <v>5.2924000000000006E-2</v>
      </c>
      <c r="Z365" s="157">
        <v>0</v>
      </c>
      <c r="AA365" s="158">
        <f>Z365*K365</f>
        <v>0</v>
      </c>
      <c r="AR365" s="21" t="s">
        <v>198</v>
      </c>
      <c r="AT365" s="21" t="s">
        <v>222</v>
      </c>
      <c r="AU365" s="21" t="s">
        <v>94</v>
      </c>
      <c r="AY365" s="21" t="s">
        <v>135</v>
      </c>
      <c r="BE365" s="103">
        <f>IF(U365="základní",N365,0)</f>
        <v>0</v>
      </c>
      <c r="BF365" s="103">
        <f>IF(U365="snížená",N365,0)</f>
        <v>0</v>
      </c>
      <c r="BG365" s="103">
        <f>IF(U365="zákl. přenesená",N365,0)</f>
        <v>0</v>
      </c>
      <c r="BH365" s="103">
        <f>IF(U365="sníž. přenesená",N365,0)</f>
        <v>0</v>
      </c>
      <c r="BI365" s="103">
        <f>IF(U365="nulová",N365,0)</f>
        <v>0</v>
      </c>
      <c r="BJ365" s="21" t="s">
        <v>81</v>
      </c>
      <c r="BK365" s="103">
        <f>ROUND(L365*K365,2)</f>
        <v>0</v>
      </c>
      <c r="BL365" s="21" t="s">
        <v>140</v>
      </c>
      <c r="BM365" s="21" t="s">
        <v>768</v>
      </c>
    </row>
    <row r="366" spans="2:65" s="10" customFormat="1" ht="22.5" customHeight="1">
      <c r="B366" s="159"/>
      <c r="C366" s="160"/>
      <c r="D366" s="160"/>
      <c r="E366" s="161" t="s">
        <v>5</v>
      </c>
      <c r="F366" s="412" t="s">
        <v>468</v>
      </c>
      <c r="G366" s="413"/>
      <c r="H366" s="413"/>
      <c r="I366" s="413"/>
      <c r="J366" s="160"/>
      <c r="K366" s="162">
        <v>1.01</v>
      </c>
      <c r="L366" s="160"/>
      <c r="M366" s="160"/>
      <c r="N366" s="160"/>
      <c r="O366" s="160"/>
      <c r="P366" s="160"/>
      <c r="Q366" s="160"/>
      <c r="R366" s="163"/>
      <c r="T366" s="164"/>
      <c r="U366" s="160"/>
      <c r="V366" s="160"/>
      <c r="W366" s="160"/>
      <c r="X366" s="160"/>
      <c r="Y366" s="160"/>
      <c r="Z366" s="160"/>
      <c r="AA366" s="165"/>
      <c r="AT366" s="166" t="s">
        <v>143</v>
      </c>
      <c r="AU366" s="166" t="s">
        <v>94</v>
      </c>
      <c r="AV366" s="10" t="s">
        <v>94</v>
      </c>
      <c r="AW366" s="10" t="s">
        <v>34</v>
      </c>
      <c r="AX366" s="10" t="s">
        <v>76</v>
      </c>
      <c r="AY366" s="166" t="s">
        <v>135</v>
      </c>
    </row>
    <row r="367" spans="2:65" s="11" customFormat="1" ht="22.5" customHeight="1">
      <c r="B367" s="167"/>
      <c r="C367" s="168"/>
      <c r="D367" s="168"/>
      <c r="E367" s="169" t="s">
        <v>5</v>
      </c>
      <c r="F367" s="414" t="s">
        <v>144</v>
      </c>
      <c r="G367" s="415"/>
      <c r="H367" s="415"/>
      <c r="I367" s="415"/>
      <c r="J367" s="168"/>
      <c r="K367" s="170">
        <v>1.01</v>
      </c>
      <c r="L367" s="168"/>
      <c r="M367" s="168"/>
      <c r="N367" s="168"/>
      <c r="O367" s="168"/>
      <c r="P367" s="168"/>
      <c r="Q367" s="168"/>
      <c r="R367" s="171"/>
      <c r="T367" s="172"/>
      <c r="U367" s="168"/>
      <c r="V367" s="168"/>
      <c r="W367" s="168"/>
      <c r="X367" s="168"/>
      <c r="Y367" s="168"/>
      <c r="Z367" s="168"/>
      <c r="AA367" s="173"/>
      <c r="AT367" s="174" t="s">
        <v>143</v>
      </c>
      <c r="AU367" s="174" t="s">
        <v>94</v>
      </c>
      <c r="AV367" s="11" t="s">
        <v>145</v>
      </c>
      <c r="AW367" s="11" t="s">
        <v>34</v>
      </c>
      <c r="AX367" s="11" t="s">
        <v>81</v>
      </c>
      <c r="AY367" s="174" t="s">
        <v>135</v>
      </c>
    </row>
    <row r="368" spans="2:65" s="1" customFormat="1" ht="31.5" customHeight="1">
      <c r="B368" s="123"/>
      <c r="C368" s="152" t="s">
        <v>271</v>
      </c>
      <c r="D368" s="152" t="s">
        <v>136</v>
      </c>
      <c r="E368" s="153" t="s">
        <v>769</v>
      </c>
      <c r="F368" s="409" t="s">
        <v>770</v>
      </c>
      <c r="G368" s="409"/>
      <c r="H368" s="409"/>
      <c r="I368" s="409"/>
      <c r="J368" s="154" t="s">
        <v>139</v>
      </c>
      <c r="K368" s="155">
        <v>5.4</v>
      </c>
      <c r="L368" s="410">
        <v>0</v>
      </c>
      <c r="M368" s="410"/>
      <c r="N368" s="411">
        <f>ROUND(L368*K368,2)</f>
        <v>0</v>
      </c>
      <c r="O368" s="411"/>
      <c r="P368" s="411"/>
      <c r="Q368" s="411"/>
      <c r="R368" s="126"/>
      <c r="T368" s="156" t="s">
        <v>5</v>
      </c>
      <c r="U368" s="47" t="s">
        <v>41</v>
      </c>
      <c r="V368" s="39"/>
      <c r="W368" s="157">
        <f>V368*K368</f>
        <v>0</v>
      </c>
      <c r="X368" s="157">
        <v>0</v>
      </c>
      <c r="Y368" s="157">
        <f>X368*K368</f>
        <v>0</v>
      </c>
      <c r="Z368" s="157">
        <v>0</v>
      </c>
      <c r="AA368" s="158">
        <f>Z368*K368</f>
        <v>0</v>
      </c>
      <c r="AR368" s="21" t="s">
        <v>140</v>
      </c>
      <c r="AT368" s="21" t="s">
        <v>136</v>
      </c>
      <c r="AU368" s="21" t="s">
        <v>94</v>
      </c>
      <c r="AY368" s="21" t="s">
        <v>135</v>
      </c>
      <c r="BE368" s="103">
        <f>IF(U368="základní",N368,0)</f>
        <v>0</v>
      </c>
      <c r="BF368" s="103">
        <f>IF(U368="snížená",N368,0)</f>
        <v>0</v>
      </c>
      <c r="BG368" s="103">
        <f>IF(U368="zákl. přenesená",N368,0)</f>
        <v>0</v>
      </c>
      <c r="BH368" s="103">
        <f>IF(U368="sníž. přenesená",N368,0)</f>
        <v>0</v>
      </c>
      <c r="BI368" s="103">
        <f>IF(U368="nulová",N368,0)</f>
        <v>0</v>
      </c>
      <c r="BJ368" s="21" t="s">
        <v>81</v>
      </c>
      <c r="BK368" s="103">
        <f>ROUND(L368*K368,2)</f>
        <v>0</v>
      </c>
      <c r="BL368" s="21" t="s">
        <v>140</v>
      </c>
      <c r="BM368" s="21" t="s">
        <v>771</v>
      </c>
    </row>
    <row r="369" spans="2:65" s="10" customFormat="1" ht="22.5" customHeight="1">
      <c r="B369" s="159"/>
      <c r="C369" s="160"/>
      <c r="D369" s="160"/>
      <c r="E369" s="161" t="s">
        <v>5</v>
      </c>
      <c r="F369" s="412" t="s">
        <v>772</v>
      </c>
      <c r="G369" s="413"/>
      <c r="H369" s="413"/>
      <c r="I369" s="413"/>
      <c r="J369" s="160"/>
      <c r="K369" s="162">
        <v>2.75</v>
      </c>
      <c r="L369" s="160"/>
      <c r="M369" s="160"/>
      <c r="N369" s="160"/>
      <c r="O369" s="160"/>
      <c r="P369" s="160"/>
      <c r="Q369" s="160"/>
      <c r="R369" s="163"/>
      <c r="T369" s="164"/>
      <c r="U369" s="160"/>
      <c r="V369" s="160"/>
      <c r="W369" s="160"/>
      <c r="X369" s="160"/>
      <c r="Y369" s="160"/>
      <c r="Z369" s="160"/>
      <c r="AA369" s="165"/>
      <c r="AT369" s="166" t="s">
        <v>143</v>
      </c>
      <c r="AU369" s="166" t="s">
        <v>94</v>
      </c>
      <c r="AV369" s="10" t="s">
        <v>94</v>
      </c>
      <c r="AW369" s="10" t="s">
        <v>34</v>
      </c>
      <c r="AX369" s="10" t="s">
        <v>76</v>
      </c>
      <c r="AY369" s="166" t="s">
        <v>135</v>
      </c>
    </row>
    <row r="370" spans="2:65" s="10" customFormat="1" ht="22.5" customHeight="1">
      <c r="B370" s="159"/>
      <c r="C370" s="160"/>
      <c r="D370" s="160"/>
      <c r="E370" s="161" t="s">
        <v>5</v>
      </c>
      <c r="F370" s="422" t="s">
        <v>773</v>
      </c>
      <c r="G370" s="423"/>
      <c r="H370" s="423"/>
      <c r="I370" s="423"/>
      <c r="J370" s="160"/>
      <c r="K370" s="162">
        <v>0.94499999999999995</v>
      </c>
      <c r="L370" s="160"/>
      <c r="M370" s="160"/>
      <c r="N370" s="160"/>
      <c r="O370" s="160"/>
      <c r="P370" s="160"/>
      <c r="Q370" s="160"/>
      <c r="R370" s="163"/>
      <c r="T370" s="164"/>
      <c r="U370" s="160"/>
      <c r="V370" s="160"/>
      <c r="W370" s="160"/>
      <c r="X370" s="160"/>
      <c r="Y370" s="160"/>
      <c r="Z370" s="160"/>
      <c r="AA370" s="165"/>
      <c r="AT370" s="166" t="s">
        <v>143</v>
      </c>
      <c r="AU370" s="166" t="s">
        <v>94</v>
      </c>
      <c r="AV370" s="10" t="s">
        <v>94</v>
      </c>
      <c r="AW370" s="10" t="s">
        <v>34</v>
      </c>
      <c r="AX370" s="10" t="s">
        <v>76</v>
      </c>
      <c r="AY370" s="166" t="s">
        <v>135</v>
      </c>
    </row>
    <row r="371" spans="2:65" s="10" customFormat="1" ht="22.5" customHeight="1">
      <c r="B371" s="159"/>
      <c r="C371" s="160"/>
      <c r="D371" s="160"/>
      <c r="E371" s="161" t="s">
        <v>5</v>
      </c>
      <c r="F371" s="422" t="s">
        <v>774</v>
      </c>
      <c r="G371" s="423"/>
      <c r="H371" s="423"/>
      <c r="I371" s="423"/>
      <c r="J371" s="160"/>
      <c r="K371" s="162">
        <v>1.7050000000000001</v>
      </c>
      <c r="L371" s="160"/>
      <c r="M371" s="160"/>
      <c r="N371" s="160"/>
      <c r="O371" s="160"/>
      <c r="P371" s="160"/>
      <c r="Q371" s="160"/>
      <c r="R371" s="163"/>
      <c r="T371" s="164"/>
      <c r="U371" s="160"/>
      <c r="V371" s="160"/>
      <c r="W371" s="160"/>
      <c r="X371" s="160"/>
      <c r="Y371" s="160"/>
      <c r="Z371" s="160"/>
      <c r="AA371" s="165"/>
      <c r="AT371" s="166" t="s">
        <v>143</v>
      </c>
      <c r="AU371" s="166" t="s">
        <v>94</v>
      </c>
      <c r="AV371" s="10" t="s">
        <v>94</v>
      </c>
      <c r="AW371" s="10" t="s">
        <v>34</v>
      </c>
      <c r="AX371" s="10" t="s">
        <v>76</v>
      </c>
      <c r="AY371" s="166" t="s">
        <v>135</v>
      </c>
    </row>
    <row r="372" spans="2:65" s="12" customFormat="1" ht="22.5" customHeight="1">
      <c r="B372" s="175"/>
      <c r="C372" s="176"/>
      <c r="D372" s="176"/>
      <c r="E372" s="177" t="s">
        <v>5</v>
      </c>
      <c r="F372" s="420" t="s">
        <v>676</v>
      </c>
      <c r="G372" s="421"/>
      <c r="H372" s="421"/>
      <c r="I372" s="421"/>
      <c r="J372" s="176"/>
      <c r="K372" s="178" t="s">
        <v>5</v>
      </c>
      <c r="L372" s="176"/>
      <c r="M372" s="176"/>
      <c r="N372" s="176"/>
      <c r="O372" s="176"/>
      <c r="P372" s="176"/>
      <c r="Q372" s="176"/>
      <c r="R372" s="179"/>
      <c r="T372" s="180"/>
      <c r="U372" s="176"/>
      <c r="V372" s="176"/>
      <c r="W372" s="176"/>
      <c r="X372" s="176"/>
      <c r="Y372" s="176"/>
      <c r="Z372" s="176"/>
      <c r="AA372" s="181"/>
      <c r="AT372" s="182" t="s">
        <v>143</v>
      </c>
      <c r="AU372" s="182" t="s">
        <v>94</v>
      </c>
      <c r="AV372" s="12" t="s">
        <v>81</v>
      </c>
      <c r="AW372" s="12" t="s">
        <v>34</v>
      </c>
      <c r="AX372" s="12" t="s">
        <v>76</v>
      </c>
      <c r="AY372" s="182" t="s">
        <v>135</v>
      </c>
    </row>
    <row r="373" spans="2:65" s="11" customFormat="1" ht="22.5" customHeight="1">
      <c r="B373" s="167"/>
      <c r="C373" s="168"/>
      <c r="D373" s="168"/>
      <c r="E373" s="169" t="s">
        <v>5</v>
      </c>
      <c r="F373" s="414" t="s">
        <v>144</v>
      </c>
      <c r="G373" s="415"/>
      <c r="H373" s="415"/>
      <c r="I373" s="415"/>
      <c r="J373" s="168"/>
      <c r="K373" s="170">
        <v>5.4</v>
      </c>
      <c r="L373" s="168"/>
      <c r="M373" s="168"/>
      <c r="N373" s="168"/>
      <c r="O373" s="168"/>
      <c r="P373" s="168"/>
      <c r="Q373" s="168"/>
      <c r="R373" s="171"/>
      <c r="T373" s="172"/>
      <c r="U373" s="168"/>
      <c r="V373" s="168"/>
      <c r="W373" s="168"/>
      <c r="X373" s="168"/>
      <c r="Y373" s="168"/>
      <c r="Z373" s="168"/>
      <c r="AA373" s="173"/>
      <c r="AT373" s="174" t="s">
        <v>143</v>
      </c>
      <c r="AU373" s="174" t="s">
        <v>94</v>
      </c>
      <c r="AV373" s="11" t="s">
        <v>145</v>
      </c>
      <c r="AW373" s="11" t="s">
        <v>34</v>
      </c>
      <c r="AX373" s="11" t="s">
        <v>81</v>
      </c>
      <c r="AY373" s="174" t="s">
        <v>135</v>
      </c>
    </row>
    <row r="374" spans="2:65" s="1" customFormat="1" ht="31.5" customHeight="1">
      <c r="B374" s="123"/>
      <c r="C374" s="152" t="s">
        <v>142</v>
      </c>
      <c r="D374" s="152" t="s">
        <v>136</v>
      </c>
      <c r="E374" s="153" t="s">
        <v>775</v>
      </c>
      <c r="F374" s="409" t="s">
        <v>776</v>
      </c>
      <c r="G374" s="409"/>
      <c r="H374" s="409"/>
      <c r="I374" s="409"/>
      <c r="J374" s="154" t="s">
        <v>139</v>
      </c>
      <c r="K374" s="155">
        <v>5.5579999999999998</v>
      </c>
      <c r="L374" s="410">
        <v>0</v>
      </c>
      <c r="M374" s="410"/>
      <c r="N374" s="411">
        <f>ROUND(L374*K374,2)</f>
        <v>0</v>
      </c>
      <c r="O374" s="411"/>
      <c r="P374" s="411"/>
      <c r="Q374" s="411"/>
      <c r="R374" s="126"/>
      <c r="T374" s="156" t="s">
        <v>5</v>
      </c>
      <c r="U374" s="47" t="s">
        <v>41</v>
      </c>
      <c r="V374" s="39"/>
      <c r="W374" s="157">
        <f>V374*K374</f>
        <v>0</v>
      </c>
      <c r="X374" s="157">
        <v>0</v>
      </c>
      <c r="Y374" s="157">
        <f>X374*K374</f>
        <v>0</v>
      </c>
      <c r="Z374" s="157">
        <v>0</v>
      </c>
      <c r="AA374" s="158">
        <f>Z374*K374</f>
        <v>0</v>
      </c>
      <c r="AR374" s="21" t="s">
        <v>140</v>
      </c>
      <c r="AT374" s="21" t="s">
        <v>136</v>
      </c>
      <c r="AU374" s="21" t="s">
        <v>94</v>
      </c>
      <c r="AY374" s="21" t="s">
        <v>135</v>
      </c>
      <c r="BE374" s="103">
        <f>IF(U374="základní",N374,0)</f>
        <v>0</v>
      </c>
      <c r="BF374" s="103">
        <f>IF(U374="snížená",N374,0)</f>
        <v>0</v>
      </c>
      <c r="BG374" s="103">
        <f>IF(U374="zákl. přenesená",N374,0)</f>
        <v>0</v>
      </c>
      <c r="BH374" s="103">
        <f>IF(U374="sníž. přenesená",N374,0)</f>
        <v>0</v>
      </c>
      <c r="BI374" s="103">
        <f>IF(U374="nulová",N374,0)</f>
        <v>0</v>
      </c>
      <c r="BJ374" s="21" t="s">
        <v>81</v>
      </c>
      <c r="BK374" s="103">
        <f>ROUND(L374*K374,2)</f>
        <v>0</v>
      </c>
      <c r="BL374" s="21" t="s">
        <v>140</v>
      </c>
      <c r="BM374" s="21" t="s">
        <v>777</v>
      </c>
    </row>
    <row r="375" spans="2:65" s="10" customFormat="1" ht="22.5" customHeight="1">
      <c r="B375" s="159"/>
      <c r="C375" s="160"/>
      <c r="D375" s="160"/>
      <c r="E375" s="161" t="s">
        <v>5</v>
      </c>
      <c r="F375" s="412" t="s">
        <v>778</v>
      </c>
      <c r="G375" s="413"/>
      <c r="H375" s="413"/>
      <c r="I375" s="413"/>
      <c r="J375" s="160"/>
      <c r="K375" s="162">
        <v>6.3</v>
      </c>
      <c r="L375" s="160"/>
      <c r="M375" s="160"/>
      <c r="N375" s="160"/>
      <c r="O375" s="160"/>
      <c r="P375" s="160"/>
      <c r="Q375" s="160"/>
      <c r="R375" s="163"/>
      <c r="T375" s="164"/>
      <c r="U375" s="160"/>
      <c r="V375" s="160"/>
      <c r="W375" s="160"/>
      <c r="X375" s="160"/>
      <c r="Y375" s="160"/>
      <c r="Z375" s="160"/>
      <c r="AA375" s="165"/>
      <c r="AT375" s="166" t="s">
        <v>143</v>
      </c>
      <c r="AU375" s="166" t="s">
        <v>94</v>
      </c>
      <c r="AV375" s="10" t="s">
        <v>94</v>
      </c>
      <c r="AW375" s="10" t="s">
        <v>34</v>
      </c>
      <c r="AX375" s="10" t="s">
        <v>76</v>
      </c>
      <c r="AY375" s="166" t="s">
        <v>135</v>
      </c>
    </row>
    <row r="376" spans="2:65" s="10" customFormat="1" ht="22.5" customHeight="1">
      <c r="B376" s="159"/>
      <c r="C376" s="160"/>
      <c r="D376" s="160"/>
      <c r="E376" s="161" t="s">
        <v>5</v>
      </c>
      <c r="F376" s="422" t="s">
        <v>779</v>
      </c>
      <c r="G376" s="423"/>
      <c r="H376" s="423"/>
      <c r="I376" s="423"/>
      <c r="J376" s="160"/>
      <c r="K376" s="162">
        <v>-0.74199999999999999</v>
      </c>
      <c r="L376" s="160"/>
      <c r="M376" s="160"/>
      <c r="N376" s="160"/>
      <c r="O376" s="160"/>
      <c r="P376" s="160"/>
      <c r="Q376" s="160"/>
      <c r="R376" s="163"/>
      <c r="T376" s="164"/>
      <c r="U376" s="160"/>
      <c r="V376" s="160"/>
      <c r="W376" s="160"/>
      <c r="X376" s="160"/>
      <c r="Y376" s="160"/>
      <c r="Z376" s="160"/>
      <c r="AA376" s="165"/>
      <c r="AT376" s="166" t="s">
        <v>143</v>
      </c>
      <c r="AU376" s="166" t="s">
        <v>94</v>
      </c>
      <c r="AV376" s="10" t="s">
        <v>94</v>
      </c>
      <c r="AW376" s="10" t="s">
        <v>34</v>
      </c>
      <c r="AX376" s="10" t="s">
        <v>76</v>
      </c>
      <c r="AY376" s="166" t="s">
        <v>135</v>
      </c>
    </row>
    <row r="377" spans="2:65" s="12" customFormat="1" ht="22.5" customHeight="1">
      <c r="B377" s="175"/>
      <c r="C377" s="176"/>
      <c r="D377" s="176"/>
      <c r="E377" s="177" t="s">
        <v>5</v>
      </c>
      <c r="F377" s="420" t="s">
        <v>780</v>
      </c>
      <c r="G377" s="421"/>
      <c r="H377" s="421"/>
      <c r="I377" s="421"/>
      <c r="J377" s="176"/>
      <c r="K377" s="178" t="s">
        <v>5</v>
      </c>
      <c r="L377" s="176"/>
      <c r="M377" s="176"/>
      <c r="N377" s="176"/>
      <c r="O377" s="176"/>
      <c r="P377" s="176"/>
      <c r="Q377" s="176"/>
      <c r="R377" s="179"/>
      <c r="T377" s="180"/>
      <c r="U377" s="176"/>
      <c r="V377" s="176"/>
      <c r="W377" s="176"/>
      <c r="X377" s="176"/>
      <c r="Y377" s="176"/>
      <c r="Z377" s="176"/>
      <c r="AA377" s="181"/>
      <c r="AT377" s="182" t="s">
        <v>143</v>
      </c>
      <c r="AU377" s="182" t="s">
        <v>94</v>
      </c>
      <c r="AV377" s="12" t="s">
        <v>81</v>
      </c>
      <c r="AW377" s="12" t="s">
        <v>34</v>
      </c>
      <c r="AX377" s="12" t="s">
        <v>76</v>
      </c>
      <c r="AY377" s="182" t="s">
        <v>135</v>
      </c>
    </row>
    <row r="378" spans="2:65" s="11" customFormat="1" ht="22.5" customHeight="1">
      <c r="B378" s="167"/>
      <c r="C378" s="168"/>
      <c r="D378" s="168"/>
      <c r="E378" s="169" t="s">
        <v>5</v>
      </c>
      <c r="F378" s="414" t="s">
        <v>144</v>
      </c>
      <c r="G378" s="415"/>
      <c r="H378" s="415"/>
      <c r="I378" s="415"/>
      <c r="J378" s="168"/>
      <c r="K378" s="170">
        <v>5.5579999999999998</v>
      </c>
      <c r="L378" s="168"/>
      <c r="M378" s="168"/>
      <c r="N378" s="168"/>
      <c r="O378" s="168"/>
      <c r="P378" s="168"/>
      <c r="Q378" s="168"/>
      <c r="R378" s="171"/>
      <c r="T378" s="172"/>
      <c r="U378" s="168"/>
      <c r="V378" s="168"/>
      <c r="W378" s="168"/>
      <c r="X378" s="168"/>
      <c r="Y378" s="168"/>
      <c r="Z378" s="168"/>
      <c r="AA378" s="173"/>
      <c r="AT378" s="174" t="s">
        <v>143</v>
      </c>
      <c r="AU378" s="174" t="s">
        <v>94</v>
      </c>
      <c r="AV378" s="11" t="s">
        <v>145</v>
      </c>
      <c r="AW378" s="11" t="s">
        <v>34</v>
      </c>
      <c r="AX378" s="11" t="s">
        <v>81</v>
      </c>
      <c r="AY378" s="174" t="s">
        <v>135</v>
      </c>
    </row>
    <row r="379" spans="2:65" s="1" customFormat="1" ht="31.5" customHeight="1">
      <c r="B379" s="123"/>
      <c r="C379" s="152" t="s">
        <v>781</v>
      </c>
      <c r="D379" s="152" t="s">
        <v>136</v>
      </c>
      <c r="E379" s="153" t="s">
        <v>782</v>
      </c>
      <c r="F379" s="409" t="s">
        <v>783</v>
      </c>
      <c r="G379" s="409"/>
      <c r="H379" s="409"/>
      <c r="I379" s="409"/>
      <c r="J379" s="154" t="s">
        <v>210</v>
      </c>
      <c r="K379" s="155">
        <v>13.8</v>
      </c>
      <c r="L379" s="410">
        <v>0</v>
      </c>
      <c r="M379" s="410"/>
      <c r="N379" s="411">
        <f>ROUND(L379*K379,2)</f>
        <v>0</v>
      </c>
      <c r="O379" s="411"/>
      <c r="P379" s="411"/>
      <c r="Q379" s="411"/>
      <c r="R379" s="126"/>
      <c r="T379" s="156" t="s">
        <v>5</v>
      </c>
      <c r="U379" s="47" t="s">
        <v>41</v>
      </c>
      <c r="V379" s="39"/>
      <c r="W379" s="157">
        <f>V379*K379</f>
        <v>0</v>
      </c>
      <c r="X379" s="157">
        <v>4.0200000000000001E-3</v>
      </c>
      <c r="Y379" s="157">
        <f>X379*K379</f>
        <v>5.5476000000000004E-2</v>
      </c>
      <c r="Z379" s="157">
        <v>0</v>
      </c>
      <c r="AA379" s="158">
        <f>Z379*K379</f>
        <v>0</v>
      </c>
      <c r="AR379" s="21" t="s">
        <v>140</v>
      </c>
      <c r="AT379" s="21" t="s">
        <v>136</v>
      </c>
      <c r="AU379" s="21" t="s">
        <v>94</v>
      </c>
      <c r="AY379" s="21" t="s">
        <v>135</v>
      </c>
      <c r="BE379" s="103">
        <f>IF(U379="základní",N379,0)</f>
        <v>0</v>
      </c>
      <c r="BF379" s="103">
        <f>IF(U379="snížená",N379,0)</f>
        <v>0</v>
      </c>
      <c r="BG379" s="103">
        <f>IF(U379="zákl. přenesená",N379,0)</f>
        <v>0</v>
      </c>
      <c r="BH379" s="103">
        <f>IF(U379="sníž. přenesená",N379,0)</f>
        <v>0</v>
      </c>
      <c r="BI379" s="103">
        <f>IF(U379="nulová",N379,0)</f>
        <v>0</v>
      </c>
      <c r="BJ379" s="21" t="s">
        <v>81</v>
      </c>
      <c r="BK379" s="103">
        <f>ROUND(L379*K379,2)</f>
        <v>0</v>
      </c>
      <c r="BL379" s="21" t="s">
        <v>140</v>
      </c>
      <c r="BM379" s="21" t="s">
        <v>784</v>
      </c>
    </row>
    <row r="380" spans="2:65" s="10" customFormat="1" ht="22.5" customHeight="1">
      <c r="B380" s="159"/>
      <c r="C380" s="160"/>
      <c r="D380" s="160"/>
      <c r="E380" s="161" t="s">
        <v>5</v>
      </c>
      <c r="F380" s="412" t="s">
        <v>785</v>
      </c>
      <c r="G380" s="413"/>
      <c r="H380" s="413"/>
      <c r="I380" s="413"/>
      <c r="J380" s="160"/>
      <c r="K380" s="162">
        <v>13.8</v>
      </c>
      <c r="L380" s="160"/>
      <c r="M380" s="160"/>
      <c r="N380" s="160"/>
      <c r="O380" s="160"/>
      <c r="P380" s="160"/>
      <c r="Q380" s="160"/>
      <c r="R380" s="163"/>
      <c r="T380" s="164"/>
      <c r="U380" s="160"/>
      <c r="V380" s="160"/>
      <c r="W380" s="160"/>
      <c r="X380" s="160"/>
      <c r="Y380" s="160"/>
      <c r="Z380" s="160"/>
      <c r="AA380" s="165"/>
      <c r="AT380" s="166" t="s">
        <v>143</v>
      </c>
      <c r="AU380" s="166" t="s">
        <v>94</v>
      </c>
      <c r="AV380" s="10" t="s">
        <v>94</v>
      </c>
      <c r="AW380" s="10" t="s">
        <v>34</v>
      </c>
      <c r="AX380" s="10" t="s">
        <v>76</v>
      </c>
      <c r="AY380" s="166" t="s">
        <v>135</v>
      </c>
    </row>
    <row r="381" spans="2:65" s="12" customFormat="1" ht="22.5" customHeight="1">
      <c r="B381" s="175"/>
      <c r="C381" s="176"/>
      <c r="D381" s="176"/>
      <c r="E381" s="177" t="s">
        <v>5</v>
      </c>
      <c r="F381" s="420" t="s">
        <v>786</v>
      </c>
      <c r="G381" s="421"/>
      <c r="H381" s="421"/>
      <c r="I381" s="421"/>
      <c r="J381" s="176"/>
      <c r="K381" s="178" t="s">
        <v>5</v>
      </c>
      <c r="L381" s="176"/>
      <c r="M381" s="176"/>
      <c r="N381" s="176"/>
      <c r="O381" s="176"/>
      <c r="P381" s="176"/>
      <c r="Q381" s="176"/>
      <c r="R381" s="179"/>
      <c r="T381" s="180"/>
      <c r="U381" s="176"/>
      <c r="V381" s="176"/>
      <c r="W381" s="176"/>
      <c r="X381" s="176"/>
      <c r="Y381" s="176"/>
      <c r="Z381" s="176"/>
      <c r="AA381" s="181"/>
      <c r="AT381" s="182" t="s">
        <v>143</v>
      </c>
      <c r="AU381" s="182" t="s">
        <v>94</v>
      </c>
      <c r="AV381" s="12" t="s">
        <v>81</v>
      </c>
      <c r="AW381" s="12" t="s">
        <v>34</v>
      </c>
      <c r="AX381" s="12" t="s">
        <v>76</v>
      </c>
      <c r="AY381" s="182" t="s">
        <v>135</v>
      </c>
    </row>
    <row r="382" spans="2:65" s="11" customFormat="1" ht="22.5" customHeight="1">
      <c r="B382" s="167"/>
      <c r="C382" s="168"/>
      <c r="D382" s="168"/>
      <c r="E382" s="169" t="s">
        <v>5</v>
      </c>
      <c r="F382" s="414" t="s">
        <v>144</v>
      </c>
      <c r="G382" s="415"/>
      <c r="H382" s="415"/>
      <c r="I382" s="415"/>
      <c r="J382" s="168"/>
      <c r="K382" s="170">
        <v>13.8</v>
      </c>
      <c r="L382" s="168"/>
      <c r="M382" s="168"/>
      <c r="N382" s="168"/>
      <c r="O382" s="168"/>
      <c r="P382" s="168"/>
      <c r="Q382" s="168"/>
      <c r="R382" s="171"/>
      <c r="T382" s="172"/>
      <c r="U382" s="168"/>
      <c r="V382" s="168"/>
      <c r="W382" s="168"/>
      <c r="X382" s="168"/>
      <c r="Y382" s="168"/>
      <c r="Z382" s="168"/>
      <c r="AA382" s="173"/>
      <c r="AT382" s="174" t="s">
        <v>143</v>
      </c>
      <c r="AU382" s="174" t="s">
        <v>94</v>
      </c>
      <c r="AV382" s="11" t="s">
        <v>145</v>
      </c>
      <c r="AW382" s="11" t="s">
        <v>34</v>
      </c>
      <c r="AX382" s="11" t="s">
        <v>81</v>
      </c>
      <c r="AY382" s="174" t="s">
        <v>135</v>
      </c>
    </row>
    <row r="383" spans="2:65" s="9" customFormat="1" ht="29.85" customHeight="1">
      <c r="B383" s="141"/>
      <c r="C383" s="142"/>
      <c r="D383" s="151" t="s">
        <v>106</v>
      </c>
      <c r="E383" s="151"/>
      <c r="F383" s="151"/>
      <c r="G383" s="151"/>
      <c r="H383" s="151"/>
      <c r="I383" s="151"/>
      <c r="J383" s="151"/>
      <c r="K383" s="151"/>
      <c r="L383" s="151"/>
      <c r="M383" s="151"/>
      <c r="N383" s="418">
        <f>BK383</f>
        <v>0</v>
      </c>
      <c r="O383" s="419"/>
      <c r="P383" s="419"/>
      <c r="Q383" s="419"/>
      <c r="R383" s="144"/>
      <c r="T383" s="145"/>
      <c r="U383" s="142"/>
      <c r="V383" s="142"/>
      <c r="W383" s="146">
        <f>SUM(W384:W389)</f>
        <v>0</v>
      </c>
      <c r="X383" s="142"/>
      <c r="Y383" s="146">
        <f>SUM(Y384:Y389)</f>
        <v>9.7368600000000001</v>
      </c>
      <c r="Z383" s="142"/>
      <c r="AA383" s="147">
        <f>SUM(AA384:AA389)</f>
        <v>0</v>
      </c>
      <c r="AR383" s="148" t="s">
        <v>81</v>
      </c>
      <c r="AT383" s="149" t="s">
        <v>75</v>
      </c>
      <c r="AU383" s="149" t="s">
        <v>81</v>
      </c>
      <c r="AY383" s="148" t="s">
        <v>135</v>
      </c>
      <c r="BK383" s="150">
        <f>SUM(BK384:BK389)</f>
        <v>0</v>
      </c>
    </row>
    <row r="384" spans="2:65" s="1" customFormat="1" ht="31.5" customHeight="1">
      <c r="B384" s="123"/>
      <c r="C384" s="152" t="s">
        <v>787</v>
      </c>
      <c r="D384" s="152" t="s">
        <v>136</v>
      </c>
      <c r="E384" s="153" t="s">
        <v>788</v>
      </c>
      <c r="F384" s="409" t="s">
        <v>789</v>
      </c>
      <c r="G384" s="409"/>
      <c r="H384" s="409"/>
      <c r="I384" s="409"/>
      <c r="J384" s="154" t="s">
        <v>236</v>
      </c>
      <c r="K384" s="155">
        <v>10.5</v>
      </c>
      <c r="L384" s="410">
        <v>0</v>
      </c>
      <c r="M384" s="410"/>
      <c r="N384" s="411">
        <f>ROUND(L384*K384,2)</f>
        <v>0</v>
      </c>
      <c r="O384" s="411"/>
      <c r="P384" s="411"/>
      <c r="Q384" s="411"/>
      <c r="R384" s="126"/>
      <c r="T384" s="156" t="s">
        <v>5</v>
      </c>
      <c r="U384" s="47" t="s">
        <v>41</v>
      </c>
      <c r="V384" s="39"/>
      <c r="W384" s="157">
        <f>V384*K384</f>
        <v>0</v>
      </c>
      <c r="X384" s="157">
        <v>0.58896999999999999</v>
      </c>
      <c r="Y384" s="157">
        <f>X384*K384</f>
        <v>6.1841850000000003</v>
      </c>
      <c r="Z384" s="157">
        <v>0</v>
      </c>
      <c r="AA384" s="158">
        <f>Z384*K384</f>
        <v>0</v>
      </c>
      <c r="AR384" s="21" t="s">
        <v>140</v>
      </c>
      <c r="AT384" s="21" t="s">
        <v>136</v>
      </c>
      <c r="AU384" s="21" t="s">
        <v>94</v>
      </c>
      <c r="AY384" s="21" t="s">
        <v>135</v>
      </c>
      <c r="BE384" s="103">
        <f>IF(U384="základní",N384,0)</f>
        <v>0</v>
      </c>
      <c r="BF384" s="103">
        <f>IF(U384="snížená",N384,0)</f>
        <v>0</v>
      </c>
      <c r="BG384" s="103">
        <f>IF(U384="zákl. přenesená",N384,0)</f>
        <v>0</v>
      </c>
      <c r="BH384" s="103">
        <f>IF(U384="sníž. přenesená",N384,0)</f>
        <v>0</v>
      </c>
      <c r="BI384" s="103">
        <f>IF(U384="nulová",N384,0)</f>
        <v>0</v>
      </c>
      <c r="BJ384" s="21" t="s">
        <v>81</v>
      </c>
      <c r="BK384" s="103">
        <f>ROUND(L384*K384,2)</f>
        <v>0</v>
      </c>
      <c r="BL384" s="21" t="s">
        <v>140</v>
      </c>
      <c r="BM384" s="21" t="s">
        <v>790</v>
      </c>
    </row>
    <row r="385" spans="2:65" s="10" customFormat="1" ht="22.5" customHeight="1">
      <c r="B385" s="159"/>
      <c r="C385" s="160"/>
      <c r="D385" s="160"/>
      <c r="E385" s="161" t="s">
        <v>5</v>
      </c>
      <c r="F385" s="412" t="s">
        <v>791</v>
      </c>
      <c r="G385" s="413"/>
      <c r="H385" s="413"/>
      <c r="I385" s="413"/>
      <c r="J385" s="160"/>
      <c r="K385" s="162">
        <v>10.5</v>
      </c>
      <c r="L385" s="160"/>
      <c r="M385" s="160"/>
      <c r="N385" s="160"/>
      <c r="O385" s="160"/>
      <c r="P385" s="160"/>
      <c r="Q385" s="160"/>
      <c r="R385" s="163"/>
      <c r="T385" s="164"/>
      <c r="U385" s="160"/>
      <c r="V385" s="160"/>
      <c r="W385" s="160"/>
      <c r="X385" s="160"/>
      <c r="Y385" s="160"/>
      <c r="Z385" s="160"/>
      <c r="AA385" s="165"/>
      <c r="AT385" s="166" t="s">
        <v>143</v>
      </c>
      <c r="AU385" s="166" t="s">
        <v>94</v>
      </c>
      <c r="AV385" s="10" t="s">
        <v>94</v>
      </c>
      <c r="AW385" s="10" t="s">
        <v>34</v>
      </c>
      <c r="AX385" s="10" t="s">
        <v>76</v>
      </c>
      <c r="AY385" s="166" t="s">
        <v>135</v>
      </c>
    </row>
    <row r="386" spans="2:65" s="11" customFormat="1" ht="22.5" customHeight="1">
      <c r="B386" s="167"/>
      <c r="C386" s="168"/>
      <c r="D386" s="168"/>
      <c r="E386" s="169" t="s">
        <v>5</v>
      </c>
      <c r="F386" s="414" t="s">
        <v>144</v>
      </c>
      <c r="G386" s="415"/>
      <c r="H386" s="415"/>
      <c r="I386" s="415"/>
      <c r="J386" s="168"/>
      <c r="K386" s="170">
        <v>10.5</v>
      </c>
      <c r="L386" s="168"/>
      <c r="M386" s="168"/>
      <c r="N386" s="168"/>
      <c r="O386" s="168"/>
      <c r="P386" s="168"/>
      <c r="Q386" s="168"/>
      <c r="R386" s="171"/>
      <c r="T386" s="172"/>
      <c r="U386" s="168"/>
      <c r="V386" s="168"/>
      <c r="W386" s="168"/>
      <c r="X386" s="168"/>
      <c r="Y386" s="168"/>
      <c r="Z386" s="168"/>
      <c r="AA386" s="173"/>
      <c r="AT386" s="174" t="s">
        <v>143</v>
      </c>
      <c r="AU386" s="174" t="s">
        <v>94</v>
      </c>
      <c r="AV386" s="11" t="s">
        <v>145</v>
      </c>
      <c r="AW386" s="11" t="s">
        <v>34</v>
      </c>
      <c r="AX386" s="11" t="s">
        <v>81</v>
      </c>
      <c r="AY386" s="174" t="s">
        <v>135</v>
      </c>
    </row>
    <row r="387" spans="2:65" s="1" customFormat="1" ht="31.5" customHeight="1">
      <c r="B387" s="123"/>
      <c r="C387" s="191" t="s">
        <v>792</v>
      </c>
      <c r="D387" s="191" t="s">
        <v>222</v>
      </c>
      <c r="E387" s="192" t="s">
        <v>793</v>
      </c>
      <c r="F387" s="426" t="s">
        <v>794</v>
      </c>
      <c r="G387" s="426"/>
      <c r="H387" s="426"/>
      <c r="I387" s="426"/>
      <c r="J387" s="193" t="s">
        <v>265</v>
      </c>
      <c r="K387" s="194">
        <v>10.605</v>
      </c>
      <c r="L387" s="427">
        <v>0</v>
      </c>
      <c r="M387" s="427"/>
      <c r="N387" s="428">
        <f>ROUND(L387*K387,2)</f>
        <v>0</v>
      </c>
      <c r="O387" s="411"/>
      <c r="P387" s="411"/>
      <c r="Q387" s="411"/>
      <c r="R387" s="126"/>
      <c r="T387" s="156" t="s">
        <v>5</v>
      </c>
      <c r="U387" s="47" t="s">
        <v>41</v>
      </c>
      <c r="V387" s="39"/>
      <c r="W387" s="157">
        <f>V387*K387</f>
        <v>0</v>
      </c>
      <c r="X387" s="157">
        <v>0.33500000000000002</v>
      </c>
      <c r="Y387" s="157">
        <f>X387*K387</f>
        <v>3.5526750000000002</v>
      </c>
      <c r="Z387" s="157">
        <v>0</v>
      </c>
      <c r="AA387" s="158">
        <f>Z387*K387</f>
        <v>0</v>
      </c>
      <c r="AR387" s="21" t="s">
        <v>198</v>
      </c>
      <c r="AT387" s="21" t="s">
        <v>222</v>
      </c>
      <c r="AU387" s="21" t="s">
        <v>94</v>
      </c>
      <c r="AY387" s="21" t="s">
        <v>135</v>
      </c>
      <c r="BE387" s="103">
        <f>IF(U387="základní",N387,0)</f>
        <v>0</v>
      </c>
      <c r="BF387" s="103">
        <f>IF(U387="snížená",N387,0)</f>
        <v>0</v>
      </c>
      <c r="BG387" s="103">
        <f>IF(U387="zákl. přenesená",N387,0)</f>
        <v>0</v>
      </c>
      <c r="BH387" s="103">
        <f>IF(U387="sníž. přenesená",N387,0)</f>
        <v>0</v>
      </c>
      <c r="BI387" s="103">
        <f>IF(U387="nulová",N387,0)</f>
        <v>0</v>
      </c>
      <c r="BJ387" s="21" t="s">
        <v>81</v>
      </c>
      <c r="BK387" s="103">
        <f>ROUND(L387*K387,2)</f>
        <v>0</v>
      </c>
      <c r="BL387" s="21" t="s">
        <v>140</v>
      </c>
      <c r="BM387" s="21" t="s">
        <v>795</v>
      </c>
    </row>
    <row r="388" spans="2:65" s="10" customFormat="1" ht="22.5" customHeight="1">
      <c r="B388" s="159"/>
      <c r="C388" s="160"/>
      <c r="D388" s="160"/>
      <c r="E388" s="161" t="s">
        <v>5</v>
      </c>
      <c r="F388" s="412" t="s">
        <v>796</v>
      </c>
      <c r="G388" s="413"/>
      <c r="H388" s="413"/>
      <c r="I388" s="413"/>
      <c r="J388" s="160"/>
      <c r="K388" s="162">
        <v>10.605</v>
      </c>
      <c r="L388" s="160"/>
      <c r="M388" s="160"/>
      <c r="N388" s="160"/>
      <c r="O388" s="160"/>
      <c r="P388" s="160"/>
      <c r="Q388" s="160"/>
      <c r="R388" s="163"/>
      <c r="T388" s="164"/>
      <c r="U388" s="160"/>
      <c r="V388" s="160"/>
      <c r="W388" s="160"/>
      <c r="X388" s="160"/>
      <c r="Y388" s="160"/>
      <c r="Z388" s="160"/>
      <c r="AA388" s="165"/>
      <c r="AT388" s="166" t="s">
        <v>143</v>
      </c>
      <c r="AU388" s="166" t="s">
        <v>94</v>
      </c>
      <c r="AV388" s="10" t="s">
        <v>94</v>
      </c>
      <c r="AW388" s="10" t="s">
        <v>34</v>
      </c>
      <c r="AX388" s="10" t="s">
        <v>76</v>
      </c>
      <c r="AY388" s="166" t="s">
        <v>135</v>
      </c>
    </row>
    <row r="389" spans="2:65" s="11" customFormat="1" ht="22.5" customHeight="1">
      <c r="B389" s="167"/>
      <c r="C389" s="168"/>
      <c r="D389" s="168"/>
      <c r="E389" s="169" t="s">
        <v>5</v>
      </c>
      <c r="F389" s="414" t="s">
        <v>144</v>
      </c>
      <c r="G389" s="415"/>
      <c r="H389" s="415"/>
      <c r="I389" s="415"/>
      <c r="J389" s="168"/>
      <c r="K389" s="170">
        <v>10.605</v>
      </c>
      <c r="L389" s="168"/>
      <c r="M389" s="168"/>
      <c r="N389" s="168"/>
      <c r="O389" s="168"/>
      <c r="P389" s="168"/>
      <c r="Q389" s="168"/>
      <c r="R389" s="171"/>
      <c r="T389" s="172"/>
      <c r="U389" s="168"/>
      <c r="V389" s="168"/>
      <c r="W389" s="168"/>
      <c r="X389" s="168"/>
      <c r="Y389" s="168"/>
      <c r="Z389" s="168"/>
      <c r="AA389" s="173"/>
      <c r="AT389" s="174" t="s">
        <v>143</v>
      </c>
      <c r="AU389" s="174" t="s">
        <v>94</v>
      </c>
      <c r="AV389" s="11" t="s">
        <v>145</v>
      </c>
      <c r="AW389" s="11" t="s">
        <v>34</v>
      </c>
      <c r="AX389" s="11" t="s">
        <v>81</v>
      </c>
      <c r="AY389" s="174" t="s">
        <v>135</v>
      </c>
    </row>
    <row r="390" spans="2:65" s="9" customFormat="1" ht="29.85" customHeight="1">
      <c r="B390" s="141"/>
      <c r="C390" s="142"/>
      <c r="D390" s="151" t="s">
        <v>107</v>
      </c>
      <c r="E390" s="151"/>
      <c r="F390" s="151"/>
      <c r="G390" s="151"/>
      <c r="H390" s="151"/>
      <c r="I390" s="151"/>
      <c r="J390" s="151"/>
      <c r="K390" s="151"/>
      <c r="L390" s="151"/>
      <c r="M390" s="151"/>
      <c r="N390" s="418">
        <f>BK390</f>
        <v>0</v>
      </c>
      <c r="O390" s="419"/>
      <c r="P390" s="419"/>
      <c r="Q390" s="419"/>
      <c r="R390" s="144"/>
      <c r="T390" s="145"/>
      <c r="U390" s="142"/>
      <c r="V390" s="142"/>
      <c r="W390" s="146">
        <f>W391</f>
        <v>0</v>
      </c>
      <c r="X390" s="142"/>
      <c r="Y390" s="146">
        <f>Y391</f>
        <v>0</v>
      </c>
      <c r="Z390" s="142"/>
      <c r="AA390" s="147">
        <f>AA391</f>
        <v>0</v>
      </c>
      <c r="AR390" s="148" t="s">
        <v>81</v>
      </c>
      <c r="AT390" s="149" t="s">
        <v>75</v>
      </c>
      <c r="AU390" s="149" t="s">
        <v>81</v>
      </c>
      <c r="AY390" s="148" t="s">
        <v>135</v>
      </c>
      <c r="BK390" s="150">
        <f>BK391</f>
        <v>0</v>
      </c>
    </row>
    <row r="391" spans="2:65" s="1" customFormat="1" ht="31.5" customHeight="1">
      <c r="B391" s="123"/>
      <c r="C391" s="152" t="s">
        <v>797</v>
      </c>
      <c r="D391" s="152" t="s">
        <v>136</v>
      </c>
      <c r="E391" s="153" t="s">
        <v>512</v>
      </c>
      <c r="F391" s="409" t="s">
        <v>513</v>
      </c>
      <c r="G391" s="409"/>
      <c r="H391" s="409"/>
      <c r="I391" s="409"/>
      <c r="J391" s="154" t="s">
        <v>294</v>
      </c>
      <c r="K391" s="155">
        <v>115.017</v>
      </c>
      <c r="L391" s="410">
        <v>0</v>
      </c>
      <c r="M391" s="410"/>
      <c r="N391" s="411">
        <f>ROUND(L391*K391,2)</f>
        <v>0</v>
      </c>
      <c r="O391" s="411"/>
      <c r="P391" s="411"/>
      <c r="Q391" s="411"/>
      <c r="R391" s="126"/>
      <c r="T391" s="156" t="s">
        <v>5</v>
      </c>
      <c r="U391" s="47" t="s">
        <v>41</v>
      </c>
      <c r="V391" s="39"/>
      <c r="W391" s="157">
        <f>V391*K391</f>
        <v>0</v>
      </c>
      <c r="X391" s="157">
        <v>0</v>
      </c>
      <c r="Y391" s="157">
        <f>X391*K391</f>
        <v>0</v>
      </c>
      <c r="Z391" s="157">
        <v>0</v>
      </c>
      <c r="AA391" s="158">
        <f>Z391*K391</f>
        <v>0</v>
      </c>
      <c r="AR391" s="21" t="s">
        <v>140</v>
      </c>
      <c r="AT391" s="21" t="s">
        <v>136</v>
      </c>
      <c r="AU391" s="21" t="s">
        <v>94</v>
      </c>
      <c r="AY391" s="21" t="s">
        <v>135</v>
      </c>
      <c r="BE391" s="103">
        <f>IF(U391="základní",N391,0)</f>
        <v>0</v>
      </c>
      <c r="BF391" s="103">
        <f>IF(U391="snížená",N391,0)</f>
        <v>0</v>
      </c>
      <c r="BG391" s="103">
        <f>IF(U391="zákl. přenesená",N391,0)</f>
        <v>0</v>
      </c>
      <c r="BH391" s="103">
        <f>IF(U391="sníž. přenesená",N391,0)</f>
        <v>0</v>
      </c>
      <c r="BI391" s="103">
        <f>IF(U391="nulová",N391,0)</f>
        <v>0</v>
      </c>
      <c r="BJ391" s="21" t="s">
        <v>81</v>
      </c>
      <c r="BK391" s="103">
        <f>ROUND(L391*K391,2)</f>
        <v>0</v>
      </c>
      <c r="BL391" s="21" t="s">
        <v>140</v>
      </c>
      <c r="BM391" s="21" t="s">
        <v>798</v>
      </c>
    </row>
    <row r="392" spans="2:65" s="9" customFormat="1" ht="37.35" customHeight="1">
      <c r="B392" s="141"/>
      <c r="C392" s="142"/>
      <c r="D392" s="143" t="s">
        <v>108</v>
      </c>
      <c r="E392" s="143"/>
      <c r="F392" s="143"/>
      <c r="G392" s="143"/>
      <c r="H392" s="143"/>
      <c r="I392" s="143"/>
      <c r="J392" s="143"/>
      <c r="K392" s="143"/>
      <c r="L392" s="143"/>
      <c r="M392" s="143"/>
      <c r="N392" s="429">
        <f>BK392</f>
        <v>0</v>
      </c>
      <c r="O392" s="430"/>
      <c r="P392" s="430"/>
      <c r="Q392" s="430"/>
      <c r="R392" s="144"/>
      <c r="T392" s="145"/>
      <c r="U392" s="142"/>
      <c r="V392" s="142"/>
      <c r="W392" s="146">
        <f>W393+W397+W401</f>
        <v>0</v>
      </c>
      <c r="X392" s="142"/>
      <c r="Y392" s="146">
        <f>Y393+Y397+Y401</f>
        <v>0</v>
      </c>
      <c r="Z392" s="142"/>
      <c r="AA392" s="147">
        <f>AA393+AA397+AA401</f>
        <v>0</v>
      </c>
      <c r="AR392" s="148" t="s">
        <v>163</v>
      </c>
      <c r="AT392" s="149" t="s">
        <v>75</v>
      </c>
      <c r="AU392" s="149" t="s">
        <v>76</v>
      </c>
      <c r="AY392" s="148" t="s">
        <v>135</v>
      </c>
      <c r="BK392" s="150">
        <f>BK393+BK397+BK401</f>
        <v>0</v>
      </c>
    </row>
    <row r="393" spans="2:65" s="9" customFormat="1" ht="19.899999999999999" customHeight="1">
      <c r="B393" s="141"/>
      <c r="C393" s="142"/>
      <c r="D393" s="151" t="s">
        <v>109</v>
      </c>
      <c r="E393" s="151"/>
      <c r="F393" s="151"/>
      <c r="G393" s="151"/>
      <c r="H393" s="151"/>
      <c r="I393" s="151"/>
      <c r="J393" s="151"/>
      <c r="K393" s="151"/>
      <c r="L393" s="151"/>
      <c r="M393" s="151"/>
      <c r="N393" s="418">
        <f>BK393</f>
        <v>0</v>
      </c>
      <c r="O393" s="419"/>
      <c r="P393" s="419"/>
      <c r="Q393" s="419"/>
      <c r="R393" s="144"/>
      <c r="T393" s="145"/>
      <c r="U393" s="142"/>
      <c r="V393" s="142"/>
      <c r="W393" s="146">
        <f>SUM(W394:W396)</f>
        <v>0</v>
      </c>
      <c r="X393" s="142"/>
      <c r="Y393" s="146">
        <f>SUM(Y394:Y396)</f>
        <v>0</v>
      </c>
      <c r="Z393" s="142"/>
      <c r="AA393" s="147">
        <f>SUM(AA394:AA396)</f>
        <v>0</v>
      </c>
      <c r="AR393" s="148" t="s">
        <v>163</v>
      </c>
      <c r="AT393" s="149" t="s">
        <v>75</v>
      </c>
      <c r="AU393" s="149" t="s">
        <v>81</v>
      </c>
      <c r="AY393" s="148" t="s">
        <v>135</v>
      </c>
      <c r="BK393" s="150">
        <f>SUM(BK394:BK396)</f>
        <v>0</v>
      </c>
    </row>
    <row r="394" spans="2:65" s="1" customFormat="1" ht="22.5" customHeight="1">
      <c r="B394" s="123"/>
      <c r="C394" s="152" t="s">
        <v>799</v>
      </c>
      <c r="D394" s="152" t="s">
        <v>136</v>
      </c>
      <c r="E394" s="153" t="s">
        <v>516</v>
      </c>
      <c r="F394" s="409" t="s">
        <v>517</v>
      </c>
      <c r="G394" s="409"/>
      <c r="H394" s="409"/>
      <c r="I394" s="409"/>
      <c r="J394" s="154" t="s">
        <v>289</v>
      </c>
      <c r="K394" s="155">
        <v>1</v>
      </c>
      <c r="L394" s="410">
        <v>0</v>
      </c>
      <c r="M394" s="410"/>
      <c r="N394" s="411">
        <f>ROUND(L394*K394,2)</f>
        <v>0</v>
      </c>
      <c r="O394" s="411"/>
      <c r="P394" s="411"/>
      <c r="Q394" s="411"/>
      <c r="R394" s="126"/>
      <c r="T394" s="156" t="s">
        <v>5</v>
      </c>
      <c r="U394" s="47" t="s">
        <v>41</v>
      </c>
      <c r="V394" s="39"/>
      <c r="W394" s="157">
        <f>V394*K394</f>
        <v>0</v>
      </c>
      <c r="X394" s="157">
        <v>0</v>
      </c>
      <c r="Y394" s="157">
        <f>X394*K394</f>
        <v>0</v>
      </c>
      <c r="Z394" s="157">
        <v>0</v>
      </c>
      <c r="AA394" s="158">
        <f>Z394*K394</f>
        <v>0</v>
      </c>
      <c r="AR394" s="21" t="s">
        <v>299</v>
      </c>
      <c r="AT394" s="21" t="s">
        <v>136</v>
      </c>
      <c r="AU394" s="21" t="s">
        <v>94</v>
      </c>
      <c r="AY394" s="21" t="s">
        <v>135</v>
      </c>
      <c r="BE394" s="103">
        <f>IF(U394="základní",N394,0)</f>
        <v>0</v>
      </c>
      <c r="BF394" s="103">
        <f>IF(U394="snížená",N394,0)</f>
        <v>0</v>
      </c>
      <c r="BG394" s="103">
        <f>IF(U394="zákl. přenesená",N394,0)</f>
        <v>0</v>
      </c>
      <c r="BH394" s="103">
        <f>IF(U394="sníž. přenesená",N394,0)</f>
        <v>0</v>
      </c>
      <c r="BI394" s="103">
        <f>IF(U394="nulová",N394,0)</f>
        <v>0</v>
      </c>
      <c r="BJ394" s="21" t="s">
        <v>81</v>
      </c>
      <c r="BK394" s="103">
        <f>ROUND(L394*K394,2)</f>
        <v>0</v>
      </c>
      <c r="BL394" s="21" t="s">
        <v>299</v>
      </c>
      <c r="BM394" s="21" t="s">
        <v>518</v>
      </c>
    </row>
    <row r="395" spans="2:65" s="10" customFormat="1" ht="22.5" customHeight="1">
      <c r="B395" s="159"/>
      <c r="C395" s="160"/>
      <c r="D395" s="160"/>
      <c r="E395" s="161" t="s">
        <v>5</v>
      </c>
      <c r="F395" s="412" t="s">
        <v>81</v>
      </c>
      <c r="G395" s="413"/>
      <c r="H395" s="413"/>
      <c r="I395" s="413"/>
      <c r="J395" s="160"/>
      <c r="K395" s="162">
        <v>1</v>
      </c>
      <c r="L395" s="160"/>
      <c r="M395" s="160"/>
      <c r="N395" s="160"/>
      <c r="O395" s="160"/>
      <c r="P395" s="160"/>
      <c r="Q395" s="160"/>
      <c r="R395" s="163"/>
      <c r="T395" s="164"/>
      <c r="U395" s="160"/>
      <c r="V395" s="160"/>
      <c r="W395" s="160"/>
      <c r="X395" s="160"/>
      <c r="Y395" s="160"/>
      <c r="Z395" s="160"/>
      <c r="AA395" s="165"/>
      <c r="AT395" s="166" t="s">
        <v>143</v>
      </c>
      <c r="AU395" s="166" t="s">
        <v>94</v>
      </c>
      <c r="AV395" s="10" t="s">
        <v>94</v>
      </c>
      <c r="AW395" s="10" t="s">
        <v>34</v>
      </c>
      <c r="AX395" s="10" t="s">
        <v>81</v>
      </c>
      <c r="AY395" s="166" t="s">
        <v>135</v>
      </c>
    </row>
    <row r="396" spans="2:65" s="1" customFormat="1" ht="31.5" customHeight="1">
      <c r="B396" s="123"/>
      <c r="C396" s="152" t="s">
        <v>581</v>
      </c>
      <c r="D396" s="152" t="s">
        <v>136</v>
      </c>
      <c r="E396" s="153" t="s">
        <v>306</v>
      </c>
      <c r="F396" s="409" t="s">
        <v>307</v>
      </c>
      <c r="G396" s="409"/>
      <c r="H396" s="409"/>
      <c r="I396" s="409"/>
      <c r="J396" s="154" t="s">
        <v>289</v>
      </c>
      <c r="K396" s="155">
        <v>1</v>
      </c>
      <c r="L396" s="410">
        <v>0</v>
      </c>
      <c r="M396" s="410"/>
      <c r="N396" s="411">
        <f>ROUND(L396*K396,2)</f>
        <v>0</v>
      </c>
      <c r="O396" s="411"/>
      <c r="P396" s="411"/>
      <c r="Q396" s="411"/>
      <c r="R396" s="126"/>
      <c r="T396" s="156" t="s">
        <v>5</v>
      </c>
      <c r="U396" s="47" t="s">
        <v>41</v>
      </c>
      <c r="V396" s="39"/>
      <c r="W396" s="157">
        <f>V396*K396</f>
        <v>0</v>
      </c>
      <c r="X396" s="157">
        <v>0</v>
      </c>
      <c r="Y396" s="157">
        <f>X396*K396</f>
        <v>0</v>
      </c>
      <c r="Z396" s="157">
        <v>0</v>
      </c>
      <c r="AA396" s="158">
        <f>Z396*K396</f>
        <v>0</v>
      </c>
      <c r="AR396" s="21" t="s">
        <v>299</v>
      </c>
      <c r="AT396" s="21" t="s">
        <v>136</v>
      </c>
      <c r="AU396" s="21" t="s">
        <v>94</v>
      </c>
      <c r="AY396" s="21" t="s">
        <v>135</v>
      </c>
      <c r="BE396" s="103">
        <f>IF(U396="základní",N396,0)</f>
        <v>0</v>
      </c>
      <c r="BF396" s="103">
        <f>IF(U396="snížená",N396,0)</f>
        <v>0</v>
      </c>
      <c r="BG396" s="103">
        <f>IF(U396="zákl. přenesená",N396,0)</f>
        <v>0</v>
      </c>
      <c r="BH396" s="103">
        <f>IF(U396="sníž. přenesená",N396,0)</f>
        <v>0</v>
      </c>
      <c r="BI396" s="103">
        <f>IF(U396="nulová",N396,0)</f>
        <v>0</v>
      </c>
      <c r="BJ396" s="21" t="s">
        <v>81</v>
      </c>
      <c r="BK396" s="103">
        <f>ROUND(L396*K396,2)</f>
        <v>0</v>
      </c>
      <c r="BL396" s="21" t="s">
        <v>299</v>
      </c>
      <c r="BM396" s="21" t="s">
        <v>520</v>
      </c>
    </row>
    <row r="397" spans="2:65" s="9" customFormat="1" ht="29.85" customHeight="1">
      <c r="B397" s="141"/>
      <c r="C397" s="142"/>
      <c r="D397" s="151" t="s">
        <v>110</v>
      </c>
      <c r="E397" s="151"/>
      <c r="F397" s="151"/>
      <c r="G397" s="151"/>
      <c r="H397" s="151"/>
      <c r="I397" s="151"/>
      <c r="J397" s="151"/>
      <c r="K397" s="151"/>
      <c r="L397" s="151"/>
      <c r="M397" s="151"/>
      <c r="N397" s="438">
        <f>BK397</f>
        <v>0</v>
      </c>
      <c r="O397" s="439"/>
      <c r="P397" s="439"/>
      <c r="Q397" s="439"/>
      <c r="R397" s="144"/>
      <c r="T397" s="145"/>
      <c r="U397" s="142"/>
      <c r="V397" s="142"/>
      <c r="W397" s="146">
        <f>SUM(W398:W400)</f>
        <v>0</v>
      </c>
      <c r="X397" s="142"/>
      <c r="Y397" s="146">
        <f>SUM(Y398:Y400)</f>
        <v>0</v>
      </c>
      <c r="Z397" s="142"/>
      <c r="AA397" s="147">
        <f>SUM(AA398:AA400)</f>
        <v>0</v>
      </c>
      <c r="AR397" s="148" t="s">
        <v>163</v>
      </c>
      <c r="AT397" s="149" t="s">
        <v>75</v>
      </c>
      <c r="AU397" s="149" t="s">
        <v>81</v>
      </c>
      <c r="AY397" s="148" t="s">
        <v>135</v>
      </c>
      <c r="BK397" s="150">
        <f>SUM(BK398:BK400)</f>
        <v>0</v>
      </c>
    </row>
    <row r="398" spans="2:65" s="1" customFormat="1" ht="22.5" customHeight="1">
      <c r="B398" s="123"/>
      <c r="C398" s="152" t="s">
        <v>800</v>
      </c>
      <c r="D398" s="152" t="s">
        <v>136</v>
      </c>
      <c r="E398" s="153" t="s">
        <v>310</v>
      </c>
      <c r="F398" s="409" t="s">
        <v>113</v>
      </c>
      <c r="G398" s="409"/>
      <c r="H398" s="409"/>
      <c r="I398" s="409"/>
      <c r="J398" s="154" t="s">
        <v>311</v>
      </c>
      <c r="K398" s="195">
        <v>0</v>
      </c>
      <c r="L398" s="410">
        <v>0</v>
      </c>
      <c r="M398" s="410"/>
      <c r="N398" s="411">
        <f>ROUND(L398*K398,2)</f>
        <v>0</v>
      </c>
      <c r="O398" s="411"/>
      <c r="P398" s="411"/>
      <c r="Q398" s="411"/>
      <c r="R398" s="126"/>
      <c r="T398" s="156" t="s">
        <v>5</v>
      </c>
      <c r="U398" s="47" t="s">
        <v>41</v>
      </c>
      <c r="V398" s="39"/>
      <c r="W398" s="157">
        <f>V398*K398</f>
        <v>0</v>
      </c>
      <c r="X398" s="157">
        <v>0</v>
      </c>
      <c r="Y398" s="157">
        <f>X398*K398</f>
        <v>0</v>
      </c>
      <c r="Z398" s="157">
        <v>0</v>
      </c>
      <c r="AA398" s="158">
        <f>Z398*K398</f>
        <v>0</v>
      </c>
      <c r="AR398" s="21" t="s">
        <v>299</v>
      </c>
      <c r="AT398" s="21" t="s">
        <v>136</v>
      </c>
      <c r="AU398" s="21" t="s">
        <v>94</v>
      </c>
      <c r="AY398" s="21" t="s">
        <v>135</v>
      </c>
      <c r="BE398" s="103">
        <f>IF(U398="základní",N398,0)</f>
        <v>0</v>
      </c>
      <c r="BF398" s="103">
        <f>IF(U398="snížená",N398,0)</f>
        <v>0</v>
      </c>
      <c r="BG398" s="103">
        <f>IF(U398="zákl. přenesená",N398,0)</f>
        <v>0</v>
      </c>
      <c r="BH398" s="103">
        <f>IF(U398="sníž. přenesená",N398,0)</f>
        <v>0</v>
      </c>
      <c r="BI398" s="103">
        <f>IF(U398="nulová",N398,0)</f>
        <v>0</v>
      </c>
      <c r="BJ398" s="21" t="s">
        <v>81</v>
      </c>
      <c r="BK398" s="103">
        <f>ROUND(L398*K398,2)</f>
        <v>0</v>
      </c>
      <c r="BL398" s="21" t="s">
        <v>299</v>
      </c>
      <c r="BM398" s="21" t="s">
        <v>522</v>
      </c>
    </row>
    <row r="399" spans="2:65" s="10" customFormat="1" ht="22.5" customHeight="1">
      <c r="B399" s="159"/>
      <c r="C399" s="160"/>
      <c r="D399" s="160"/>
      <c r="E399" s="161" t="s">
        <v>5</v>
      </c>
      <c r="F399" s="412" t="s">
        <v>94</v>
      </c>
      <c r="G399" s="413"/>
      <c r="H399" s="413"/>
      <c r="I399" s="413"/>
      <c r="J399" s="160"/>
      <c r="K399" s="162">
        <v>2</v>
      </c>
      <c r="L399" s="160"/>
      <c r="M399" s="160"/>
      <c r="N399" s="160"/>
      <c r="O399" s="160"/>
      <c r="P399" s="160"/>
      <c r="Q399" s="160"/>
      <c r="R399" s="163"/>
      <c r="T399" s="164"/>
      <c r="U399" s="160"/>
      <c r="V399" s="160"/>
      <c r="W399" s="160"/>
      <c r="X399" s="160"/>
      <c r="Y399" s="160"/>
      <c r="Z399" s="160"/>
      <c r="AA399" s="165"/>
      <c r="AT399" s="166" t="s">
        <v>143</v>
      </c>
      <c r="AU399" s="166" t="s">
        <v>94</v>
      </c>
      <c r="AV399" s="10" t="s">
        <v>94</v>
      </c>
      <c r="AW399" s="10" t="s">
        <v>34</v>
      </c>
      <c r="AX399" s="10" t="s">
        <v>76</v>
      </c>
      <c r="AY399" s="166" t="s">
        <v>135</v>
      </c>
    </row>
    <row r="400" spans="2:65" s="11" customFormat="1" ht="22.5" customHeight="1">
      <c r="B400" s="167"/>
      <c r="C400" s="168"/>
      <c r="D400" s="168"/>
      <c r="E400" s="169" t="s">
        <v>5</v>
      </c>
      <c r="F400" s="414" t="s">
        <v>144</v>
      </c>
      <c r="G400" s="415"/>
      <c r="H400" s="415"/>
      <c r="I400" s="415"/>
      <c r="J400" s="168"/>
      <c r="K400" s="170">
        <v>2</v>
      </c>
      <c r="L400" s="168"/>
      <c r="M400" s="168"/>
      <c r="N400" s="168"/>
      <c r="O400" s="168"/>
      <c r="P400" s="168"/>
      <c r="Q400" s="168"/>
      <c r="R400" s="171"/>
      <c r="T400" s="172"/>
      <c r="U400" s="168"/>
      <c r="V400" s="168"/>
      <c r="W400" s="168"/>
      <c r="X400" s="168"/>
      <c r="Y400" s="168"/>
      <c r="Z400" s="168"/>
      <c r="AA400" s="173"/>
      <c r="AT400" s="174" t="s">
        <v>143</v>
      </c>
      <c r="AU400" s="174" t="s">
        <v>94</v>
      </c>
      <c r="AV400" s="11" t="s">
        <v>145</v>
      </c>
      <c r="AW400" s="11" t="s">
        <v>34</v>
      </c>
      <c r="AX400" s="11" t="s">
        <v>81</v>
      </c>
      <c r="AY400" s="174" t="s">
        <v>135</v>
      </c>
    </row>
    <row r="401" spans="2:65" s="9" customFormat="1" ht="29.85" customHeight="1">
      <c r="B401" s="141"/>
      <c r="C401" s="142"/>
      <c r="D401" s="151" t="s">
        <v>318</v>
      </c>
      <c r="E401" s="151"/>
      <c r="F401" s="151"/>
      <c r="G401" s="151"/>
      <c r="H401" s="151"/>
      <c r="I401" s="151"/>
      <c r="J401" s="151"/>
      <c r="K401" s="151"/>
      <c r="L401" s="151"/>
      <c r="M401" s="151"/>
      <c r="N401" s="418">
        <f>BK401</f>
        <v>0</v>
      </c>
      <c r="O401" s="419"/>
      <c r="P401" s="419"/>
      <c r="Q401" s="419"/>
      <c r="R401" s="144"/>
      <c r="T401" s="145"/>
      <c r="U401" s="142"/>
      <c r="V401" s="142"/>
      <c r="W401" s="146">
        <f>SUM(W402:W404)</f>
        <v>0</v>
      </c>
      <c r="X401" s="142"/>
      <c r="Y401" s="146">
        <f>SUM(Y402:Y404)</f>
        <v>0</v>
      </c>
      <c r="Z401" s="142"/>
      <c r="AA401" s="147">
        <f>SUM(AA402:AA404)</f>
        <v>0</v>
      </c>
      <c r="AR401" s="148" t="s">
        <v>163</v>
      </c>
      <c r="AT401" s="149" t="s">
        <v>75</v>
      </c>
      <c r="AU401" s="149" t="s">
        <v>81</v>
      </c>
      <c r="AY401" s="148" t="s">
        <v>135</v>
      </c>
      <c r="BK401" s="150">
        <f>SUM(BK402:BK404)</f>
        <v>0</v>
      </c>
    </row>
    <row r="402" spans="2:65" s="1" customFormat="1" ht="31.5" customHeight="1">
      <c r="B402" s="123"/>
      <c r="C402" s="152" t="s">
        <v>801</v>
      </c>
      <c r="D402" s="152" t="s">
        <v>136</v>
      </c>
      <c r="E402" s="153" t="s">
        <v>524</v>
      </c>
      <c r="F402" s="409" t="s">
        <v>525</v>
      </c>
      <c r="G402" s="409"/>
      <c r="H402" s="409"/>
      <c r="I402" s="409"/>
      <c r="J402" s="154" t="s">
        <v>526</v>
      </c>
      <c r="K402" s="155">
        <v>103</v>
      </c>
      <c r="L402" s="410">
        <v>0</v>
      </c>
      <c r="M402" s="410"/>
      <c r="N402" s="411">
        <f>ROUND(L402*K402,2)</f>
        <v>0</v>
      </c>
      <c r="O402" s="411"/>
      <c r="P402" s="411"/>
      <c r="Q402" s="411"/>
      <c r="R402" s="126"/>
      <c r="T402" s="156" t="s">
        <v>5</v>
      </c>
      <c r="U402" s="47" t="s">
        <v>41</v>
      </c>
      <c r="V402" s="39"/>
      <c r="W402" s="157">
        <f>V402*K402</f>
        <v>0</v>
      </c>
      <c r="X402" s="157">
        <v>0</v>
      </c>
      <c r="Y402" s="157">
        <f>X402*K402</f>
        <v>0</v>
      </c>
      <c r="Z402" s="157">
        <v>0</v>
      </c>
      <c r="AA402" s="158">
        <f>Z402*K402</f>
        <v>0</v>
      </c>
      <c r="AR402" s="21" t="s">
        <v>299</v>
      </c>
      <c r="AT402" s="21" t="s">
        <v>136</v>
      </c>
      <c r="AU402" s="21" t="s">
        <v>94</v>
      </c>
      <c r="AY402" s="21" t="s">
        <v>135</v>
      </c>
      <c r="BE402" s="103">
        <f>IF(U402="základní",N402,0)</f>
        <v>0</v>
      </c>
      <c r="BF402" s="103">
        <f>IF(U402="snížená",N402,0)</f>
        <v>0</v>
      </c>
      <c r="BG402" s="103">
        <f>IF(U402="zákl. přenesená",N402,0)</f>
        <v>0</v>
      </c>
      <c r="BH402" s="103">
        <f>IF(U402="sníž. přenesená",N402,0)</f>
        <v>0</v>
      </c>
      <c r="BI402" s="103">
        <f>IF(U402="nulová",N402,0)</f>
        <v>0</v>
      </c>
      <c r="BJ402" s="21" t="s">
        <v>81</v>
      </c>
      <c r="BK402" s="103">
        <f>ROUND(L402*K402,2)</f>
        <v>0</v>
      </c>
      <c r="BL402" s="21" t="s">
        <v>299</v>
      </c>
      <c r="BM402" s="21" t="s">
        <v>527</v>
      </c>
    </row>
    <row r="403" spans="2:65" s="10" customFormat="1" ht="22.5" customHeight="1">
      <c r="B403" s="159"/>
      <c r="C403" s="160"/>
      <c r="D403" s="160"/>
      <c r="E403" s="161" t="s">
        <v>5</v>
      </c>
      <c r="F403" s="412" t="s">
        <v>802</v>
      </c>
      <c r="G403" s="413"/>
      <c r="H403" s="413"/>
      <c r="I403" s="413"/>
      <c r="J403" s="160"/>
      <c r="K403" s="162">
        <v>103</v>
      </c>
      <c r="L403" s="160"/>
      <c r="M403" s="160"/>
      <c r="N403" s="160"/>
      <c r="O403" s="160"/>
      <c r="P403" s="160"/>
      <c r="Q403" s="160"/>
      <c r="R403" s="163"/>
      <c r="T403" s="164"/>
      <c r="U403" s="160"/>
      <c r="V403" s="160"/>
      <c r="W403" s="160"/>
      <c r="X403" s="160"/>
      <c r="Y403" s="160"/>
      <c r="Z403" s="160"/>
      <c r="AA403" s="165"/>
      <c r="AT403" s="166" t="s">
        <v>143</v>
      </c>
      <c r="AU403" s="166" t="s">
        <v>94</v>
      </c>
      <c r="AV403" s="10" t="s">
        <v>94</v>
      </c>
      <c r="AW403" s="10" t="s">
        <v>34</v>
      </c>
      <c r="AX403" s="10" t="s">
        <v>76</v>
      </c>
      <c r="AY403" s="166" t="s">
        <v>135</v>
      </c>
    </row>
    <row r="404" spans="2:65" s="11" customFormat="1" ht="22.5" customHeight="1">
      <c r="B404" s="167"/>
      <c r="C404" s="168"/>
      <c r="D404" s="168"/>
      <c r="E404" s="169" t="s">
        <v>5</v>
      </c>
      <c r="F404" s="414" t="s">
        <v>144</v>
      </c>
      <c r="G404" s="415"/>
      <c r="H404" s="415"/>
      <c r="I404" s="415"/>
      <c r="J404" s="168"/>
      <c r="K404" s="170">
        <v>103</v>
      </c>
      <c r="L404" s="168"/>
      <c r="M404" s="168"/>
      <c r="N404" s="168"/>
      <c r="O404" s="168"/>
      <c r="P404" s="168"/>
      <c r="Q404" s="168"/>
      <c r="R404" s="171"/>
      <c r="T404" s="172"/>
      <c r="U404" s="168"/>
      <c r="V404" s="168"/>
      <c r="W404" s="168"/>
      <c r="X404" s="168"/>
      <c r="Y404" s="168"/>
      <c r="Z404" s="168"/>
      <c r="AA404" s="173"/>
      <c r="AT404" s="174" t="s">
        <v>143</v>
      </c>
      <c r="AU404" s="174" t="s">
        <v>94</v>
      </c>
      <c r="AV404" s="11" t="s">
        <v>145</v>
      </c>
      <c r="AW404" s="11" t="s">
        <v>34</v>
      </c>
      <c r="AX404" s="11" t="s">
        <v>81</v>
      </c>
      <c r="AY404" s="174" t="s">
        <v>135</v>
      </c>
    </row>
    <row r="405" spans="2:65" s="1" customFormat="1" ht="49.9" customHeight="1">
      <c r="B405" s="38"/>
      <c r="C405" s="39"/>
      <c r="D405" s="143" t="s">
        <v>313</v>
      </c>
      <c r="E405" s="39"/>
      <c r="F405" s="39"/>
      <c r="G405" s="39"/>
      <c r="H405" s="39"/>
      <c r="I405" s="39"/>
      <c r="J405" s="39"/>
      <c r="K405" s="39"/>
      <c r="L405" s="39"/>
      <c r="M405" s="39"/>
      <c r="N405" s="440">
        <f t="shared" ref="N405:N410" si="5">BK405</f>
        <v>0</v>
      </c>
      <c r="O405" s="441"/>
      <c r="P405" s="441"/>
      <c r="Q405" s="441"/>
      <c r="R405" s="40"/>
      <c r="T405" s="196"/>
      <c r="U405" s="39"/>
      <c r="V405" s="39"/>
      <c r="W405" s="39"/>
      <c r="X405" s="39"/>
      <c r="Y405" s="39"/>
      <c r="Z405" s="39"/>
      <c r="AA405" s="77"/>
      <c r="AT405" s="21" t="s">
        <v>75</v>
      </c>
      <c r="AU405" s="21" t="s">
        <v>76</v>
      </c>
      <c r="AY405" s="21" t="s">
        <v>314</v>
      </c>
      <c r="BK405" s="103">
        <f>SUM(BK406:BK410)</f>
        <v>0</v>
      </c>
    </row>
    <row r="406" spans="2:65" s="1" customFormat="1" ht="22.35" customHeight="1">
      <c r="B406" s="38"/>
      <c r="C406" s="197" t="s">
        <v>5</v>
      </c>
      <c r="D406" s="197" t="s">
        <v>136</v>
      </c>
      <c r="E406" s="198" t="s">
        <v>5</v>
      </c>
      <c r="F406" s="432" t="s">
        <v>5</v>
      </c>
      <c r="G406" s="432"/>
      <c r="H406" s="432"/>
      <c r="I406" s="432"/>
      <c r="J406" s="199" t="s">
        <v>5</v>
      </c>
      <c r="K406" s="195"/>
      <c r="L406" s="410"/>
      <c r="M406" s="433"/>
      <c r="N406" s="433">
        <f t="shared" si="5"/>
        <v>0</v>
      </c>
      <c r="O406" s="433"/>
      <c r="P406" s="433"/>
      <c r="Q406" s="433"/>
      <c r="R406" s="40"/>
      <c r="T406" s="156" t="s">
        <v>5</v>
      </c>
      <c r="U406" s="200" t="s">
        <v>41</v>
      </c>
      <c r="V406" s="39"/>
      <c r="W406" s="39"/>
      <c r="X406" s="39"/>
      <c r="Y406" s="39"/>
      <c r="Z406" s="39"/>
      <c r="AA406" s="77"/>
      <c r="AT406" s="21" t="s">
        <v>314</v>
      </c>
      <c r="AU406" s="21" t="s">
        <v>81</v>
      </c>
      <c r="AY406" s="21" t="s">
        <v>314</v>
      </c>
      <c r="BE406" s="103">
        <f>IF(U406="základní",N406,0)</f>
        <v>0</v>
      </c>
      <c r="BF406" s="103">
        <f>IF(U406="snížená",N406,0)</f>
        <v>0</v>
      </c>
      <c r="BG406" s="103">
        <f>IF(U406="zákl. přenesená",N406,0)</f>
        <v>0</v>
      </c>
      <c r="BH406" s="103">
        <f>IF(U406="sníž. přenesená",N406,0)</f>
        <v>0</v>
      </c>
      <c r="BI406" s="103">
        <f>IF(U406="nulová",N406,0)</f>
        <v>0</v>
      </c>
      <c r="BJ406" s="21" t="s">
        <v>81</v>
      </c>
      <c r="BK406" s="103">
        <f>L406*K406</f>
        <v>0</v>
      </c>
    </row>
    <row r="407" spans="2:65" s="1" customFormat="1" ht="22.35" customHeight="1">
      <c r="B407" s="38"/>
      <c r="C407" s="197" t="s">
        <v>5</v>
      </c>
      <c r="D407" s="197" t="s">
        <v>136</v>
      </c>
      <c r="E407" s="198" t="s">
        <v>5</v>
      </c>
      <c r="F407" s="432" t="s">
        <v>5</v>
      </c>
      <c r="G407" s="432"/>
      <c r="H407" s="432"/>
      <c r="I407" s="432"/>
      <c r="J407" s="199" t="s">
        <v>5</v>
      </c>
      <c r="K407" s="195"/>
      <c r="L407" s="410"/>
      <c r="M407" s="433"/>
      <c r="N407" s="433">
        <f t="shared" si="5"/>
        <v>0</v>
      </c>
      <c r="O407" s="433"/>
      <c r="P407" s="433"/>
      <c r="Q407" s="433"/>
      <c r="R407" s="40"/>
      <c r="T407" s="156" t="s">
        <v>5</v>
      </c>
      <c r="U407" s="200" t="s">
        <v>41</v>
      </c>
      <c r="V407" s="39"/>
      <c r="W407" s="39"/>
      <c r="X407" s="39"/>
      <c r="Y407" s="39"/>
      <c r="Z407" s="39"/>
      <c r="AA407" s="77"/>
      <c r="AT407" s="21" t="s">
        <v>314</v>
      </c>
      <c r="AU407" s="21" t="s">
        <v>81</v>
      </c>
      <c r="AY407" s="21" t="s">
        <v>314</v>
      </c>
      <c r="BE407" s="103">
        <f>IF(U407="základní",N407,0)</f>
        <v>0</v>
      </c>
      <c r="BF407" s="103">
        <f>IF(U407="snížená",N407,0)</f>
        <v>0</v>
      </c>
      <c r="BG407" s="103">
        <f>IF(U407="zákl. přenesená",N407,0)</f>
        <v>0</v>
      </c>
      <c r="BH407" s="103">
        <f>IF(U407="sníž. přenesená",N407,0)</f>
        <v>0</v>
      </c>
      <c r="BI407" s="103">
        <f>IF(U407="nulová",N407,0)</f>
        <v>0</v>
      </c>
      <c r="BJ407" s="21" t="s">
        <v>81</v>
      </c>
      <c r="BK407" s="103">
        <f>L407*K407</f>
        <v>0</v>
      </c>
    </row>
    <row r="408" spans="2:65" s="1" customFormat="1" ht="22.35" customHeight="1">
      <c r="B408" s="38"/>
      <c r="C408" s="197" t="s">
        <v>5</v>
      </c>
      <c r="D408" s="197" t="s">
        <v>136</v>
      </c>
      <c r="E408" s="198" t="s">
        <v>5</v>
      </c>
      <c r="F408" s="432" t="s">
        <v>5</v>
      </c>
      <c r="G408" s="432"/>
      <c r="H408" s="432"/>
      <c r="I408" s="432"/>
      <c r="J408" s="199" t="s">
        <v>5</v>
      </c>
      <c r="K408" s="195"/>
      <c r="L408" s="410"/>
      <c r="M408" s="433"/>
      <c r="N408" s="433">
        <f t="shared" si="5"/>
        <v>0</v>
      </c>
      <c r="O408" s="433"/>
      <c r="P408" s="433"/>
      <c r="Q408" s="433"/>
      <c r="R408" s="40"/>
      <c r="T408" s="156" t="s">
        <v>5</v>
      </c>
      <c r="U408" s="200" t="s">
        <v>41</v>
      </c>
      <c r="V408" s="39"/>
      <c r="W408" s="39"/>
      <c r="X408" s="39"/>
      <c r="Y408" s="39"/>
      <c r="Z408" s="39"/>
      <c r="AA408" s="77"/>
      <c r="AT408" s="21" t="s">
        <v>314</v>
      </c>
      <c r="AU408" s="21" t="s">
        <v>81</v>
      </c>
      <c r="AY408" s="21" t="s">
        <v>314</v>
      </c>
      <c r="BE408" s="103">
        <f>IF(U408="základní",N408,0)</f>
        <v>0</v>
      </c>
      <c r="BF408" s="103">
        <f>IF(U408="snížená",N408,0)</f>
        <v>0</v>
      </c>
      <c r="BG408" s="103">
        <f>IF(U408="zákl. přenesená",N408,0)</f>
        <v>0</v>
      </c>
      <c r="BH408" s="103">
        <f>IF(U408="sníž. přenesená",N408,0)</f>
        <v>0</v>
      </c>
      <c r="BI408" s="103">
        <f>IF(U408="nulová",N408,0)</f>
        <v>0</v>
      </c>
      <c r="BJ408" s="21" t="s">
        <v>81</v>
      </c>
      <c r="BK408" s="103">
        <f>L408*K408</f>
        <v>0</v>
      </c>
    </row>
    <row r="409" spans="2:65" s="1" customFormat="1" ht="22.35" customHeight="1">
      <c r="B409" s="38"/>
      <c r="C409" s="197" t="s">
        <v>5</v>
      </c>
      <c r="D409" s="197" t="s">
        <v>136</v>
      </c>
      <c r="E409" s="198" t="s">
        <v>5</v>
      </c>
      <c r="F409" s="432" t="s">
        <v>5</v>
      </c>
      <c r="G409" s="432"/>
      <c r="H409" s="432"/>
      <c r="I409" s="432"/>
      <c r="J409" s="199" t="s">
        <v>5</v>
      </c>
      <c r="K409" s="195"/>
      <c r="L409" s="410"/>
      <c r="M409" s="433"/>
      <c r="N409" s="433">
        <f t="shared" si="5"/>
        <v>0</v>
      </c>
      <c r="O409" s="433"/>
      <c r="P409" s="433"/>
      <c r="Q409" s="433"/>
      <c r="R409" s="40"/>
      <c r="T409" s="156" t="s">
        <v>5</v>
      </c>
      <c r="U409" s="200" t="s">
        <v>41</v>
      </c>
      <c r="V409" s="39"/>
      <c r="W409" s="39"/>
      <c r="X409" s="39"/>
      <c r="Y409" s="39"/>
      <c r="Z409" s="39"/>
      <c r="AA409" s="77"/>
      <c r="AT409" s="21" t="s">
        <v>314</v>
      </c>
      <c r="AU409" s="21" t="s">
        <v>81</v>
      </c>
      <c r="AY409" s="21" t="s">
        <v>314</v>
      </c>
      <c r="BE409" s="103">
        <f>IF(U409="základní",N409,0)</f>
        <v>0</v>
      </c>
      <c r="BF409" s="103">
        <f>IF(U409="snížená",N409,0)</f>
        <v>0</v>
      </c>
      <c r="BG409" s="103">
        <f>IF(U409="zákl. přenesená",N409,0)</f>
        <v>0</v>
      </c>
      <c r="BH409" s="103">
        <f>IF(U409="sníž. přenesená",N409,0)</f>
        <v>0</v>
      </c>
      <c r="BI409" s="103">
        <f>IF(U409="nulová",N409,0)</f>
        <v>0</v>
      </c>
      <c r="BJ409" s="21" t="s">
        <v>81</v>
      </c>
      <c r="BK409" s="103">
        <f>L409*K409</f>
        <v>0</v>
      </c>
    </row>
    <row r="410" spans="2:65" s="1" customFormat="1" ht="22.35" customHeight="1">
      <c r="B410" s="38"/>
      <c r="C410" s="197" t="s">
        <v>5</v>
      </c>
      <c r="D410" s="197" t="s">
        <v>136</v>
      </c>
      <c r="E410" s="198" t="s">
        <v>5</v>
      </c>
      <c r="F410" s="432" t="s">
        <v>5</v>
      </c>
      <c r="G410" s="432"/>
      <c r="H410" s="432"/>
      <c r="I410" s="432"/>
      <c r="J410" s="199" t="s">
        <v>5</v>
      </c>
      <c r="K410" s="195"/>
      <c r="L410" s="410"/>
      <c r="M410" s="433"/>
      <c r="N410" s="433">
        <f t="shared" si="5"/>
        <v>0</v>
      </c>
      <c r="O410" s="433"/>
      <c r="P410" s="433"/>
      <c r="Q410" s="433"/>
      <c r="R410" s="40"/>
      <c r="T410" s="156" t="s">
        <v>5</v>
      </c>
      <c r="U410" s="200" t="s">
        <v>41</v>
      </c>
      <c r="V410" s="59"/>
      <c r="W410" s="59"/>
      <c r="X410" s="59"/>
      <c r="Y410" s="59"/>
      <c r="Z410" s="59"/>
      <c r="AA410" s="61"/>
      <c r="AT410" s="21" t="s">
        <v>314</v>
      </c>
      <c r="AU410" s="21" t="s">
        <v>81</v>
      </c>
      <c r="AY410" s="21" t="s">
        <v>314</v>
      </c>
      <c r="BE410" s="103">
        <f>IF(U410="základní",N410,0)</f>
        <v>0</v>
      </c>
      <c r="BF410" s="103">
        <f>IF(U410="snížená",N410,0)</f>
        <v>0</v>
      </c>
      <c r="BG410" s="103">
        <f>IF(U410="zákl. přenesená",N410,0)</f>
        <v>0</v>
      </c>
      <c r="BH410" s="103">
        <f>IF(U410="sníž. přenesená",N410,0)</f>
        <v>0</v>
      </c>
      <c r="BI410" s="103">
        <f>IF(U410="nulová",N410,0)</f>
        <v>0</v>
      </c>
      <c r="BJ410" s="21" t="s">
        <v>81</v>
      </c>
      <c r="BK410" s="103">
        <f>L410*K410</f>
        <v>0</v>
      </c>
    </row>
    <row r="411" spans="2:65" s="1" customFormat="1" ht="6.95" customHeight="1">
      <c r="B411" s="62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4"/>
    </row>
  </sheetData>
  <mergeCells count="490">
    <mergeCell ref="H1:K1"/>
    <mergeCell ref="S2:AC2"/>
    <mergeCell ref="F409:I409"/>
    <mergeCell ref="L409:M409"/>
    <mergeCell ref="N409:Q409"/>
    <mergeCell ref="F410:I410"/>
    <mergeCell ref="L410:M410"/>
    <mergeCell ref="N410:Q410"/>
    <mergeCell ref="N126:Q126"/>
    <mergeCell ref="N127:Q127"/>
    <mergeCell ref="N128:Q128"/>
    <mergeCell ref="N234:Q234"/>
    <mergeCell ref="N255:Q255"/>
    <mergeCell ref="N383:Q383"/>
    <mergeCell ref="N390:Q390"/>
    <mergeCell ref="N392:Q392"/>
    <mergeCell ref="N393:Q393"/>
    <mergeCell ref="N397:Q397"/>
    <mergeCell ref="N401:Q401"/>
    <mergeCell ref="N405:Q405"/>
    <mergeCell ref="F404:I404"/>
    <mergeCell ref="F406:I406"/>
    <mergeCell ref="L406:M406"/>
    <mergeCell ref="N406:Q406"/>
    <mergeCell ref="F407:I407"/>
    <mergeCell ref="L407:M407"/>
    <mergeCell ref="N407:Q407"/>
    <mergeCell ref="F408:I408"/>
    <mergeCell ref="L408:M408"/>
    <mergeCell ref="N408:Q408"/>
    <mergeCell ref="F398:I398"/>
    <mergeCell ref="L398:M398"/>
    <mergeCell ref="N398:Q398"/>
    <mergeCell ref="F399:I399"/>
    <mergeCell ref="F400:I400"/>
    <mergeCell ref="F402:I402"/>
    <mergeCell ref="L402:M402"/>
    <mergeCell ref="N402:Q402"/>
    <mergeCell ref="F403:I403"/>
    <mergeCell ref="F389:I389"/>
    <mergeCell ref="F391:I391"/>
    <mergeCell ref="L391:M391"/>
    <mergeCell ref="N391:Q391"/>
    <mergeCell ref="F394:I394"/>
    <mergeCell ref="L394:M394"/>
    <mergeCell ref="N394:Q394"/>
    <mergeCell ref="F395:I395"/>
    <mergeCell ref="F396:I396"/>
    <mergeCell ref="L396:M396"/>
    <mergeCell ref="N396:Q396"/>
    <mergeCell ref="F384:I384"/>
    <mergeCell ref="L384:M384"/>
    <mergeCell ref="N384:Q384"/>
    <mergeCell ref="F385:I385"/>
    <mergeCell ref="F386:I386"/>
    <mergeCell ref="F387:I387"/>
    <mergeCell ref="L387:M387"/>
    <mergeCell ref="N387:Q387"/>
    <mergeCell ref="F388:I388"/>
    <mergeCell ref="F376:I376"/>
    <mergeCell ref="F377:I377"/>
    <mergeCell ref="F378:I378"/>
    <mergeCell ref="F379:I379"/>
    <mergeCell ref="L379:M379"/>
    <mergeCell ref="N379:Q379"/>
    <mergeCell ref="F380:I380"/>
    <mergeCell ref="F381:I381"/>
    <mergeCell ref="F382:I382"/>
    <mergeCell ref="F369:I369"/>
    <mergeCell ref="F370:I370"/>
    <mergeCell ref="F371:I371"/>
    <mergeCell ref="F372:I372"/>
    <mergeCell ref="F373:I373"/>
    <mergeCell ref="F374:I374"/>
    <mergeCell ref="L374:M374"/>
    <mergeCell ref="N374:Q374"/>
    <mergeCell ref="F375:I375"/>
    <mergeCell ref="N362:Q362"/>
    <mergeCell ref="F363:I363"/>
    <mergeCell ref="F364:I364"/>
    <mergeCell ref="F365:I365"/>
    <mergeCell ref="L365:M365"/>
    <mergeCell ref="N365:Q365"/>
    <mergeCell ref="F366:I366"/>
    <mergeCell ref="F367:I367"/>
    <mergeCell ref="F368:I368"/>
    <mergeCell ref="L368:M368"/>
    <mergeCell ref="N368:Q368"/>
    <mergeCell ref="F355:I355"/>
    <mergeCell ref="F356:I356"/>
    <mergeCell ref="F357:I357"/>
    <mergeCell ref="F358:I358"/>
    <mergeCell ref="F359:I359"/>
    <mergeCell ref="F360:I360"/>
    <mergeCell ref="F361:I361"/>
    <mergeCell ref="F362:I362"/>
    <mergeCell ref="L362:M362"/>
    <mergeCell ref="F349:I349"/>
    <mergeCell ref="F350:I350"/>
    <mergeCell ref="F351:I351"/>
    <mergeCell ref="L351:M351"/>
    <mergeCell ref="N351:Q351"/>
    <mergeCell ref="F352:I352"/>
    <mergeCell ref="F353:I353"/>
    <mergeCell ref="F354:I354"/>
    <mergeCell ref="L354:M354"/>
    <mergeCell ref="N354:Q354"/>
    <mergeCell ref="F343:I343"/>
    <mergeCell ref="F344:I344"/>
    <mergeCell ref="F345:I345"/>
    <mergeCell ref="L345:M345"/>
    <mergeCell ref="N345:Q345"/>
    <mergeCell ref="F346:I346"/>
    <mergeCell ref="F347:I347"/>
    <mergeCell ref="F348:I348"/>
    <mergeCell ref="L348:M348"/>
    <mergeCell ref="N348:Q348"/>
    <mergeCell ref="F337:I337"/>
    <mergeCell ref="F338:I338"/>
    <mergeCell ref="F339:I339"/>
    <mergeCell ref="L339:M339"/>
    <mergeCell ref="N339:Q339"/>
    <mergeCell ref="F340:I340"/>
    <mergeCell ref="F341:I341"/>
    <mergeCell ref="F342:I342"/>
    <mergeCell ref="L342:M342"/>
    <mergeCell ref="N342:Q342"/>
    <mergeCell ref="F331:I331"/>
    <mergeCell ref="F332:I332"/>
    <mergeCell ref="F333:I333"/>
    <mergeCell ref="L333:M333"/>
    <mergeCell ref="N333:Q333"/>
    <mergeCell ref="F334:I334"/>
    <mergeCell ref="F335:I335"/>
    <mergeCell ref="F336:I336"/>
    <mergeCell ref="L336:M336"/>
    <mergeCell ref="N336:Q336"/>
    <mergeCell ref="F325:I325"/>
    <mergeCell ref="F326:I326"/>
    <mergeCell ref="F327:I327"/>
    <mergeCell ref="L327:M327"/>
    <mergeCell ref="N327:Q327"/>
    <mergeCell ref="F328:I328"/>
    <mergeCell ref="F329:I329"/>
    <mergeCell ref="F330:I330"/>
    <mergeCell ref="L330:M330"/>
    <mergeCell ref="N330:Q330"/>
    <mergeCell ref="F319:I319"/>
    <mergeCell ref="F320:I320"/>
    <mergeCell ref="F321:I321"/>
    <mergeCell ref="L321:M321"/>
    <mergeCell ref="N321:Q321"/>
    <mergeCell ref="F322:I322"/>
    <mergeCell ref="F323:I323"/>
    <mergeCell ref="F324:I324"/>
    <mergeCell ref="L324:M324"/>
    <mergeCell ref="N324:Q324"/>
    <mergeCell ref="F313:I313"/>
    <mergeCell ref="F314:I314"/>
    <mergeCell ref="F315:I315"/>
    <mergeCell ref="L315:M315"/>
    <mergeCell ref="N315:Q315"/>
    <mergeCell ref="F316:I316"/>
    <mergeCell ref="F317:I317"/>
    <mergeCell ref="F318:I318"/>
    <mergeCell ref="L318:M318"/>
    <mergeCell ref="N318:Q318"/>
    <mergeCell ref="F307:I307"/>
    <mergeCell ref="F308:I308"/>
    <mergeCell ref="F309:I309"/>
    <mergeCell ref="L309:M309"/>
    <mergeCell ref="N309:Q309"/>
    <mergeCell ref="F310:I310"/>
    <mergeCell ref="F311:I311"/>
    <mergeCell ref="F312:I312"/>
    <mergeCell ref="L312:M312"/>
    <mergeCell ref="N312:Q312"/>
    <mergeCell ref="N300:Q300"/>
    <mergeCell ref="F301:I301"/>
    <mergeCell ref="F302:I302"/>
    <mergeCell ref="F303:I303"/>
    <mergeCell ref="L303:M303"/>
    <mergeCell ref="N303:Q303"/>
    <mergeCell ref="F304:I304"/>
    <mergeCell ref="F305:I305"/>
    <mergeCell ref="F306:I306"/>
    <mergeCell ref="L306:M306"/>
    <mergeCell ref="N306:Q306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L300:M300"/>
    <mergeCell ref="F287:I287"/>
    <mergeCell ref="F288:I288"/>
    <mergeCell ref="F289:I289"/>
    <mergeCell ref="L289:M289"/>
    <mergeCell ref="N289:Q289"/>
    <mergeCell ref="F290:I290"/>
    <mergeCell ref="F291:I291"/>
    <mergeCell ref="F292:I292"/>
    <mergeCell ref="L292:M292"/>
    <mergeCell ref="N292:Q292"/>
    <mergeCell ref="F281:I281"/>
    <mergeCell ref="F282:I282"/>
    <mergeCell ref="F283:I283"/>
    <mergeCell ref="L283:M283"/>
    <mergeCell ref="N283:Q283"/>
    <mergeCell ref="F284:I284"/>
    <mergeCell ref="F285:I285"/>
    <mergeCell ref="F286:I286"/>
    <mergeCell ref="L286:M286"/>
    <mergeCell ref="N286:Q286"/>
    <mergeCell ref="F275:I275"/>
    <mergeCell ref="F276:I276"/>
    <mergeCell ref="F277:I277"/>
    <mergeCell ref="L277:M277"/>
    <mergeCell ref="N277:Q277"/>
    <mergeCell ref="F278:I278"/>
    <mergeCell ref="F279:I279"/>
    <mergeCell ref="F280:I280"/>
    <mergeCell ref="L280:M280"/>
    <mergeCell ref="N280:Q280"/>
    <mergeCell ref="F269:I269"/>
    <mergeCell ref="F270:I270"/>
    <mergeCell ref="F271:I271"/>
    <mergeCell ref="L271:M271"/>
    <mergeCell ref="N271:Q271"/>
    <mergeCell ref="F272:I272"/>
    <mergeCell ref="F273:I273"/>
    <mergeCell ref="F274:I274"/>
    <mergeCell ref="L274:M274"/>
    <mergeCell ref="N274:Q274"/>
    <mergeCell ref="F263:I263"/>
    <mergeCell ref="F264:I264"/>
    <mergeCell ref="F265:I265"/>
    <mergeCell ref="L265:M265"/>
    <mergeCell ref="N265:Q265"/>
    <mergeCell ref="F266:I266"/>
    <mergeCell ref="F267:I267"/>
    <mergeCell ref="F268:I268"/>
    <mergeCell ref="L268:M268"/>
    <mergeCell ref="N268:Q268"/>
    <mergeCell ref="F257:I257"/>
    <mergeCell ref="F258:I258"/>
    <mergeCell ref="F259:I259"/>
    <mergeCell ref="L259:M259"/>
    <mergeCell ref="N259:Q259"/>
    <mergeCell ref="F260:I260"/>
    <mergeCell ref="F261:I261"/>
    <mergeCell ref="F262:I262"/>
    <mergeCell ref="L262:M262"/>
    <mergeCell ref="N262:Q262"/>
    <mergeCell ref="F249:I249"/>
    <mergeCell ref="F250:I250"/>
    <mergeCell ref="F251:I251"/>
    <mergeCell ref="F252:I252"/>
    <mergeCell ref="F253:I253"/>
    <mergeCell ref="F254:I254"/>
    <mergeCell ref="F256:I256"/>
    <mergeCell ref="L256:M256"/>
    <mergeCell ref="N256:Q256"/>
    <mergeCell ref="F242:I242"/>
    <mergeCell ref="F243:I243"/>
    <mergeCell ref="F244:I244"/>
    <mergeCell ref="F245:I245"/>
    <mergeCell ref="F246:I246"/>
    <mergeCell ref="F247:I247"/>
    <mergeCell ref="L247:M247"/>
    <mergeCell ref="N247:Q247"/>
    <mergeCell ref="F248:I248"/>
    <mergeCell ref="N235:Q235"/>
    <mergeCell ref="F236:I236"/>
    <mergeCell ref="F237:I237"/>
    <mergeCell ref="F238:I238"/>
    <mergeCell ref="F239:I239"/>
    <mergeCell ref="L239:M239"/>
    <mergeCell ref="N239:Q239"/>
    <mergeCell ref="F240:I240"/>
    <mergeCell ref="F241:I241"/>
    <mergeCell ref="F227:I227"/>
    <mergeCell ref="F228:I228"/>
    <mergeCell ref="F229:I229"/>
    <mergeCell ref="F230:I230"/>
    <mergeCell ref="F231:I231"/>
    <mergeCell ref="F232:I232"/>
    <mergeCell ref="F233:I233"/>
    <mergeCell ref="F235:I235"/>
    <mergeCell ref="L235:M235"/>
    <mergeCell ref="F220:I220"/>
    <mergeCell ref="L220:M220"/>
    <mergeCell ref="N220:Q220"/>
    <mergeCell ref="F221:I221"/>
    <mergeCell ref="F222:I222"/>
    <mergeCell ref="F223:I223"/>
    <mergeCell ref="F224:I224"/>
    <mergeCell ref="F225:I225"/>
    <mergeCell ref="F226:I226"/>
    <mergeCell ref="F213:I213"/>
    <mergeCell ref="F214:I214"/>
    <mergeCell ref="F215:I215"/>
    <mergeCell ref="F216:I216"/>
    <mergeCell ref="F217:I217"/>
    <mergeCell ref="F218:I218"/>
    <mergeCell ref="F219:I219"/>
    <mergeCell ref="L219:M219"/>
    <mergeCell ref="N219:Q219"/>
    <mergeCell ref="L205:M205"/>
    <mergeCell ref="N205:Q205"/>
    <mergeCell ref="F206:I206"/>
    <mergeCell ref="F207:I207"/>
    <mergeCell ref="F208:I208"/>
    <mergeCell ref="F209:I209"/>
    <mergeCell ref="F210:I210"/>
    <mergeCell ref="F211:I211"/>
    <mergeCell ref="F212:I212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F205:I205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F187:I187"/>
    <mergeCell ref="F174:I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67:I167"/>
    <mergeCell ref="F168:I168"/>
    <mergeCell ref="F169:I169"/>
    <mergeCell ref="F170:I170"/>
    <mergeCell ref="L170:M170"/>
    <mergeCell ref="N170:Q170"/>
    <mergeCell ref="F171:I171"/>
    <mergeCell ref="F172:I172"/>
    <mergeCell ref="F173:I173"/>
    <mergeCell ref="L173:M173"/>
    <mergeCell ref="N173:Q173"/>
    <mergeCell ref="F161:I161"/>
    <mergeCell ref="F162:I162"/>
    <mergeCell ref="F163:I163"/>
    <mergeCell ref="L163:M163"/>
    <mergeCell ref="N163:Q163"/>
    <mergeCell ref="F164:I164"/>
    <mergeCell ref="F165:I165"/>
    <mergeCell ref="F166:I166"/>
    <mergeCell ref="L166:M166"/>
    <mergeCell ref="N166:Q166"/>
    <mergeCell ref="F155:I155"/>
    <mergeCell ref="F156:I156"/>
    <mergeCell ref="F157:I157"/>
    <mergeCell ref="L157:M157"/>
    <mergeCell ref="N157:Q157"/>
    <mergeCell ref="F158:I158"/>
    <mergeCell ref="F159:I159"/>
    <mergeCell ref="F160:I160"/>
    <mergeCell ref="L160:M160"/>
    <mergeCell ref="N160:Q160"/>
    <mergeCell ref="F148:I148"/>
    <mergeCell ref="F149:I149"/>
    <mergeCell ref="F150:I150"/>
    <mergeCell ref="F151:I151"/>
    <mergeCell ref="F152:I152"/>
    <mergeCell ref="F153:I153"/>
    <mergeCell ref="F154:I154"/>
    <mergeCell ref="L154:M154"/>
    <mergeCell ref="N154:Q154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M120:P120"/>
    <mergeCell ref="M122:Q122"/>
    <mergeCell ref="M123:Q123"/>
    <mergeCell ref="F125:I125"/>
    <mergeCell ref="L125:M125"/>
    <mergeCell ref="N125:Q125"/>
    <mergeCell ref="F129:I129"/>
    <mergeCell ref="L129:M129"/>
    <mergeCell ref="N129:Q129"/>
    <mergeCell ref="D105:H105"/>
    <mergeCell ref="N105:Q105"/>
    <mergeCell ref="D106:H106"/>
    <mergeCell ref="N106:Q106"/>
    <mergeCell ref="N107:Q107"/>
    <mergeCell ref="L109:Q109"/>
    <mergeCell ref="C115:Q115"/>
    <mergeCell ref="F117:P117"/>
    <mergeCell ref="F118:P118"/>
    <mergeCell ref="N98:Q98"/>
    <mergeCell ref="N99:Q99"/>
    <mergeCell ref="N101:Q101"/>
    <mergeCell ref="D102:H102"/>
    <mergeCell ref="N102:Q102"/>
    <mergeCell ref="D103:H103"/>
    <mergeCell ref="N103:Q103"/>
    <mergeCell ref="D104:H104"/>
    <mergeCell ref="N104:Q10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y jsou hodnoty K, M." sqref="D406:D411">
      <formula1>"K, M"</formula1>
    </dataValidation>
    <dataValidation type="list" allowBlank="1" showInputMessage="1" showErrorMessage="1" error="Povoleny jsou hodnoty základní, snížená, zákl. přenesená, sníž. přenesená, nulová." sqref="U406:U411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6" display="2) Rekapitulace rozpočtu"/>
    <hyperlink ref="L1" location="C12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71"/>
  <sheetViews>
    <sheetView topLeftCell="A34" workbookViewId="0">
      <selection activeCell="F49" sqref="F49"/>
    </sheetView>
  </sheetViews>
  <sheetFormatPr defaultRowHeight="13.5"/>
  <cols>
    <col min="1" max="1" width="8.33203125" style="201" customWidth="1"/>
    <col min="2" max="2" width="1.6640625" style="201" customWidth="1"/>
    <col min="3" max="3" width="4.1640625" style="201" customWidth="1"/>
    <col min="4" max="4" width="4.33203125" style="201" customWidth="1"/>
    <col min="5" max="5" width="17.1640625" style="201" customWidth="1"/>
    <col min="6" max="6" width="75" style="201" customWidth="1"/>
    <col min="7" max="7" width="8.6640625" style="201" customWidth="1"/>
    <col min="8" max="8" width="11.1640625" style="201" customWidth="1"/>
    <col min="9" max="9" width="12.6640625" style="208" customWidth="1"/>
    <col min="10" max="10" width="23.5" style="201" customWidth="1"/>
    <col min="11" max="11" width="15.5" style="201" customWidth="1"/>
  </cols>
  <sheetData>
    <row r="1" spans="1:11" ht="15">
      <c r="A1" s="18"/>
      <c r="B1" s="204"/>
      <c r="C1" s="204"/>
      <c r="D1" s="205" t="s">
        <v>1</v>
      </c>
      <c r="E1" s="204"/>
      <c r="F1" s="206" t="s">
        <v>803</v>
      </c>
      <c r="G1" s="448" t="s">
        <v>804</v>
      </c>
      <c r="H1" s="448"/>
      <c r="I1" s="207"/>
      <c r="J1" s="206" t="s">
        <v>805</v>
      </c>
      <c r="K1" s="205" t="s">
        <v>92</v>
      </c>
    </row>
    <row r="3" spans="1:11">
      <c r="B3" s="209"/>
      <c r="C3" s="210"/>
      <c r="D3" s="210"/>
      <c r="E3" s="210"/>
      <c r="F3" s="210"/>
      <c r="G3" s="210"/>
      <c r="H3" s="210"/>
      <c r="I3" s="211"/>
      <c r="J3" s="210"/>
      <c r="K3" s="212"/>
    </row>
    <row r="4" spans="1:11" ht="21">
      <c r="B4" s="213"/>
      <c r="C4" s="214"/>
      <c r="D4" s="215" t="s">
        <v>806</v>
      </c>
      <c r="E4" s="214"/>
      <c r="F4" s="214"/>
      <c r="G4" s="214"/>
      <c r="H4" s="214"/>
      <c r="I4" s="216"/>
      <c r="J4" s="214"/>
      <c r="K4" s="217"/>
    </row>
    <row r="5" spans="1:11">
      <c r="B5" s="213"/>
      <c r="C5" s="214"/>
      <c r="D5" s="214"/>
      <c r="E5" s="214"/>
      <c r="F5" s="214"/>
      <c r="G5" s="214"/>
      <c r="H5" s="214"/>
      <c r="I5" s="216"/>
      <c r="J5" s="214"/>
      <c r="K5" s="217"/>
    </row>
    <row r="6" spans="1:11" ht="15">
      <c r="B6" s="213"/>
      <c r="C6" s="214"/>
      <c r="D6" s="218" t="s">
        <v>19</v>
      </c>
      <c r="E6" s="214"/>
      <c r="F6" s="214"/>
      <c r="G6" s="214"/>
      <c r="H6" s="214"/>
      <c r="I6" s="216"/>
      <c r="J6" s="214"/>
      <c r="K6" s="217"/>
    </row>
    <row r="7" spans="1:11" ht="15">
      <c r="B7" s="213"/>
      <c r="C7" s="214"/>
      <c r="D7" s="214"/>
      <c r="E7" s="449" t="str">
        <f>'[1]Rekapitulace stavby'!K6</f>
        <v>IS a komunikace pro 10 RD na par.č. 795/56, 876/40 a 1442/1, k.ú.Velký Beranov - 2.ETAPA</v>
      </c>
      <c r="F7" s="450"/>
      <c r="G7" s="450"/>
      <c r="H7" s="450"/>
      <c r="I7" s="216"/>
      <c r="J7" s="214"/>
      <c r="K7" s="217"/>
    </row>
    <row r="8" spans="1:11" ht="15">
      <c r="A8" s="1"/>
      <c r="B8" s="219"/>
      <c r="C8" s="220"/>
      <c r="D8" s="218" t="s">
        <v>315</v>
      </c>
      <c r="E8" s="220"/>
      <c r="F8" s="220"/>
      <c r="G8" s="220"/>
      <c r="H8" s="220"/>
      <c r="I8" s="124"/>
      <c r="J8" s="220"/>
      <c r="K8" s="221"/>
    </row>
    <row r="9" spans="1:11">
      <c r="A9" s="1"/>
      <c r="B9" s="219"/>
      <c r="C9" s="220"/>
      <c r="D9" s="220"/>
      <c r="E9" s="451" t="s">
        <v>807</v>
      </c>
      <c r="F9" s="452"/>
      <c r="G9" s="452"/>
      <c r="H9" s="452"/>
      <c r="I9" s="124"/>
      <c r="J9" s="220"/>
      <c r="K9" s="221"/>
    </row>
    <row r="10" spans="1:11">
      <c r="A10" s="1"/>
      <c r="B10" s="219"/>
      <c r="C10" s="220"/>
      <c r="D10" s="220"/>
      <c r="E10" s="220"/>
      <c r="F10" s="220"/>
      <c r="G10" s="220"/>
      <c r="H10" s="220"/>
      <c r="I10" s="124"/>
      <c r="J10" s="220"/>
      <c r="K10" s="221"/>
    </row>
    <row r="11" spans="1:11" ht="15">
      <c r="A11" s="1"/>
      <c r="B11" s="219"/>
      <c r="C11" s="220"/>
      <c r="D11" s="218" t="s">
        <v>808</v>
      </c>
      <c r="E11" s="220"/>
      <c r="F11" s="222" t="s">
        <v>5</v>
      </c>
      <c r="G11" s="220"/>
      <c r="H11" s="220"/>
      <c r="I11" s="223" t="s">
        <v>22</v>
      </c>
      <c r="J11" s="222" t="s">
        <v>5</v>
      </c>
      <c r="K11" s="221"/>
    </row>
    <row r="12" spans="1:11" ht="15">
      <c r="A12" s="1"/>
      <c r="B12" s="219"/>
      <c r="C12" s="220"/>
      <c r="D12" s="218" t="s">
        <v>23</v>
      </c>
      <c r="E12" s="220"/>
      <c r="F12" s="222" t="s">
        <v>24</v>
      </c>
      <c r="G12" s="220"/>
      <c r="H12" s="220"/>
      <c r="I12" s="223" t="s">
        <v>25</v>
      </c>
      <c r="J12" s="224" t="str">
        <f>'[1]Rekapitulace stavby'!AN8</f>
        <v>16. 12. 2016</v>
      </c>
      <c r="K12" s="221"/>
    </row>
    <row r="13" spans="1:11">
      <c r="A13" s="1"/>
      <c r="B13" s="219"/>
      <c r="C13" s="220"/>
      <c r="D13" s="220"/>
      <c r="E13" s="220"/>
      <c r="F13" s="220"/>
      <c r="G13" s="220"/>
      <c r="H13" s="220"/>
      <c r="I13" s="124"/>
      <c r="J13" s="220"/>
      <c r="K13" s="221"/>
    </row>
    <row r="14" spans="1:11" ht="15">
      <c r="A14" s="1"/>
      <c r="B14" s="219"/>
      <c r="C14" s="220"/>
      <c r="D14" s="218" t="s">
        <v>809</v>
      </c>
      <c r="E14" s="220"/>
      <c r="F14" s="220"/>
      <c r="G14" s="220"/>
      <c r="H14" s="220"/>
      <c r="I14" s="223" t="s">
        <v>28</v>
      </c>
      <c r="J14" s="222" t="s">
        <v>5</v>
      </c>
      <c r="K14" s="221"/>
    </row>
    <row r="15" spans="1:11" ht="15">
      <c r="A15" s="1"/>
      <c r="B15" s="219"/>
      <c r="C15" s="220"/>
      <c r="D15" s="220"/>
      <c r="E15" s="222" t="s">
        <v>810</v>
      </c>
      <c r="F15" s="220"/>
      <c r="G15" s="220"/>
      <c r="H15" s="220"/>
      <c r="I15" s="223" t="s">
        <v>30</v>
      </c>
      <c r="J15" s="222" t="s">
        <v>5</v>
      </c>
      <c r="K15" s="221"/>
    </row>
    <row r="16" spans="1:11">
      <c r="A16" s="1"/>
      <c r="B16" s="219"/>
      <c r="C16" s="220"/>
      <c r="D16" s="220"/>
      <c r="E16" s="220"/>
      <c r="F16" s="220"/>
      <c r="G16" s="220"/>
      <c r="H16" s="220"/>
      <c r="I16" s="124"/>
      <c r="J16" s="220"/>
      <c r="K16" s="221"/>
    </row>
    <row r="17" spans="1:11" ht="15">
      <c r="A17" s="1"/>
      <c r="B17" s="219"/>
      <c r="C17" s="220"/>
      <c r="D17" s="218" t="s">
        <v>811</v>
      </c>
      <c r="E17" s="220"/>
      <c r="F17" s="220"/>
      <c r="G17" s="220"/>
      <c r="H17" s="220"/>
      <c r="I17" s="223" t="s">
        <v>28</v>
      </c>
      <c r="J17" s="222" t="str">
        <f>IF('[1]Rekapitulace stavby'!AN13="Vyplň údaj","",IF('[1]Rekapitulace stavby'!AN13="","",'[1]Rekapitulace stavby'!AN13))</f>
        <v/>
      </c>
      <c r="K17" s="221"/>
    </row>
    <row r="18" spans="1:11" ht="15">
      <c r="A18" s="1"/>
      <c r="B18" s="219"/>
      <c r="C18" s="220"/>
      <c r="D18" s="220"/>
      <c r="E18" s="222" t="str">
        <f>IF('[1]Rekapitulace stavby'!E14="Vyplň údaj","",IF('[1]Rekapitulace stavby'!E14="","",'[1]Rekapitulace stavby'!E14))</f>
        <v/>
      </c>
      <c r="F18" s="220"/>
      <c r="G18" s="220"/>
      <c r="H18" s="220"/>
      <c r="I18" s="223" t="s">
        <v>30</v>
      </c>
      <c r="J18" s="222" t="str">
        <f>IF('[1]Rekapitulace stavby'!AN14="Vyplň údaj","",IF('[1]Rekapitulace stavby'!AN14="","",'[1]Rekapitulace stavby'!AN14))</f>
        <v/>
      </c>
      <c r="K18" s="221"/>
    </row>
    <row r="19" spans="1:11">
      <c r="A19" s="1"/>
      <c r="B19" s="219"/>
      <c r="C19" s="220"/>
      <c r="D19" s="220"/>
      <c r="E19" s="220"/>
      <c r="F19" s="220"/>
      <c r="G19" s="220"/>
      <c r="H19" s="220"/>
      <c r="I19" s="124"/>
      <c r="J19" s="220"/>
      <c r="K19" s="221"/>
    </row>
    <row r="20" spans="1:11" ht="15">
      <c r="A20" s="1"/>
      <c r="B20" s="219"/>
      <c r="C20" s="220"/>
      <c r="D20" s="218" t="s">
        <v>33</v>
      </c>
      <c r="E20" s="220"/>
      <c r="F20" s="220"/>
      <c r="G20" s="220"/>
      <c r="H20" s="220"/>
      <c r="I20" s="223" t="s">
        <v>28</v>
      </c>
      <c r="J20" s="222" t="str">
        <f>IF('[1]Rekapitulace stavby'!AN16="","",'[1]Rekapitulace stavby'!AN16)</f>
        <v/>
      </c>
      <c r="K20" s="221"/>
    </row>
    <row r="21" spans="1:11" ht="15">
      <c r="A21" s="1"/>
      <c r="B21" s="219"/>
      <c r="C21" s="220"/>
      <c r="D21" s="220"/>
      <c r="E21" s="222" t="str">
        <f>IF('[1]Rekapitulace stavby'!E17="","",'[1]Rekapitulace stavby'!E17)</f>
        <v xml:space="preserve"> </v>
      </c>
      <c r="F21" s="220"/>
      <c r="G21" s="220"/>
      <c r="H21" s="220"/>
      <c r="I21" s="223" t="s">
        <v>30</v>
      </c>
      <c r="J21" s="222" t="str">
        <f>IF('[1]Rekapitulace stavby'!AN17="","",'[1]Rekapitulace stavby'!AN17)</f>
        <v/>
      </c>
      <c r="K21" s="221"/>
    </row>
    <row r="22" spans="1:11">
      <c r="A22" s="1"/>
      <c r="B22" s="219"/>
      <c r="C22" s="220"/>
      <c r="D22" s="220"/>
      <c r="E22" s="220"/>
      <c r="F22" s="220"/>
      <c r="G22" s="220"/>
      <c r="H22" s="220"/>
      <c r="I22" s="124"/>
      <c r="J22" s="220"/>
      <c r="K22" s="221"/>
    </row>
    <row r="23" spans="1:11" ht="15">
      <c r="A23" s="1"/>
      <c r="B23" s="219"/>
      <c r="C23" s="220"/>
      <c r="D23" s="218" t="s">
        <v>36</v>
      </c>
      <c r="E23" s="220"/>
      <c r="F23" s="220"/>
      <c r="G23" s="220"/>
      <c r="H23" s="220"/>
      <c r="I23" s="124"/>
      <c r="J23" s="220"/>
      <c r="K23" s="221"/>
    </row>
    <row r="24" spans="1:11" ht="15">
      <c r="A24" s="225"/>
      <c r="B24" s="226"/>
      <c r="C24" s="227"/>
      <c r="D24" s="227"/>
      <c r="E24" s="442" t="s">
        <v>5</v>
      </c>
      <c r="F24" s="442"/>
      <c r="G24" s="442"/>
      <c r="H24" s="442"/>
      <c r="I24" s="228"/>
      <c r="J24" s="227"/>
      <c r="K24" s="229"/>
    </row>
    <row r="25" spans="1:11">
      <c r="A25" s="1"/>
      <c r="B25" s="219"/>
      <c r="C25" s="220"/>
      <c r="D25" s="220"/>
      <c r="E25" s="220"/>
      <c r="F25" s="220"/>
      <c r="G25" s="220"/>
      <c r="H25" s="220"/>
      <c r="I25" s="124"/>
      <c r="J25" s="220"/>
      <c r="K25" s="221"/>
    </row>
    <row r="26" spans="1:11">
      <c r="A26" s="1"/>
      <c r="B26" s="219"/>
      <c r="C26" s="220"/>
      <c r="D26" s="230"/>
      <c r="E26" s="230"/>
      <c r="F26" s="230"/>
      <c r="G26" s="230"/>
      <c r="H26" s="230"/>
      <c r="I26" s="231"/>
      <c r="J26" s="230"/>
      <c r="K26" s="232"/>
    </row>
    <row r="27" spans="1:11" ht="18">
      <c r="A27" s="1"/>
      <c r="B27" s="219"/>
      <c r="C27" s="220"/>
      <c r="D27" s="233" t="s">
        <v>39</v>
      </c>
      <c r="E27" s="220"/>
      <c r="F27" s="220"/>
      <c r="G27" s="220"/>
      <c r="H27" s="220"/>
      <c r="I27" s="124"/>
      <c r="J27" s="234">
        <f>ROUND(J86,2)</f>
        <v>0</v>
      </c>
      <c r="K27" s="221"/>
    </row>
    <row r="28" spans="1:11">
      <c r="A28" s="1"/>
      <c r="B28" s="219"/>
      <c r="C28" s="220"/>
      <c r="D28" s="230"/>
      <c r="E28" s="230"/>
      <c r="F28" s="230"/>
      <c r="G28" s="230"/>
      <c r="H28" s="230"/>
      <c r="I28" s="231"/>
      <c r="J28" s="230"/>
      <c r="K28" s="232"/>
    </row>
    <row r="29" spans="1:11">
      <c r="A29" s="1"/>
      <c r="B29" s="219"/>
      <c r="C29" s="220"/>
      <c r="D29" s="220"/>
      <c r="E29" s="220"/>
      <c r="F29" s="235" t="s">
        <v>812</v>
      </c>
      <c r="G29" s="220"/>
      <c r="H29" s="220"/>
      <c r="I29" s="236" t="s">
        <v>813</v>
      </c>
      <c r="J29" s="235" t="s">
        <v>814</v>
      </c>
      <c r="K29" s="221"/>
    </row>
    <row r="30" spans="1:11">
      <c r="A30" s="1"/>
      <c r="B30" s="219"/>
      <c r="C30" s="220"/>
      <c r="D30" s="237" t="s">
        <v>40</v>
      </c>
      <c r="E30" s="237" t="s">
        <v>41</v>
      </c>
      <c r="F30" s="238">
        <f>ROUND(SUM(BE86:BE270), 2)</f>
        <v>0</v>
      </c>
      <c r="G30" s="220"/>
      <c r="H30" s="220"/>
      <c r="I30" s="239">
        <v>0.21</v>
      </c>
      <c r="J30" s="238">
        <f>ROUND(ROUND((SUM(BE86:BE270)), 2)*I30, 2)</f>
        <v>0</v>
      </c>
      <c r="K30" s="221"/>
    </row>
    <row r="31" spans="1:11">
      <c r="A31" s="1"/>
      <c r="B31" s="219"/>
      <c r="C31" s="220"/>
      <c r="D31" s="220"/>
      <c r="E31" s="237" t="s">
        <v>43</v>
      </c>
      <c r="F31" s="238">
        <f>ROUND(SUM(BF86:BF270), 2)</f>
        <v>0</v>
      </c>
      <c r="G31" s="220"/>
      <c r="H31" s="220"/>
      <c r="I31" s="239">
        <v>0.15</v>
      </c>
      <c r="J31" s="238">
        <f>ROUND(ROUND((SUM(BF86:BF270)), 2)*I31, 2)</f>
        <v>0</v>
      </c>
      <c r="K31" s="221"/>
    </row>
    <row r="32" spans="1:11">
      <c r="A32" s="1"/>
      <c r="B32" s="219"/>
      <c r="C32" s="220"/>
      <c r="D32" s="220"/>
      <c r="E32" s="237" t="s">
        <v>44</v>
      </c>
      <c r="F32" s="238">
        <f>ROUND(SUM(BG86:BG270), 2)</f>
        <v>0</v>
      </c>
      <c r="G32" s="220"/>
      <c r="H32" s="220"/>
      <c r="I32" s="239">
        <v>0.21</v>
      </c>
      <c r="J32" s="238">
        <v>0</v>
      </c>
      <c r="K32" s="221"/>
    </row>
    <row r="33" spans="1:11">
      <c r="A33" s="1"/>
      <c r="B33" s="219"/>
      <c r="C33" s="220"/>
      <c r="D33" s="220"/>
      <c r="E33" s="237" t="s">
        <v>45</v>
      </c>
      <c r="F33" s="238">
        <f>ROUND(SUM(BH86:BH270), 2)</f>
        <v>0</v>
      </c>
      <c r="G33" s="220"/>
      <c r="H33" s="220"/>
      <c r="I33" s="239">
        <v>0.15</v>
      </c>
      <c r="J33" s="238">
        <v>0</v>
      </c>
      <c r="K33" s="221"/>
    </row>
    <row r="34" spans="1:11">
      <c r="A34" s="1"/>
      <c r="B34" s="219"/>
      <c r="C34" s="220"/>
      <c r="D34" s="220"/>
      <c r="E34" s="237" t="s">
        <v>46</v>
      </c>
      <c r="F34" s="238">
        <f>ROUND(SUM(BI86:BI270), 2)</f>
        <v>0</v>
      </c>
      <c r="G34" s="220"/>
      <c r="H34" s="220"/>
      <c r="I34" s="239">
        <v>0</v>
      </c>
      <c r="J34" s="238">
        <v>0</v>
      </c>
      <c r="K34" s="221"/>
    </row>
    <row r="35" spans="1:11">
      <c r="A35" s="1"/>
      <c r="B35" s="219"/>
      <c r="C35" s="220"/>
      <c r="D35" s="220"/>
      <c r="E35" s="220"/>
      <c r="F35" s="220"/>
      <c r="G35" s="220"/>
      <c r="H35" s="220"/>
      <c r="I35" s="124"/>
      <c r="J35" s="220"/>
      <c r="K35" s="221"/>
    </row>
    <row r="36" spans="1:11" ht="18">
      <c r="A36" s="1"/>
      <c r="B36" s="219"/>
      <c r="C36" s="240"/>
      <c r="D36" s="241" t="s">
        <v>47</v>
      </c>
      <c r="E36" s="242"/>
      <c r="F36" s="242"/>
      <c r="G36" s="243" t="s">
        <v>48</v>
      </c>
      <c r="H36" s="244" t="s">
        <v>49</v>
      </c>
      <c r="I36" s="245"/>
      <c r="J36" s="246">
        <f>SUM(J27:J34)</f>
        <v>0</v>
      </c>
      <c r="K36" s="247"/>
    </row>
    <row r="37" spans="1:11">
      <c r="A37" s="1"/>
      <c r="B37" s="248"/>
      <c r="C37" s="249"/>
      <c r="D37" s="249"/>
      <c r="E37" s="249"/>
      <c r="F37" s="249"/>
      <c r="G37" s="249"/>
      <c r="H37" s="249"/>
      <c r="I37" s="250"/>
      <c r="J37" s="249"/>
      <c r="K37" s="251"/>
    </row>
    <row r="41" spans="1:11">
      <c r="A41" s="1"/>
      <c r="B41" s="65"/>
      <c r="C41" s="66"/>
      <c r="D41" s="66"/>
      <c r="E41" s="66"/>
      <c r="F41" s="66"/>
      <c r="G41" s="66"/>
      <c r="H41" s="66"/>
      <c r="I41" s="252"/>
      <c r="J41" s="66"/>
      <c r="K41" s="67"/>
    </row>
    <row r="42" spans="1:11" ht="21">
      <c r="A42" s="1"/>
      <c r="B42" s="219"/>
      <c r="C42" s="215" t="s">
        <v>815</v>
      </c>
      <c r="D42" s="220"/>
      <c r="E42" s="220"/>
      <c r="F42" s="220"/>
      <c r="G42" s="220"/>
      <c r="H42" s="220"/>
      <c r="I42" s="124"/>
      <c r="J42" s="220"/>
      <c r="K42" s="221"/>
    </row>
    <row r="43" spans="1:11">
      <c r="A43" s="1"/>
      <c r="B43" s="219"/>
      <c r="C43" s="220"/>
      <c r="D43" s="220"/>
      <c r="E43" s="220"/>
      <c r="F43" s="220"/>
      <c r="G43" s="220"/>
      <c r="H43" s="220"/>
      <c r="I43" s="124"/>
      <c r="J43" s="220"/>
      <c r="K43" s="221"/>
    </row>
    <row r="44" spans="1:11" ht="15">
      <c r="A44" s="1"/>
      <c r="B44" s="219"/>
      <c r="C44" s="218" t="s">
        <v>19</v>
      </c>
      <c r="D44" s="220"/>
      <c r="E44" s="220"/>
      <c r="F44" s="220"/>
      <c r="G44" s="220"/>
      <c r="H44" s="220"/>
      <c r="I44" s="124"/>
      <c r="J44" s="220"/>
      <c r="K44" s="221"/>
    </row>
    <row r="45" spans="1:11" ht="15">
      <c r="A45" s="1"/>
      <c r="B45" s="219"/>
      <c r="C45" s="220"/>
      <c r="D45" s="220"/>
      <c r="E45" s="449" t="str">
        <f>E7</f>
        <v>IS a komunikace pro 10 RD na par.č. 795/56, 876/40 a 1442/1, k.ú.Velký Beranov - 2.ETAPA</v>
      </c>
      <c r="F45" s="450"/>
      <c r="G45" s="450"/>
      <c r="H45" s="450"/>
      <c r="I45" s="124"/>
      <c r="J45" s="220"/>
      <c r="K45" s="221"/>
    </row>
    <row r="46" spans="1:11" ht="15">
      <c r="A46" s="1"/>
      <c r="B46" s="219"/>
      <c r="C46" s="218" t="s">
        <v>315</v>
      </c>
      <c r="D46" s="220"/>
      <c r="E46" s="220"/>
      <c r="F46" s="220"/>
      <c r="G46" s="220"/>
      <c r="H46" s="220"/>
      <c r="I46" s="124"/>
      <c r="J46" s="220"/>
      <c r="K46" s="221"/>
    </row>
    <row r="47" spans="1:11">
      <c r="A47" s="1"/>
      <c r="B47" s="219"/>
      <c r="C47" s="220"/>
      <c r="D47" s="220"/>
      <c r="E47" s="451" t="str">
        <f>E9</f>
        <v>D2_05 - STL plynovod</v>
      </c>
      <c r="F47" s="452"/>
      <c r="G47" s="452"/>
      <c r="H47" s="452"/>
      <c r="I47" s="124"/>
      <c r="J47" s="220"/>
      <c r="K47" s="221"/>
    </row>
    <row r="48" spans="1:11">
      <c r="A48" s="1"/>
      <c r="B48" s="219"/>
      <c r="C48" s="220"/>
      <c r="D48" s="220"/>
      <c r="E48" s="220"/>
      <c r="F48" s="220"/>
      <c r="G48" s="220"/>
      <c r="H48" s="220"/>
      <c r="I48" s="124"/>
      <c r="J48" s="220"/>
      <c r="K48" s="221"/>
    </row>
    <row r="49" spans="1:11" ht="15">
      <c r="A49" s="1"/>
      <c r="B49" s="219"/>
      <c r="C49" s="218" t="s">
        <v>23</v>
      </c>
      <c r="D49" s="220"/>
      <c r="E49" s="220"/>
      <c r="F49" s="222" t="str">
        <f>F12</f>
        <v>Velký Beranov</v>
      </c>
      <c r="G49" s="220"/>
      <c r="H49" s="220"/>
      <c r="I49" s="223" t="s">
        <v>25</v>
      </c>
      <c r="J49" s="224" t="str">
        <f>IF(J12="","",J12)</f>
        <v>16. 12. 2016</v>
      </c>
      <c r="K49" s="221"/>
    </row>
    <row r="50" spans="1:11">
      <c r="A50" s="1"/>
      <c r="B50" s="219"/>
      <c r="C50" s="220"/>
      <c r="D50" s="220"/>
      <c r="E50" s="220"/>
      <c r="F50" s="220"/>
      <c r="G50" s="220"/>
      <c r="H50" s="220"/>
      <c r="I50" s="124"/>
      <c r="J50" s="220"/>
      <c r="K50" s="221"/>
    </row>
    <row r="51" spans="1:11" ht="15">
      <c r="A51" s="1"/>
      <c r="B51" s="219"/>
      <c r="C51" s="218" t="s">
        <v>809</v>
      </c>
      <c r="D51" s="220"/>
      <c r="E51" s="220"/>
      <c r="F51" s="222" t="str">
        <f>E15</f>
        <v>Obec Velký Beranov</v>
      </c>
      <c r="G51" s="220"/>
      <c r="H51" s="220"/>
      <c r="I51" s="223" t="s">
        <v>33</v>
      </c>
      <c r="J51" s="442" t="str">
        <f>E21</f>
        <v xml:space="preserve"> </v>
      </c>
      <c r="K51" s="221"/>
    </row>
    <row r="52" spans="1:11" ht="15">
      <c r="A52" s="1"/>
      <c r="B52" s="219"/>
      <c r="C52" s="218" t="s">
        <v>811</v>
      </c>
      <c r="D52" s="220"/>
      <c r="E52" s="220"/>
      <c r="F52" s="222" t="str">
        <f>IF(E18="","",E18)</f>
        <v/>
      </c>
      <c r="G52" s="220"/>
      <c r="H52" s="220"/>
      <c r="I52" s="124"/>
      <c r="J52" s="443"/>
      <c r="K52" s="221"/>
    </row>
    <row r="53" spans="1:11">
      <c r="A53" s="1"/>
      <c r="B53" s="219"/>
      <c r="C53" s="220"/>
      <c r="D53" s="220"/>
      <c r="E53" s="220"/>
      <c r="F53" s="220"/>
      <c r="G53" s="220"/>
      <c r="H53" s="220"/>
      <c r="I53" s="124"/>
      <c r="J53" s="220"/>
      <c r="K53" s="221"/>
    </row>
    <row r="54" spans="1:11" ht="15">
      <c r="A54" s="1"/>
      <c r="B54" s="219"/>
      <c r="C54" s="253" t="s">
        <v>816</v>
      </c>
      <c r="D54" s="240"/>
      <c r="E54" s="240"/>
      <c r="F54" s="240"/>
      <c r="G54" s="240"/>
      <c r="H54" s="240"/>
      <c r="I54" s="254"/>
      <c r="J54" s="255" t="s">
        <v>99</v>
      </c>
      <c r="K54" s="256"/>
    </row>
    <row r="55" spans="1:11">
      <c r="A55" s="1"/>
      <c r="B55" s="219"/>
      <c r="C55" s="220"/>
      <c r="D55" s="220"/>
      <c r="E55" s="220"/>
      <c r="F55" s="220"/>
      <c r="G55" s="220"/>
      <c r="H55" s="220"/>
      <c r="I55" s="124"/>
      <c r="J55" s="220"/>
      <c r="K55" s="221"/>
    </row>
    <row r="56" spans="1:11" ht="18">
      <c r="A56" s="1"/>
      <c r="B56" s="219"/>
      <c r="C56" s="257" t="s">
        <v>817</v>
      </c>
      <c r="D56" s="220"/>
      <c r="E56" s="220"/>
      <c r="F56" s="220"/>
      <c r="G56" s="220"/>
      <c r="H56" s="220"/>
      <c r="I56" s="124"/>
      <c r="J56" s="234">
        <f>J86</f>
        <v>0</v>
      </c>
      <c r="K56" s="221"/>
    </row>
    <row r="57" spans="1:11" ht="18">
      <c r="A57" s="6"/>
      <c r="B57" s="258"/>
      <c r="C57" s="259"/>
      <c r="D57" s="260" t="s">
        <v>102</v>
      </c>
      <c r="E57" s="261"/>
      <c r="F57" s="261"/>
      <c r="G57" s="261"/>
      <c r="H57" s="261"/>
      <c r="I57" s="262"/>
      <c r="J57" s="263">
        <f>J87</f>
        <v>0</v>
      </c>
      <c r="K57" s="264"/>
    </row>
    <row r="58" spans="1:11" ht="15">
      <c r="A58" s="7"/>
      <c r="B58" s="265"/>
      <c r="C58" s="266"/>
      <c r="D58" s="267" t="s">
        <v>103</v>
      </c>
      <c r="E58" s="268"/>
      <c r="F58" s="268"/>
      <c r="G58" s="268"/>
      <c r="H58" s="268"/>
      <c r="I58" s="269"/>
      <c r="J58" s="270">
        <f>J88</f>
        <v>0</v>
      </c>
      <c r="K58" s="271"/>
    </row>
    <row r="59" spans="1:11" ht="15">
      <c r="A59" s="7"/>
      <c r="B59" s="265"/>
      <c r="C59" s="266"/>
      <c r="D59" s="267" t="s">
        <v>818</v>
      </c>
      <c r="E59" s="268"/>
      <c r="F59" s="268"/>
      <c r="G59" s="268"/>
      <c r="H59" s="268"/>
      <c r="I59" s="269"/>
      <c r="J59" s="270">
        <f>J150</f>
        <v>0</v>
      </c>
      <c r="K59" s="271"/>
    </row>
    <row r="60" spans="1:11" ht="15">
      <c r="A60" s="7"/>
      <c r="B60" s="265"/>
      <c r="C60" s="266"/>
      <c r="D60" s="267" t="s">
        <v>104</v>
      </c>
      <c r="E60" s="268"/>
      <c r="F60" s="268"/>
      <c r="G60" s="268"/>
      <c r="H60" s="268"/>
      <c r="I60" s="269"/>
      <c r="J60" s="270">
        <f>J165</f>
        <v>0</v>
      </c>
      <c r="K60" s="271"/>
    </row>
    <row r="61" spans="1:11" ht="15">
      <c r="A61" s="7"/>
      <c r="B61" s="265"/>
      <c r="C61" s="266"/>
      <c r="D61" s="267" t="s">
        <v>819</v>
      </c>
      <c r="E61" s="268"/>
      <c r="F61" s="268"/>
      <c r="G61" s="268"/>
      <c r="H61" s="268"/>
      <c r="I61" s="269"/>
      <c r="J61" s="270">
        <f>J173</f>
        <v>0</v>
      </c>
      <c r="K61" s="271"/>
    </row>
    <row r="62" spans="1:11" ht="15">
      <c r="A62" s="7"/>
      <c r="B62" s="265"/>
      <c r="C62" s="266"/>
      <c r="D62" s="267" t="s">
        <v>820</v>
      </c>
      <c r="E62" s="268"/>
      <c r="F62" s="268"/>
      <c r="G62" s="268"/>
      <c r="H62" s="268"/>
      <c r="I62" s="269"/>
      <c r="J62" s="270">
        <f>J178</f>
        <v>0</v>
      </c>
      <c r="K62" s="271"/>
    </row>
    <row r="63" spans="1:11" ht="15">
      <c r="A63" s="7"/>
      <c r="B63" s="265"/>
      <c r="C63" s="266"/>
      <c r="D63" s="267" t="s">
        <v>317</v>
      </c>
      <c r="E63" s="268"/>
      <c r="F63" s="268"/>
      <c r="G63" s="268"/>
      <c r="H63" s="268"/>
      <c r="I63" s="269"/>
      <c r="J63" s="270">
        <f>J199</f>
        <v>0</v>
      </c>
      <c r="K63" s="271"/>
    </row>
    <row r="64" spans="1:11" ht="15">
      <c r="A64" s="7"/>
      <c r="B64" s="265"/>
      <c r="C64" s="266"/>
      <c r="D64" s="267" t="s">
        <v>821</v>
      </c>
      <c r="E64" s="268"/>
      <c r="F64" s="268"/>
      <c r="G64" s="268"/>
      <c r="H64" s="268"/>
      <c r="I64" s="269"/>
      <c r="J64" s="270">
        <f>J262</f>
        <v>0</v>
      </c>
      <c r="K64" s="271"/>
    </row>
    <row r="65" spans="1:11" ht="18">
      <c r="A65" s="6"/>
      <c r="B65" s="258"/>
      <c r="C65" s="259"/>
      <c r="D65" s="260" t="s">
        <v>822</v>
      </c>
      <c r="E65" s="261"/>
      <c r="F65" s="261"/>
      <c r="G65" s="261"/>
      <c r="H65" s="261"/>
      <c r="I65" s="262"/>
      <c r="J65" s="263">
        <f>J264</f>
        <v>0</v>
      </c>
      <c r="K65" s="264"/>
    </row>
    <row r="66" spans="1:11" ht="15">
      <c r="A66" s="7"/>
      <c r="B66" s="265"/>
      <c r="C66" s="266"/>
      <c r="D66" s="267" t="s">
        <v>823</v>
      </c>
      <c r="E66" s="268"/>
      <c r="F66" s="268"/>
      <c r="G66" s="268"/>
      <c r="H66" s="268"/>
      <c r="I66" s="269"/>
      <c r="J66" s="270">
        <f>J265</f>
        <v>0</v>
      </c>
      <c r="K66" s="271"/>
    </row>
    <row r="67" spans="1:11">
      <c r="A67" s="1"/>
      <c r="B67" s="219"/>
      <c r="C67" s="220"/>
      <c r="D67" s="220"/>
      <c r="E67" s="220"/>
      <c r="F67" s="220"/>
      <c r="G67" s="220"/>
      <c r="H67" s="220"/>
      <c r="I67" s="124"/>
      <c r="J67" s="220"/>
      <c r="K67" s="221"/>
    </row>
    <row r="68" spans="1:11">
      <c r="A68" s="1"/>
      <c r="B68" s="248"/>
      <c r="C68" s="249"/>
      <c r="D68" s="249"/>
      <c r="E68" s="249"/>
      <c r="F68" s="249"/>
      <c r="G68" s="249"/>
      <c r="H68" s="249"/>
      <c r="I68" s="250"/>
      <c r="J68" s="249"/>
      <c r="K68" s="251"/>
    </row>
    <row r="72" spans="1:11">
      <c r="A72" s="1"/>
      <c r="B72" s="272"/>
      <c r="C72" s="273"/>
      <c r="D72" s="273"/>
      <c r="E72" s="273"/>
      <c r="F72" s="273"/>
      <c r="G72" s="273"/>
      <c r="H72" s="273"/>
      <c r="I72" s="252"/>
      <c r="J72" s="273"/>
      <c r="K72" s="273"/>
    </row>
    <row r="73" spans="1:11" ht="21">
      <c r="A73" s="1"/>
      <c r="B73" s="219"/>
      <c r="C73" s="274" t="s">
        <v>824</v>
      </c>
      <c r="D73" s="275"/>
      <c r="E73" s="275"/>
      <c r="F73" s="275"/>
      <c r="G73" s="275"/>
      <c r="H73" s="275"/>
      <c r="I73" s="129"/>
      <c r="J73" s="275"/>
      <c r="K73" s="275"/>
    </row>
    <row r="74" spans="1:11">
      <c r="A74" s="1"/>
      <c r="B74" s="219"/>
      <c r="C74" s="275"/>
      <c r="D74" s="275"/>
      <c r="E74" s="275"/>
      <c r="F74" s="275"/>
      <c r="G74" s="275"/>
      <c r="H74" s="275"/>
      <c r="I74" s="129"/>
      <c r="J74" s="275"/>
      <c r="K74" s="275"/>
    </row>
    <row r="75" spans="1:11" ht="15">
      <c r="A75" s="1"/>
      <c r="B75" s="219"/>
      <c r="C75" s="276" t="s">
        <v>19</v>
      </c>
      <c r="D75" s="275"/>
      <c r="E75" s="275"/>
      <c r="F75" s="275"/>
      <c r="G75" s="275"/>
      <c r="H75" s="275"/>
      <c r="I75" s="129"/>
      <c r="J75" s="275"/>
      <c r="K75" s="275"/>
    </row>
    <row r="76" spans="1:11" ht="15">
      <c r="A76" s="1"/>
      <c r="B76" s="219"/>
      <c r="C76" s="275"/>
      <c r="D76" s="275"/>
      <c r="E76" s="444" t="str">
        <f>E7</f>
        <v>IS a komunikace pro 10 RD na par.č. 795/56, 876/40 a 1442/1, k.ú.Velký Beranov - 2.ETAPA</v>
      </c>
      <c r="F76" s="445"/>
      <c r="G76" s="445"/>
      <c r="H76" s="445"/>
      <c r="I76" s="129"/>
      <c r="J76" s="275"/>
      <c r="K76" s="275"/>
    </row>
    <row r="77" spans="1:11" ht="15">
      <c r="A77" s="1"/>
      <c r="B77" s="219"/>
      <c r="C77" s="276" t="s">
        <v>315</v>
      </c>
      <c r="D77" s="275"/>
      <c r="E77" s="275"/>
      <c r="F77" s="275"/>
      <c r="G77" s="275"/>
      <c r="H77" s="275"/>
      <c r="I77" s="129"/>
      <c r="J77" s="275"/>
      <c r="K77" s="275"/>
    </row>
    <row r="78" spans="1:11">
      <c r="A78" s="1"/>
      <c r="B78" s="219"/>
      <c r="C78" s="275"/>
      <c r="D78" s="275"/>
      <c r="E78" s="446" t="str">
        <f>E9</f>
        <v>D2_05 - STL plynovod</v>
      </c>
      <c r="F78" s="447"/>
      <c r="G78" s="447"/>
      <c r="H78" s="447"/>
      <c r="I78" s="129"/>
      <c r="J78" s="275"/>
      <c r="K78" s="275"/>
    </row>
    <row r="79" spans="1:11">
      <c r="A79" s="1"/>
      <c r="B79" s="219"/>
      <c r="C79" s="275"/>
      <c r="D79" s="275"/>
      <c r="E79" s="275"/>
      <c r="F79" s="275"/>
      <c r="G79" s="275"/>
      <c r="H79" s="275"/>
      <c r="I79" s="129"/>
      <c r="J79" s="275"/>
      <c r="K79" s="275"/>
    </row>
    <row r="80" spans="1:11" ht="15">
      <c r="A80" s="1"/>
      <c r="B80" s="219"/>
      <c r="C80" s="276" t="s">
        <v>23</v>
      </c>
      <c r="D80" s="275"/>
      <c r="E80" s="275"/>
      <c r="F80" s="277" t="str">
        <f>F12</f>
        <v>Velký Beranov</v>
      </c>
      <c r="G80" s="275"/>
      <c r="H80" s="275"/>
      <c r="I80" s="278" t="s">
        <v>25</v>
      </c>
      <c r="J80" s="279" t="str">
        <f>IF(J12="","",J12)</f>
        <v>16. 12. 2016</v>
      </c>
      <c r="K80" s="275"/>
    </row>
    <row r="81" spans="1:11">
      <c r="A81" s="1"/>
      <c r="B81" s="219"/>
      <c r="C81" s="275"/>
      <c r="D81" s="275"/>
      <c r="E81" s="275"/>
      <c r="F81" s="275"/>
      <c r="G81" s="275"/>
      <c r="H81" s="275"/>
      <c r="I81" s="129"/>
      <c r="J81" s="275"/>
      <c r="K81" s="275"/>
    </row>
    <row r="82" spans="1:11" ht="15">
      <c r="A82" s="1"/>
      <c r="B82" s="219"/>
      <c r="C82" s="276" t="s">
        <v>809</v>
      </c>
      <c r="D82" s="275"/>
      <c r="E82" s="275"/>
      <c r="F82" s="277" t="str">
        <f>E15</f>
        <v>Obec Velký Beranov</v>
      </c>
      <c r="G82" s="275"/>
      <c r="H82" s="275"/>
      <c r="I82" s="278" t="s">
        <v>33</v>
      </c>
      <c r="J82" s="277" t="str">
        <f>E21</f>
        <v xml:space="preserve"> </v>
      </c>
      <c r="K82" s="275"/>
    </row>
    <row r="83" spans="1:11" ht="15">
      <c r="A83" s="1"/>
      <c r="B83" s="219"/>
      <c r="C83" s="276" t="s">
        <v>811</v>
      </c>
      <c r="D83" s="275"/>
      <c r="E83" s="275"/>
      <c r="F83" s="277" t="str">
        <f>IF(E18="","",E18)</f>
        <v/>
      </c>
      <c r="G83" s="275"/>
      <c r="H83" s="275"/>
      <c r="I83" s="129"/>
      <c r="J83" s="275"/>
      <c r="K83" s="275"/>
    </row>
    <row r="84" spans="1:11">
      <c r="A84" s="1"/>
      <c r="B84" s="219"/>
      <c r="C84" s="275"/>
      <c r="D84" s="275"/>
      <c r="E84" s="275"/>
      <c r="F84" s="275"/>
      <c r="G84" s="275"/>
      <c r="H84" s="275"/>
      <c r="I84" s="129"/>
      <c r="J84" s="275"/>
      <c r="K84" s="275"/>
    </row>
    <row r="85" spans="1:11" ht="30">
      <c r="A85" s="8"/>
      <c r="B85" s="280"/>
      <c r="C85" s="281" t="s">
        <v>122</v>
      </c>
      <c r="D85" s="282" t="s">
        <v>123</v>
      </c>
      <c r="E85" s="282" t="s">
        <v>58</v>
      </c>
      <c r="F85" s="282" t="s">
        <v>124</v>
      </c>
      <c r="G85" s="282" t="s">
        <v>125</v>
      </c>
      <c r="H85" s="282" t="s">
        <v>126</v>
      </c>
      <c r="I85" s="283" t="s">
        <v>127</v>
      </c>
      <c r="J85" s="282" t="s">
        <v>99</v>
      </c>
      <c r="K85" s="284" t="s">
        <v>825</v>
      </c>
    </row>
    <row r="86" spans="1:11" ht="18">
      <c r="A86" s="1"/>
      <c r="B86" s="219"/>
      <c r="C86" s="285" t="s">
        <v>817</v>
      </c>
      <c r="D86" s="275"/>
      <c r="E86" s="275"/>
      <c r="F86" s="275"/>
      <c r="G86" s="275"/>
      <c r="H86" s="275"/>
      <c r="I86" s="129"/>
      <c r="J86" s="286">
        <f>BK86</f>
        <v>0</v>
      </c>
      <c r="K86" s="275"/>
    </row>
    <row r="87" spans="1:11" ht="18">
      <c r="A87" s="9"/>
      <c r="B87" s="287"/>
      <c r="C87" s="288"/>
      <c r="D87" s="289" t="s">
        <v>75</v>
      </c>
      <c r="E87" s="290" t="s">
        <v>826</v>
      </c>
      <c r="F87" s="290" t="s">
        <v>827</v>
      </c>
      <c r="G87" s="288"/>
      <c r="H87" s="288"/>
      <c r="I87" s="291"/>
      <c r="J87" s="292">
        <f>BK87</f>
        <v>0</v>
      </c>
      <c r="K87" s="288"/>
    </row>
    <row r="88" spans="1:11" ht="15">
      <c r="A88" s="9"/>
      <c r="B88" s="287"/>
      <c r="C88" s="288"/>
      <c r="D88" s="289" t="s">
        <v>75</v>
      </c>
      <c r="E88" s="293" t="s">
        <v>81</v>
      </c>
      <c r="F88" s="293" t="s">
        <v>828</v>
      </c>
      <c r="G88" s="288"/>
      <c r="H88" s="288"/>
      <c r="I88" s="291"/>
      <c r="J88" s="294">
        <f>BK88</f>
        <v>0</v>
      </c>
      <c r="K88" s="288"/>
    </row>
    <row r="89" spans="1:11">
      <c r="A89" s="1"/>
      <c r="B89" s="219"/>
      <c r="C89" s="295" t="s">
        <v>81</v>
      </c>
      <c r="D89" s="295" t="s">
        <v>136</v>
      </c>
      <c r="E89" s="296" t="s">
        <v>829</v>
      </c>
      <c r="F89" s="297" t="s">
        <v>830</v>
      </c>
      <c r="G89" s="298" t="s">
        <v>139</v>
      </c>
      <c r="H89" s="299">
        <v>5.1420000000000003</v>
      </c>
      <c r="I89" s="202"/>
      <c r="J89" s="300">
        <f>ROUND(I89*H89,2)</f>
        <v>0</v>
      </c>
      <c r="K89" s="297" t="s">
        <v>831</v>
      </c>
    </row>
    <row r="90" spans="1:11">
      <c r="A90" s="12"/>
      <c r="B90" s="301"/>
      <c r="C90" s="302"/>
      <c r="D90" s="303" t="s">
        <v>143</v>
      </c>
      <c r="E90" s="304" t="s">
        <v>5</v>
      </c>
      <c r="F90" s="305" t="s">
        <v>832</v>
      </c>
      <c r="G90" s="302"/>
      <c r="H90" s="304" t="s">
        <v>5</v>
      </c>
      <c r="I90" s="306"/>
      <c r="J90" s="302"/>
      <c r="K90" s="302"/>
    </row>
    <row r="91" spans="1:11">
      <c r="A91" s="12"/>
      <c r="B91" s="301"/>
      <c r="C91" s="302"/>
      <c r="D91" s="303" t="s">
        <v>143</v>
      </c>
      <c r="E91" s="304" t="s">
        <v>5</v>
      </c>
      <c r="F91" s="305" t="s">
        <v>833</v>
      </c>
      <c r="G91" s="302"/>
      <c r="H91" s="304" t="s">
        <v>5</v>
      </c>
      <c r="I91" s="306"/>
      <c r="J91" s="302"/>
      <c r="K91" s="302"/>
    </row>
    <row r="92" spans="1:11">
      <c r="A92" s="12"/>
      <c r="B92" s="301"/>
      <c r="C92" s="302"/>
      <c r="D92" s="303" t="s">
        <v>143</v>
      </c>
      <c r="E92" s="304" t="s">
        <v>5</v>
      </c>
      <c r="F92" s="305" t="s">
        <v>834</v>
      </c>
      <c r="G92" s="302"/>
      <c r="H92" s="304" t="s">
        <v>5</v>
      </c>
      <c r="I92" s="306"/>
      <c r="J92" s="302"/>
      <c r="K92" s="302"/>
    </row>
    <row r="93" spans="1:11">
      <c r="A93" s="10"/>
      <c r="B93" s="307"/>
      <c r="C93" s="308"/>
      <c r="D93" s="303" t="s">
        <v>143</v>
      </c>
      <c r="E93" s="309" t="s">
        <v>5</v>
      </c>
      <c r="F93" s="310" t="s">
        <v>835</v>
      </c>
      <c r="G93" s="308"/>
      <c r="H93" s="311">
        <v>3.09</v>
      </c>
      <c r="I93" s="312"/>
      <c r="J93" s="308"/>
      <c r="K93" s="308"/>
    </row>
    <row r="94" spans="1:11">
      <c r="A94" s="12"/>
      <c r="B94" s="301"/>
      <c r="C94" s="302"/>
      <c r="D94" s="303" t="s">
        <v>143</v>
      </c>
      <c r="E94" s="304" t="s">
        <v>5</v>
      </c>
      <c r="F94" s="305" t="s">
        <v>836</v>
      </c>
      <c r="G94" s="302"/>
      <c r="H94" s="304" t="s">
        <v>5</v>
      </c>
      <c r="I94" s="306"/>
      <c r="J94" s="302"/>
      <c r="K94" s="302"/>
    </row>
    <row r="95" spans="1:11">
      <c r="A95" s="10"/>
      <c r="B95" s="307"/>
      <c r="C95" s="308"/>
      <c r="D95" s="303" t="s">
        <v>143</v>
      </c>
      <c r="E95" s="309" t="s">
        <v>5</v>
      </c>
      <c r="F95" s="310" t="s">
        <v>837</v>
      </c>
      <c r="G95" s="308"/>
      <c r="H95" s="311">
        <v>0.432</v>
      </c>
      <c r="I95" s="312"/>
      <c r="J95" s="308"/>
      <c r="K95" s="308"/>
    </row>
    <row r="96" spans="1:11">
      <c r="A96" s="12"/>
      <c r="B96" s="301"/>
      <c r="C96" s="302"/>
      <c r="D96" s="303" t="s">
        <v>143</v>
      </c>
      <c r="E96" s="304" t="s">
        <v>5</v>
      </c>
      <c r="F96" s="305" t="s">
        <v>838</v>
      </c>
      <c r="G96" s="302"/>
      <c r="H96" s="304" t="s">
        <v>5</v>
      </c>
      <c r="I96" s="306"/>
      <c r="J96" s="302"/>
      <c r="K96" s="302"/>
    </row>
    <row r="97" spans="1:11">
      <c r="A97" s="10"/>
      <c r="B97" s="307"/>
      <c r="C97" s="308"/>
      <c r="D97" s="303" t="s">
        <v>143</v>
      </c>
      <c r="E97" s="309" t="s">
        <v>5</v>
      </c>
      <c r="F97" s="310" t="s">
        <v>839</v>
      </c>
      <c r="G97" s="308"/>
      <c r="H97" s="311">
        <v>1.62</v>
      </c>
      <c r="I97" s="312"/>
      <c r="J97" s="308"/>
      <c r="K97" s="308"/>
    </row>
    <row r="98" spans="1:11">
      <c r="A98" s="1"/>
      <c r="B98" s="219"/>
      <c r="C98" s="295" t="s">
        <v>94</v>
      </c>
      <c r="D98" s="295" t="s">
        <v>136</v>
      </c>
      <c r="E98" s="296" t="s">
        <v>173</v>
      </c>
      <c r="F98" s="297" t="s">
        <v>174</v>
      </c>
      <c r="G98" s="298" t="s">
        <v>139</v>
      </c>
      <c r="H98" s="299">
        <v>30.852</v>
      </c>
      <c r="I98" s="202"/>
      <c r="J98" s="300">
        <f>ROUND(I98*H98,2)</f>
        <v>0</v>
      </c>
      <c r="K98" s="297" t="s">
        <v>831</v>
      </c>
    </row>
    <row r="99" spans="1:11">
      <c r="A99" s="12"/>
      <c r="B99" s="301"/>
      <c r="C99" s="302"/>
      <c r="D99" s="303" t="s">
        <v>143</v>
      </c>
      <c r="E99" s="304" t="s">
        <v>5</v>
      </c>
      <c r="F99" s="305" t="s">
        <v>832</v>
      </c>
      <c r="G99" s="302"/>
      <c r="H99" s="304" t="s">
        <v>5</v>
      </c>
      <c r="I99" s="306"/>
      <c r="J99" s="302"/>
      <c r="K99" s="302"/>
    </row>
    <row r="100" spans="1:11">
      <c r="A100" s="12"/>
      <c r="B100" s="301"/>
      <c r="C100" s="302"/>
      <c r="D100" s="303" t="s">
        <v>143</v>
      </c>
      <c r="E100" s="304" t="s">
        <v>5</v>
      </c>
      <c r="F100" s="305" t="s">
        <v>833</v>
      </c>
      <c r="G100" s="302"/>
      <c r="H100" s="304" t="s">
        <v>5</v>
      </c>
      <c r="I100" s="306"/>
      <c r="J100" s="302"/>
      <c r="K100" s="302"/>
    </row>
    <row r="101" spans="1:11">
      <c r="A101" s="12"/>
      <c r="B101" s="301"/>
      <c r="C101" s="302"/>
      <c r="D101" s="303" t="s">
        <v>143</v>
      </c>
      <c r="E101" s="304" t="s">
        <v>5</v>
      </c>
      <c r="F101" s="305" t="s">
        <v>834</v>
      </c>
      <c r="G101" s="302"/>
      <c r="H101" s="304" t="s">
        <v>5</v>
      </c>
      <c r="I101" s="306"/>
      <c r="J101" s="302"/>
      <c r="K101" s="302"/>
    </row>
    <row r="102" spans="1:11">
      <c r="A102" s="10"/>
      <c r="B102" s="307"/>
      <c r="C102" s="308"/>
      <c r="D102" s="303" t="s">
        <v>143</v>
      </c>
      <c r="E102" s="309" t="s">
        <v>5</v>
      </c>
      <c r="F102" s="310" t="s">
        <v>840</v>
      </c>
      <c r="G102" s="308"/>
      <c r="H102" s="311">
        <v>18.54</v>
      </c>
      <c r="I102" s="312"/>
      <c r="J102" s="308"/>
      <c r="K102" s="308"/>
    </row>
    <row r="103" spans="1:11">
      <c r="A103" s="12"/>
      <c r="B103" s="301"/>
      <c r="C103" s="302"/>
      <c r="D103" s="303" t="s">
        <v>143</v>
      </c>
      <c r="E103" s="304" t="s">
        <v>5</v>
      </c>
      <c r="F103" s="305" t="s">
        <v>836</v>
      </c>
      <c r="G103" s="302"/>
      <c r="H103" s="304" t="s">
        <v>5</v>
      </c>
      <c r="I103" s="306"/>
      <c r="J103" s="302"/>
      <c r="K103" s="302"/>
    </row>
    <row r="104" spans="1:11">
      <c r="A104" s="10"/>
      <c r="B104" s="307"/>
      <c r="C104" s="308"/>
      <c r="D104" s="303" t="s">
        <v>143</v>
      </c>
      <c r="E104" s="309" t="s">
        <v>5</v>
      </c>
      <c r="F104" s="310" t="s">
        <v>841</v>
      </c>
      <c r="G104" s="308"/>
      <c r="H104" s="311">
        <v>2.5920000000000001</v>
      </c>
      <c r="I104" s="312"/>
      <c r="J104" s="308"/>
      <c r="K104" s="308"/>
    </row>
    <row r="105" spans="1:11">
      <c r="A105" s="12"/>
      <c r="B105" s="301"/>
      <c r="C105" s="302"/>
      <c r="D105" s="303" t="s">
        <v>143</v>
      </c>
      <c r="E105" s="304" t="s">
        <v>5</v>
      </c>
      <c r="F105" s="305" t="s">
        <v>838</v>
      </c>
      <c r="G105" s="302"/>
      <c r="H105" s="304" t="s">
        <v>5</v>
      </c>
      <c r="I105" s="306"/>
      <c r="J105" s="302"/>
      <c r="K105" s="302"/>
    </row>
    <row r="106" spans="1:11">
      <c r="A106" s="10"/>
      <c r="B106" s="307"/>
      <c r="C106" s="308"/>
      <c r="D106" s="303" t="s">
        <v>143</v>
      </c>
      <c r="E106" s="309" t="s">
        <v>5</v>
      </c>
      <c r="F106" s="310" t="s">
        <v>842</v>
      </c>
      <c r="G106" s="308"/>
      <c r="H106" s="311">
        <v>9.7200000000000006</v>
      </c>
      <c r="I106" s="312"/>
      <c r="J106" s="308"/>
      <c r="K106" s="308"/>
    </row>
    <row r="107" spans="1:11">
      <c r="A107" s="1"/>
      <c r="B107" s="219"/>
      <c r="C107" s="295" t="s">
        <v>145</v>
      </c>
      <c r="D107" s="295" t="s">
        <v>136</v>
      </c>
      <c r="E107" s="296" t="s">
        <v>178</v>
      </c>
      <c r="F107" s="297" t="s">
        <v>179</v>
      </c>
      <c r="G107" s="298" t="s">
        <v>139</v>
      </c>
      <c r="H107" s="299">
        <v>15.426</v>
      </c>
      <c r="I107" s="202"/>
      <c r="J107" s="300">
        <f>ROUND(I107*H107,2)</f>
        <v>0</v>
      </c>
      <c r="K107" s="297" t="s">
        <v>831</v>
      </c>
    </row>
    <row r="108" spans="1:11">
      <c r="A108" s="12"/>
      <c r="B108" s="301"/>
      <c r="C108" s="302"/>
      <c r="D108" s="303" t="s">
        <v>143</v>
      </c>
      <c r="E108" s="304" t="s">
        <v>5</v>
      </c>
      <c r="F108" s="305" t="s">
        <v>843</v>
      </c>
      <c r="G108" s="302"/>
      <c r="H108" s="304" t="s">
        <v>5</v>
      </c>
      <c r="I108" s="306"/>
      <c r="J108" s="302"/>
      <c r="K108" s="302"/>
    </row>
    <row r="109" spans="1:11">
      <c r="A109" s="10"/>
      <c r="B109" s="307"/>
      <c r="C109" s="308"/>
      <c r="D109" s="303" t="s">
        <v>143</v>
      </c>
      <c r="E109" s="309" t="s">
        <v>5</v>
      </c>
      <c r="F109" s="310" t="s">
        <v>844</v>
      </c>
      <c r="G109" s="308"/>
      <c r="H109" s="311">
        <v>15.426</v>
      </c>
      <c r="I109" s="312"/>
      <c r="J109" s="308"/>
      <c r="K109" s="308"/>
    </row>
    <row r="110" spans="1:11">
      <c r="A110" s="1"/>
      <c r="B110" s="219"/>
      <c r="C110" s="295" t="s">
        <v>140</v>
      </c>
      <c r="D110" s="295" t="s">
        <v>136</v>
      </c>
      <c r="E110" s="296" t="s">
        <v>845</v>
      </c>
      <c r="F110" s="297" t="s">
        <v>846</v>
      </c>
      <c r="G110" s="298" t="s">
        <v>139</v>
      </c>
      <c r="H110" s="299">
        <v>66.846000000000004</v>
      </c>
      <c r="I110" s="202"/>
      <c r="J110" s="300">
        <f>ROUND(I110*H110,2)</f>
        <v>0</v>
      </c>
      <c r="K110" s="297" t="s">
        <v>831</v>
      </c>
    </row>
    <row r="111" spans="1:11">
      <c r="A111" s="12"/>
      <c r="B111" s="301"/>
      <c r="C111" s="302"/>
      <c r="D111" s="303" t="s">
        <v>143</v>
      </c>
      <c r="E111" s="304" t="s">
        <v>5</v>
      </c>
      <c r="F111" s="305" t="s">
        <v>832</v>
      </c>
      <c r="G111" s="302"/>
      <c r="H111" s="304" t="s">
        <v>5</v>
      </c>
      <c r="I111" s="306"/>
      <c r="J111" s="302"/>
      <c r="K111" s="302"/>
    </row>
    <row r="112" spans="1:11">
      <c r="A112" s="12"/>
      <c r="B112" s="301"/>
      <c r="C112" s="302"/>
      <c r="D112" s="303" t="s">
        <v>143</v>
      </c>
      <c r="E112" s="304" t="s">
        <v>5</v>
      </c>
      <c r="F112" s="305" t="s">
        <v>833</v>
      </c>
      <c r="G112" s="302"/>
      <c r="H112" s="304" t="s">
        <v>5</v>
      </c>
      <c r="I112" s="306"/>
      <c r="J112" s="302"/>
      <c r="K112" s="302"/>
    </row>
    <row r="113" spans="1:11">
      <c r="A113" s="12"/>
      <c r="B113" s="301"/>
      <c r="C113" s="302"/>
      <c r="D113" s="303" t="s">
        <v>143</v>
      </c>
      <c r="E113" s="304" t="s">
        <v>5</v>
      </c>
      <c r="F113" s="305" t="s">
        <v>834</v>
      </c>
      <c r="G113" s="302"/>
      <c r="H113" s="304" t="s">
        <v>5</v>
      </c>
      <c r="I113" s="306"/>
      <c r="J113" s="302"/>
      <c r="K113" s="302"/>
    </row>
    <row r="114" spans="1:11">
      <c r="A114" s="10"/>
      <c r="B114" s="307"/>
      <c r="C114" s="308"/>
      <c r="D114" s="303" t="s">
        <v>143</v>
      </c>
      <c r="E114" s="309" t="s">
        <v>5</v>
      </c>
      <c r="F114" s="310" t="s">
        <v>847</v>
      </c>
      <c r="G114" s="308"/>
      <c r="H114" s="311">
        <v>40.17</v>
      </c>
      <c r="I114" s="312"/>
      <c r="J114" s="308"/>
      <c r="K114" s="308"/>
    </row>
    <row r="115" spans="1:11">
      <c r="A115" s="12"/>
      <c r="B115" s="301"/>
      <c r="C115" s="302"/>
      <c r="D115" s="303" t="s">
        <v>143</v>
      </c>
      <c r="E115" s="304" t="s">
        <v>5</v>
      </c>
      <c r="F115" s="305" t="s">
        <v>836</v>
      </c>
      <c r="G115" s="302"/>
      <c r="H115" s="304" t="s">
        <v>5</v>
      </c>
      <c r="I115" s="306"/>
      <c r="J115" s="302"/>
      <c r="K115" s="302"/>
    </row>
    <row r="116" spans="1:11">
      <c r="A116" s="10"/>
      <c r="B116" s="307"/>
      <c r="C116" s="308"/>
      <c r="D116" s="303" t="s">
        <v>143</v>
      </c>
      <c r="E116" s="309" t="s">
        <v>5</v>
      </c>
      <c r="F116" s="310" t="s">
        <v>848</v>
      </c>
      <c r="G116" s="308"/>
      <c r="H116" s="311">
        <v>5.6159999999999997</v>
      </c>
      <c r="I116" s="312"/>
      <c r="J116" s="308"/>
      <c r="K116" s="308"/>
    </row>
    <row r="117" spans="1:11">
      <c r="A117" s="12"/>
      <c r="B117" s="301"/>
      <c r="C117" s="302"/>
      <c r="D117" s="303" t="s">
        <v>143</v>
      </c>
      <c r="E117" s="304" t="s">
        <v>5</v>
      </c>
      <c r="F117" s="305" t="s">
        <v>838</v>
      </c>
      <c r="G117" s="302"/>
      <c r="H117" s="304" t="s">
        <v>5</v>
      </c>
      <c r="I117" s="306"/>
      <c r="J117" s="302"/>
      <c r="K117" s="302"/>
    </row>
    <row r="118" spans="1:11">
      <c r="A118" s="10"/>
      <c r="B118" s="307"/>
      <c r="C118" s="308"/>
      <c r="D118" s="303" t="s">
        <v>143</v>
      </c>
      <c r="E118" s="309" t="s">
        <v>5</v>
      </c>
      <c r="F118" s="310" t="s">
        <v>849</v>
      </c>
      <c r="G118" s="308"/>
      <c r="H118" s="311">
        <v>21.06</v>
      </c>
      <c r="I118" s="312"/>
      <c r="J118" s="308"/>
      <c r="K118" s="308"/>
    </row>
    <row r="119" spans="1:11">
      <c r="A119" s="1"/>
      <c r="B119" s="219"/>
      <c r="C119" s="295" t="s">
        <v>163</v>
      </c>
      <c r="D119" s="295" t="s">
        <v>136</v>
      </c>
      <c r="E119" s="296" t="s">
        <v>850</v>
      </c>
      <c r="F119" s="297" t="s">
        <v>851</v>
      </c>
      <c r="G119" s="298" t="s">
        <v>139</v>
      </c>
      <c r="H119" s="299">
        <v>33.423000000000002</v>
      </c>
      <c r="I119" s="202"/>
      <c r="J119" s="300">
        <f>ROUND(I119*H119,2)</f>
        <v>0</v>
      </c>
      <c r="K119" s="297" t="s">
        <v>831</v>
      </c>
    </row>
    <row r="120" spans="1:11">
      <c r="A120" s="12"/>
      <c r="B120" s="301"/>
      <c r="C120" s="302"/>
      <c r="D120" s="303" t="s">
        <v>143</v>
      </c>
      <c r="E120" s="304" t="s">
        <v>5</v>
      </c>
      <c r="F120" s="305" t="s">
        <v>852</v>
      </c>
      <c r="G120" s="302"/>
      <c r="H120" s="304" t="s">
        <v>5</v>
      </c>
      <c r="I120" s="306"/>
      <c r="J120" s="302"/>
      <c r="K120" s="302"/>
    </row>
    <row r="121" spans="1:11">
      <c r="A121" s="10"/>
      <c r="B121" s="307"/>
      <c r="C121" s="308"/>
      <c r="D121" s="303" t="s">
        <v>143</v>
      </c>
      <c r="E121" s="309" t="s">
        <v>5</v>
      </c>
      <c r="F121" s="310" t="s">
        <v>853</v>
      </c>
      <c r="G121" s="308"/>
      <c r="H121" s="311">
        <v>33.423000000000002</v>
      </c>
      <c r="I121" s="312"/>
      <c r="J121" s="308"/>
      <c r="K121" s="308"/>
    </row>
    <row r="122" spans="1:11">
      <c r="A122" s="1"/>
      <c r="B122" s="219"/>
      <c r="C122" s="295" t="s">
        <v>168</v>
      </c>
      <c r="D122" s="295" t="s">
        <v>136</v>
      </c>
      <c r="E122" s="296" t="s">
        <v>854</v>
      </c>
      <c r="F122" s="297" t="s">
        <v>855</v>
      </c>
      <c r="G122" s="298" t="s">
        <v>210</v>
      </c>
      <c r="H122" s="299">
        <v>49.44</v>
      </c>
      <c r="I122" s="202"/>
      <c r="J122" s="300">
        <f>ROUND(I122*H122,2)</f>
        <v>0</v>
      </c>
      <c r="K122" s="297" t="s">
        <v>831</v>
      </c>
    </row>
    <row r="123" spans="1:11">
      <c r="A123" s="12"/>
      <c r="B123" s="301"/>
      <c r="C123" s="302"/>
      <c r="D123" s="303" t="s">
        <v>143</v>
      </c>
      <c r="E123" s="304" t="s">
        <v>5</v>
      </c>
      <c r="F123" s="305" t="s">
        <v>856</v>
      </c>
      <c r="G123" s="302"/>
      <c r="H123" s="304" t="s">
        <v>5</v>
      </c>
      <c r="I123" s="306"/>
      <c r="J123" s="302"/>
      <c r="K123" s="302"/>
    </row>
    <row r="124" spans="1:11">
      <c r="A124" s="10"/>
      <c r="B124" s="307"/>
      <c r="C124" s="308"/>
      <c r="D124" s="303" t="s">
        <v>143</v>
      </c>
      <c r="E124" s="309" t="s">
        <v>5</v>
      </c>
      <c r="F124" s="310" t="s">
        <v>857</v>
      </c>
      <c r="G124" s="308"/>
      <c r="H124" s="311">
        <v>49.44</v>
      </c>
      <c r="I124" s="312"/>
      <c r="J124" s="308"/>
      <c r="K124" s="308"/>
    </row>
    <row r="125" spans="1:11">
      <c r="A125" s="1"/>
      <c r="B125" s="219"/>
      <c r="C125" s="295" t="s">
        <v>186</v>
      </c>
      <c r="D125" s="295" t="s">
        <v>136</v>
      </c>
      <c r="E125" s="296" t="s">
        <v>858</v>
      </c>
      <c r="F125" s="297" t="s">
        <v>859</v>
      </c>
      <c r="G125" s="298" t="s">
        <v>210</v>
      </c>
      <c r="H125" s="299">
        <v>49.44</v>
      </c>
      <c r="I125" s="202"/>
      <c r="J125" s="300">
        <f>ROUND(I125*H125,2)</f>
        <v>0</v>
      </c>
      <c r="K125" s="297" t="s">
        <v>831</v>
      </c>
    </row>
    <row r="126" spans="1:11">
      <c r="A126" s="1"/>
      <c r="B126" s="219"/>
      <c r="C126" s="295" t="s">
        <v>198</v>
      </c>
      <c r="D126" s="295" t="s">
        <v>136</v>
      </c>
      <c r="E126" s="296" t="s">
        <v>543</v>
      </c>
      <c r="F126" s="297" t="s">
        <v>544</v>
      </c>
      <c r="G126" s="298" t="s">
        <v>139</v>
      </c>
      <c r="H126" s="299">
        <v>102.84</v>
      </c>
      <c r="I126" s="202"/>
      <c r="J126" s="300">
        <f>ROUND(I126*H126,2)</f>
        <v>0</v>
      </c>
      <c r="K126" s="297" t="s">
        <v>831</v>
      </c>
    </row>
    <row r="127" spans="1:11">
      <c r="A127" s="10"/>
      <c r="B127" s="307"/>
      <c r="C127" s="308"/>
      <c r="D127" s="303" t="s">
        <v>143</v>
      </c>
      <c r="E127" s="309" t="s">
        <v>5</v>
      </c>
      <c r="F127" s="310" t="s">
        <v>860</v>
      </c>
      <c r="G127" s="308"/>
      <c r="H127" s="311">
        <v>5.1420000000000003</v>
      </c>
      <c r="I127" s="312"/>
      <c r="J127" s="308"/>
      <c r="K127" s="308"/>
    </row>
    <row r="128" spans="1:11">
      <c r="A128" s="10"/>
      <c r="B128" s="307"/>
      <c r="C128" s="308"/>
      <c r="D128" s="303" t="s">
        <v>143</v>
      </c>
      <c r="E128" s="309" t="s">
        <v>5</v>
      </c>
      <c r="F128" s="310" t="s">
        <v>861</v>
      </c>
      <c r="G128" s="308"/>
      <c r="H128" s="311">
        <v>30.852</v>
      </c>
      <c r="I128" s="312"/>
      <c r="J128" s="308"/>
      <c r="K128" s="308"/>
    </row>
    <row r="129" spans="1:11">
      <c r="A129" s="10"/>
      <c r="B129" s="307"/>
      <c r="C129" s="308"/>
      <c r="D129" s="303" t="s">
        <v>143</v>
      </c>
      <c r="E129" s="309" t="s">
        <v>5</v>
      </c>
      <c r="F129" s="310" t="s">
        <v>862</v>
      </c>
      <c r="G129" s="308"/>
      <c r="H129" s="311">
        <v>66.846000000000004</v>
      </c>
      <c r="I129" s="312"/>
      <c r="J129" s="308"/>
      <c r="K129" s="308"/>
    </row>
    <row r="130" spans="1:11">
      <c r="A130" s="1"/>
      <c r="B130" s="219"/>
      <c r="C130" s="295" t="s">
        <v>203</v>
      </c>
      <c r="D130" s="295" t="s">
        <v>136</v>
      </c>
      <c r="E130" s="296" t="s">
        <v>863</v>
      </c>
      <c r="F130" s="297" t="s">
        <v>864</v>
      </c>
      <c r="G130" s="298" t="s">
        <v>139</v>
      </c>
      <c r="H130" s="299">
        <v>65.16</v>
      </c>
      <c r="I130" s="202"/>
      <c r="J130" s="300">
        <f>ROUND(I130*H130,2)</f>
        <v>0</v>
      </c>
      <c r="K130" s="297" t="s">
        <v>831</v>
      </c>
    </row>
    <row r="131" spans="1:11">
      <c r="A131" s="10"/>
      <c r="B131" s="307"/>
      <c r="C131" s="308"/>
      <c r="D131" s="303" t="s">
        <v>143</v>
      </c>
      <c r="E131" s="309" t="s">
        <v>5</v>
      </c>
      <c r="F131" s="310" t="s">
        <v>865</v>
      </c>
      <c r="G131" s="308"/>
      <c r="H131" s="311">
        <v>37.08</v>
      </c>
      <c r="I131" s="312"/>
      <c r="J131" s="308"/>
      <c r="K131" s="308"/>
    </row>
    <row r="132" spans="1:11">
      <c r="A132" s="10"/>
      <c r="B132" s="307"/>
      <c r="C132" s="308"/>
      <c r="D132" s="303" t="s">
        <v>143</v>
      </c>
      <c r="E132" s="309" t="s">
        <v>5</v>
      </c>
      <c r="F132" s="310" t="s">
        <v>866</v>
      </c>
      <c r="G132" s="308"/>
      <c r="H132" s="311">
        <v>8.64</v>
      </c>
      <c r="I132" s="312"/>
      <c r="J132" s="308"/>
      <c r="K132" s="308"/>
    </row>
    <row r="133" spans="1:11">
      <c r="A133" s="10"/>
      <c r="B133" s="307"/>
      <c r="C133" s="308"/>
      <c r="D133" s="303" t="s">
        <v>143</v>
      </c>
      <c r="E133" s="309" t="s">
        <v>5</v>
      </c>
      <c r="F133" s="310" t="s">
        <v>867</v>
      </c>
      <c r="G133" s="308"/>
      <c r="H133" s="311">
        <v>19.440000000000001</v>
      </c>
      <c r="I133" s="312"/>
      <c r="J133" s="308"/>
      <c r="K133" s="308"/>
    </row>
    <row r="134" spans="1:11">
      <c r="A134" s="1"/>
      <c r="B134" s="219"/>
      <c r="C134" s="295" t="s">
        <v>227</v>
      </c>
      <c r="D134" s="295" t="s">
        <v>136</v>
      </c>
      <c r="E134" s="296" t="s">
        <v>371</v>
      </c>
      <c r="F134" s="297" t="s">
        <v>868</v>
      </c>
      <c r="G134" s="298" t="s">
        <v>294</v>
      </c>
      <c r="H134" s="299">
        <v>123.804</v>
      </c>
      <c r="I134" s="202"/>
      <c r="J134" s="300">
        <f>ROUND(I134*H134,2)</f>
        <v>0</v>
      </c>
      <c r="K134" s="297" t="s">
        <v>831</v>
      </c>
    </row>
    <row r="135" spans="1:11">
      <c r="A135" s="10"/>
      <c r="B135" s="307"/>
      <c r="C135" s="308"/>
      <c r="D135" s="303" t="s">
        <v>143</v>
      </c>
      <c r="E135" s="308"/>
      <c r="F135" s="310" t="s">
        <v>869</v>
      </c>
      <c r="G135" s="308"/>
      <c r="H135" s="311">
        <v>123.804</v>
      </c>
      <c r="I135" s="312"/>
      <c r="J135" s="308"/>
      <c r="K135" s="308"/>
    </row>
    <row r="136" spans="1:11">
      <c r="A136" s="1"/>
      <c r="B136" s="219"/>
      <c r="C136" s="295" t="s">
        <v>213</v>
      </c>
      <c r="D136" s="295" t="s">
        <v>136</v>
      </c>
      <c r="E136" s="296" t="s">
        <v>870</v>
      </c>
      <c r="F136" s="297" t="s">
        <v>871</v>
      </c>
      <c r="G136" s="298" t="s">
        <v>139</v>
      </c>
      <c r="H136" s="299">
        <v>65.16</v>
      </c>
      <c r="I136" s="202"/>
      <c r="J136" s="300">
        <f>ROUND(I136*H136,2)</f>
        <v>0</v>
      </c>
      <c r="K136" s="297" t="s">
        <v>831</v>
      </c>
    </row>
    <row r="137" spans="1:11">
      <c r="A137" s="10"/>
      <c r="B137" s="307"/>
      <c r="C137" s="308"/>
      <c r="D137" s="303" t="s">
        <v>143</v>
      </c>
      <c r="E137" s="309" t="s">
        <v>5</v>
      </c>
      <c r="F137" s="310" t="s">
        <v>865</v>
      </c>
      <c r="G137" s="308"/>
      <c r="H137" s="311">
        <v>37.08</v>
      </c>
      <c r="I137" s="312"/>
      <c r="J137" s="308"/>
      <c r="K137" s="308"/>
    </row>
    <row r="138" spans="1:11">
      <c r="A138" s="10"/>
      <c r="B138" s="307"/>
      <c r="C138" s="308"/>
      <c r="D138" s="303" t="s">
        <v>143</v>
      </c>
      <c r="E138" s="309" t="s">
        <v>5</v>
      </c>
      <c r="F138" s="310" t="s">
        <v>866</v>
      </c>
      <c r="G138" s="308"/>
      <c r="H138" s="311">
        <v>8.64</v>
      </c>
      <c r="I138" s="312"/>
      <c r="J138" s="308"/>
      <c r="K138" s="308"/>
    </row>
    <row r="139" spans="1:11">
      <c r="A139" s="10"/>
      <c r="B139" s="307"/>
      <c r="C139" s="308"/>
      <c r="D139" s="303" t="s">
        <v>143</v>
      </c>
      <c r="E139" s="309" t="s">
        <v>5</v>
      </c>
      <c r="F139" s="310" t="s">
        <v>867</v>
      </c>
      <c r="G139" s="308"/>
      <c r="H139" s="311">
        <v>19.440000000000001</v>
      </c>
      <c r="I139" s="312"/>
      <c r="J139" s="308"/>
      <c r="K139" s="308"/>
    </row>
    <row r="140" spans="1:11">
      <c r="A140" s="1"/>
      <c r="B140" s="219"/>
      <c r="C140" s="295" t="s">
        <v>172</v>
      </c>
      <c r="D140" s="295" t="s">
        <v>136</v>
      </c>
      <c r="E140" s="296" t="s">
        <v>872</v>
      </c>
      <c r="F140" s="297" t="s">
        <v>873</v>
      </c>
      <c r="G140" s="298" t="s">
        <v>139</v>
      </c>
      <c r="H140" s="299">
        <v>56.52</v>
      </c>
      <c r="I140" s="202"/>
      <c r="J140" s="300">
        <f>ROUND(I140*H140,2)</f>
        <v>0</v>
      </c>
      <c r="K140" s="297" t="s">
        <v>831</v>
      </c>
    </row>
    <row r="141" spans="1:11">
      <c r="A141" s="10"/>
      <c r="B141" s="307"/>
      <c r="C141" s="308"/>
      <c r="D141" s="303" t="s">
        <v>143</v>
      </c>
      <c r="E141" s="309" t="s">
        <v>5</v>
      </c>
      <c r="F141" s="310" t="s">
        <v>865</v>
      </c>
      <c r="G141" s="308"/>
      <c r="H141" s="311">
        <v>37.08</v>
      </c>
      <c r="I141" s="312"/>
      <c r="J141" s="308"/>
      <c r="K141" s="308"/>
    </row>
    <row r="142" spans="1:11">
      <c r="A142" s="10"/>
      <c r="B142" s="307"/>
      <c r="C142" s="308"/>
      <c r="D142" s="303" t="s">
        <v>143</v>
      </c>
      <c r="E142" s="309" t="s">
        <v>5</v>
      </c>
      <c r="F142" s="310" t="s">
        <v>867</v>
      </c>
      <c r="G142" s="308"/>
      <c r="H142" s="311">
        <v>19.440000000000001</v>
      </c>
      <c r="I142" s="312"/>
      <c r="J142" s="308"/>
      <c r="K142" s="308"/>
    </row>
    <row r="143" spans="1:11">
      <c r="A143" s="1"/>
      <c r="B143" s="219"/>
      <c r="C143" s="295" t="s">
        <v>177</v>
      </c>
      <c r="D143" s="295" t="s">
        <v>136</v>
      </c>
      <c r="E143" s="296" t="s">
        <v>384</v>
      </c>
      <c r="F143" s="297" t="s">
        <v>385</v>
      </c>
      <c r="G143" s="298" t="s">
        <v>139</v>
      </c>
      <c r="H143" s="299">
        <v>28.26</v>
      </c>
      <c r="I143" s="202"/>
      <c r="J143" s="300">
        <f>ROUND(I143*H143,2)</f>
        <v>0</v>
      </c>
      <c r="K143" s="297" t="s">
        <v>831</v>
      </c>
    </row>
    <row r="144" spans="1:11">
      <c r="A144" s="12"/>
      <c r="B144" s="301"/>
      <c r="C144" s="302"/>
      <c r="D144" s="303" t="s">
        <v>143</v>
      </c>
      <c r="E144" s="304" t="s">
        <v>5</v>
      </c>
      <c r="F144" s="305" t="s">
        <v>874</v>
      </c>
      <c r="G144" s="302"/>
      <c r="H144" s="304" t="s">
        <v>5</v>
      </c>
      <c r="I144" s="306"/>
      <c r="J144" s="302"/>
      <c r="K144" s="302"/>
    </row>
    <row r="145" spans="1:11">
      <c r="A145" s="12"/>
      <c r="B145" s="301"/>
      <c r="C145" s="302"/>
      <c r="D145" s="303" t="s">
        <v>143</v>
      </c>
      <c r="E145" s="304" t="s">
        <v>5</v>
      </c>
      <c r="F145" s="305" t="s">
        <v>833</v>
      </c>
      <c r="G145" s="302"/>
      <c r="H145" s="304" t="s">
        <v>5</v>
      </c>
      <c r="I145" s="306"/>
      <c r="J145" s="302"/>
      <c r="K145" s="302"/>
    </row>
    <row r="146" spans="1:11">
      <c r="A146" s="10"/>
      <c r="B146" s="307"/>
      <c r="C146" s="308"/>
      <c r="D146" s="303" t="s">
        <v>143</v>
      </c>
      <c r="E146" s="309" t="s">
        <v>5</v>
      </c>
      <c r="F146" s="310" t="s">
        <v>875</v>
      </c>
      <c r="G146" s="308"/>
      <c r="H146" s="311">
        <v>18.54</v>
      </c>
      <c r="I146" s="312"/>
      <c r="J146" s="308"/>
      <c r="K146" s="308"/>
    </row>
    <row r="147" spans="1:11">
      <c r="A147" s="10"/>
      <c r="B147" s="307"/>
      <c r="C147" s="308"/>
      <c r="D147" s="303" t="s">
        <v>143</v>
      </c>
      <c r="E147" s="309" t="s">
        <v>5</v>
      </c>
      <c r="F147" s="310" t="s">
        <v>876</v>
      </c>
      <c r="G147" s="308"/>
      <c r="H147" s="311">
        <v>9.7200000000000006</v>
      </c>
      <c r="I147" s="312"/>
      <c r="J147" s="308"/>
      <c r="K147" s="308"/>
    </row>
    <row r="148" spans="1:11">
      <c r="A148" s="1"/>
      <c r="B148" s="219"/>
      <c r="C148" s="313" t="s">
        <v>207</v>
      </c>
      <c r="D148" s="313" t="s">
        <v>222</v>
      </c>
      <c r="E148" s="314" t="s">
        <v>877</v>
      </c>
      <c r="F148" s="315" t="s">
        <v>878</v>
      </c>
      <c r="G148" s="316" t="s">
        <v>294</v>
      </c>
      <c r="H148" s="317">
        <v>55.106999999999999</v>
      </c>
      <c r="I148" s="203"/>
      <c r="J148" s="318">
        <f>ROUND(I148*H148,2)</f>
        <v>0</v>
      </c>
      <c r="K148" s="315" t="s">
        <v>831</v>
      </c>
    </row>
    <row r="149" spans="1:11">
      <c r="A149" s="10"/>
      <c r="B149" s="307"/>
      <c r="C149" s="308"/>
      <c r="D149" s="303" t="s">
        <v>143</v>
      </c>
      <c r="E149" s="308"/>
      <c r="F149" s="310" t="s">
        <v>879</v>
      </c>
      <c r="G149" s="308"/>
      <c r="H149" s="311">
        <v>55.106999999999999</v>
      </c>
      <c r="I149" s="312"/>
      <c r="J149" s="308"/>
      <c r="K149" s="308"/>
    </row>
    <row r="150" spans="1:11" ht="15">
      <c r="A150" s="9"/>
      <c r="B150" s="287"/>
      <c r="C150" s="288"/>
      <c r="D150" s="289" t="s">
        <v>75</v>
      </c>
      <c r="E150" s="293" t="s">
        <v>213</v>
      </c>
      <c r="F150" s="293" t="s">
        <v>880</v>
      </c>
      <c r="G150" s="288"/>
      <c r="H150" s="288"/>
      <c r="I150" s="291"/>
      <c r="J150" s="294">
        <f>BK150</f>
        <v>0</v>
      </c>
      <c r="K150" s="288"/>
    </row>
    <row r="151" spans="1:11">
      <c r="A151" s="1"/>
      <c r="B151" s="219"/>
      <c r="C151" s="295" t="s">
        <v>11</v>
      </c>
      <c r="D151" s="295" t="s">
        <v>136</v>
      </c>
      <c r="E151" s="296" t="s">
        <v>881</v>
      </c>
      <c r="F151" s="297" t="s">
        <v>882</v>
      </c>
      <c r="G151" s="298" t="s">
        <v>210</v>
      </c>
      <c r="H151" s="299">
        <v>26</v>
      </c>
      <c r="I151" s="202"/>
      <c r="J151" s="300">
        <f>ROUND(I151*H151,2)</f>
        <v>0</v>
      </c>
      <c r="K151" s="297" t="s">
        <v>831</v>
      </c>
    </row>
    <row r="152" spans="1:11">
      <c r="A152" s="12"/>
      <c r="B152" s="301"/>
      <c r="C152" s="302"/>
      <c r="D152" s="303" t="s">
        <v>143</v>
      </c>
      <c r="E152" s="304" t="s">
        <v>5</v>
      </c>
      <c r="F152" s="305" t="s">
        <v>883</v>
      </c>
      <c r="G152" s="302"/>
      <c r="H152" s="304" t="s">
        <v>5</v>
      </c>
      <c r="I152" s="306"/>
      <c r="J152" s="302"/>
      <c r="K152" s="302"/>
    </row>
    <row r="153" spans="1:11">
      <c r="A153" s="10"/>
      <c r="B153" s="307"/>
      <c r="C153" s="308"/>
      <c r="D153" s="303" t="s">
        <v>143</v>
      </c>
      <c r="E153" s="309" t="s">
        <v>5</v>
      </c>
      <c r="F153" s="310" t="s">
        <v>884</v>
      </c>
      <c r="G153" s="308"/>
      <c r="H153" s="311">
        <v>26</v>
      </c>
      <c r="I153" s="312"/>
      <c r="J153" s="308"/>
      <c r="K153" s="308"/>
    </row>
    <row r="154" spans="1:11">
      <c r="A154" s="1"/>
      <c r="B154" s="219"/>
      <c r="C154" s="295" t="s">
        <v>221</v>
      </c>
      <c r="D154" s="295" t="s">
        <v>136</v>
      </c>
      <c r="E154" s="296" t="s">
        <v>885</v>
      </c>
      <c r="F154" s="297" t="s">
        <v>886</v>
      </c>
      <c r="G154" s="298" t="s">
        <v>210</v>
      </c>
      <c r="H154" s="299">
        <v>26</v>
      </c>
      <c r="I154" s="202"/>
      <c r="J154" s="300">
        <f>ROUND(I154*H154,2)</f>
        <v>0</v>
      </c>
      <c r="K154" s="297" t="s">
        <v>831</v>
      </c>
    </row>
    <row r="155" spans="1:11">
      <c r="A155" s="12"/>
      <c r="B155" s="301"/>
      <c r="C155" s="302"/>
      <c r="D155" s="303" t="s">
        <v>143</v>
      </c>
      <c r="E155" s="304" t="s">
        <v>5</v>
      </c>
      <c r="F155" s="305" t="s">
        <v>883</v>
      </c>
      <c r="G155" s="302"/>
      <c r="H155" s="304" t="s">
        <v>5</v>
      </c>
      <c r="I155" s="306"/>
      <c r="J155" s="302"/>
      <c r="K155" s="302"/>
    </row>
    <row r="156" spans="1:11">
      <c r="A156" s="10"/>
      <c r="B156" s="307"/>
      <c r="C156" s="308"/>
      <c r="D156" s="303" t="s">
        <v>143</v>
      </c>
      <c r="E156" s="309" t="s">
        <v>5</v>
      </c>
      <c r="F156" s="310" t="s">
        <v>884</v>
      </c>
      <c r="G156" s="308"/>
      <c r="H156" s="311">
        <v>26</v>
      </c>
      <c r="I156" s="312"/>
      <c r="J156" s="308"/>
      <c r="K156" s="308"/>
    </row>
    <row r="157" spans="1:11">
      <c r="A157" s="1"/>
      <c r="B157" s="219"/>
      <c r="C157" s="295" t="s">
        <v>233</v>
      </c>
      <c r="D157" s="295" t="s">
        <v>136</v>
      </c>
      <c r="E157" s="296" t="s">
        <v>887</v>
      </c>
      <c r="F157" s="297" t="s">
        <v>888</v>
      </c>
      <c r="G157" s="298" t="s">
        <v>236</v>
      </c>
      <c r="H157" s="299">
        <v>52</v>
      </c>
      <c r="I157" s="202"/>
      <c r="J157" s="300">
        <f>ROUND(I157*H157,2)</f>
        <v>0</v>
      </c>
      <c r="K157" s="297" t="s">
        <v>831</v>
      </c>
    </row>
    <row r="158" spans="1:11">
      <c r="A158" s="12"/>
      <c r="B158" s="301"/>
      <c r="C158" s="302"/>
      <c r="D158" s="303" t="s">
        <v>143</v>
      </c>
      <c r="E158" s="304" t="s">
        <v>5</v>
      </c>
      <c r="F158" s="305" t="s">
        <v>889</v>
      </c>
      <c r="G158" s="302"/>
      <c r="H158" s="304" t="s">
        <v>5</v>
      </c>
      <c r="I158" s="306"/>
      <c r="J158" s="302"/>
      <c r="K158" s="302"/>
    </row>
    <row r="159" spans="1:11">
      <c r="A159" s="10"/>
      <c r="B159" s="307"/>
      <c r="C159" s="308"/>
      <c r="D159" s="303" t="s">
        <v>143</v>
      </c>
      <c r="E159" s="309" t="s">
        <v>5</v>
      </c>
      <c r="F159" s="310" t="s">
        <v>890</v>
      </c>
      <c r="G159" s="308"/>
      <c r="H159" s="311">
        <v>52</v>
      </c>
      <c r="I159" s="312"/>
      <c r="J159" s="308"/>
      <c r="K159" s="308"/>
    </row>
    <row r="160" spans="1:11" ht="27">
      <c r="A160" s="1"/>
      <c r="B160" s="219"/>
      <c r="C160" s="295" t="s">
        <v>239</v>
      </c>
      <c r="D160" s="295" t="s">
        <v>136</v>
      </c>
      <c r="E160" s="296" t="s">
        <v>891</v>
      </c>
      <c r="F160" s="297" t="s">
        <v>892</v>
      </c>
      <c r="G160" s="298" t="s">
        <v>294</v>
      </c>
      <c r="H160" s="299">
        <v>11.7</v>
      </c>
      <c r="I160" s="202"/>
      <c r="J160" s="300">
        <f>ROUND(I160*H160,2)</f>
        <v>0</v>
      </c>
      <c r="K160" s="297" t="s">
        <v>831</v>
      </c>
    </row>
    <row r="161" spans="1:11">
      <c r="A161" s="12"/>
      <c r="B161" s="301"/>
      <c r="C161" s="302"/>
      <c r="D161" s="303" t="s">
        <v>143</v>
      </c>
      <c r="E161" s="304" t="s">
        <v>5</v>
      </c>
      <c r="F161" s="305" t="s">
        <v>893</v>
      </c>
      <c r="G161" s="302"/>
      <c r="H161" s="304" t="s">
        <v>5</v>
      </c>
      <c r="I161" s="306"/>
      <c r="J161" s="302"/>
      <c r="K161" s="302"/>
    </row>
    <row r="162" spans="1:11">
      <c r="A162" s="10"/>
      <c r="B162" s="307"/>
      <c r="C162" s="308"/>
      <c r="D162" s="303" t="s">
        <v>143</v>
      </c>
      <c r="E162" s="309" t="s">
        <v>5</v>
      </c>
      <c r="F162" s="310" t="s">
        <v>894</v>
      </c>
      <c r="G162" s="308"/>
      <c r="H162" s="311">
        <v>11.7</v>
      </c>
      <c r="I162" s="312"/>
      <c r="J162" s="308"/>
      <c r="K162" s="308"/>
    </row>
    <row r="163" spans="1:11">
      <c r="A163" s="1"/>
      <c r="B163" s="219"/>
      <c r="C163" s="295" t="s">
        <v>243</v>
      </c>
      <c r="D163" s="295" t="s">
        <v>136</v>
      </c>
      <c r="E163" s="296" t="s">
        <v>895</v>
      </c>
      <c r="F163" s="297" t="s">
        <v>896</v>
      </c>
      <c r="G163" s="298" t="s">
        <v>294</v>
      </c>
      <c r="H163" s="299">
        <v>11.44</v>
      </c>
      <c r="I163" s="202"/>
      <c r="J163" s="300">
        <f>ROUND(I163*H163,2)</f>
        <v>0</v>
      </c>
      <c r="K163" s="297" t="s">
        <v>831</v>
      </c>
    </row>
    <row r="164" spans="1:11">
      <c r="A164" s="10"/>
      <c r="B164" s="307"/>
      <c r="C164" s="308"/>
      <c r="D164" s="303" t="s">
        <v>143</v>
      </c>
      <c r="E164" s="309" t="s">
        <v>5</v>
      </c>
      <c r="F164" s="310" t="s">
        <v>897</v>
      </c>
      <c r="G164" s="308"/>
      <c r="H164" s="311">
        <v>11.44</v>
      </c>
      <c r="I164" s="312"/>
      <c r="J164" s="308"/>
      <c r="K164" s="308"/>
    </row>
    <row r="165" spans="1:11" ht="15">
      <c r="A165" s="9"/>
      <c r="B165" s="287"/>
      <c r="C165" s="288"/>
      <c r="D165" s="289" t="s">
        <v>75</v>
      </c>
      <c r="E165" s="293" t="s">
        <v>94</v>
      </c>
      <c r="F165" s="293" t="s">
        <v>898</v>
      </c>
      <c r="G165" s="288"/>
      <c r="H165" s="288"/>
      <c r="I165" s="291"/>
      <c r="J165" s="294">
        <f>BK165</f>
        <v>0</v>
      </c>
      <c r="K165" s="288"/>
    </row>
    <row r="166" spans="1:11">
      <c r="A166" s="1"/>
      <c r="B166" s="219"/>
      <c r="C166" s="295" t="s">
        <v>247</v>
      </c>
      <c r="D166" s="295" t="s">
        <v>136</v>
      </c>
      <c r="E166" s="296" t="s">
        <v>899</v>
      </c>
      <c r="F166" s="297" t="s">
        <v>900</v>
      </c>
      <c r="G166" s="298" t="s">
        <v>139</v>
      </c>
      <c r="H166" s="299">
        <v>9.6880000000000006</v>
      </c>
      <c r="I166" s="202"/>
      <c r="J166" s="300">
        <f>ROUND(I166*H166,2)</f>
        <v>0</v>
      </c>
      <c r="K166" s="297" t="s">
        <v>831</v>
      </c>
    </row>
    <row r="167" spans="1:11">
      <c r="A167" s="10"/>
      <c r="B167" s="307"/>
      <c r="C167" s="308"/>
      <c r="D167" s="303" t="s">
        <v>143</v>
      </c>
      <c r="E167" s="309" t="s">
        <v>5</v>
      </c>
      <c r="F167" s="310" t="s">
        <v>901</v>
      </c>
      <c r="G167" s="308"/>
      <c r="H167" s="311">
        <v>9.6880000000000006</v>
      </c>
      <c r="I167" s="312"/>
      <c r="J167" s="308"/>
      <c r="K167" s="308"/>
    </row>
    <row r="168" spans="1:11">
      <c r="A168" s="1"/>
      <c r="B168" s="219"/>
      <c r="C168" s="295" t="s">
        <v>10</v>
      </c>
      <c r="D168" s="295" t="s">
        <v>136</v>
      </c>
      <c r="E168" s="296" t="s">
        <v>902</v>
      </c>
      <c r="F168" s="297" t="s">
        <v>903</v>
      </c>
      <c r="G168" s="298" t="s">
        <v>210</v>
      </c>
      <c r="H168" s="299">
        <v>3.6</v>
      </c>
      <c r="I168" s="202"/>
      <c r="J168" s="300">
        <f>ROUND(I168*H168,2)</f>
        <v>0</v>
      </c>
      <c r="K168" s="297" t="s">
        <v>831</v>
      </c>
    </row>
    <row r="169" spans="1:11">
      <c r="A169" s="10"/>
      <c r="B169" s="307"/>
      <c r="C169" s="308"/>
      <c r="D169" s="303" t="s">
        <v>143</v>
      </c>
      <c r="E169" s="309" t="s">
        <v>5</v>
      </c>
      <c r="F169" s="310" t="s">
        <v>904</v>
      </c>
      <c r="G169" s="308"/>
      <c r="H169" s="311">
        <v>3.6</v>
      </c>
      <c r="I169" s="312"/>
      <c r="J169" s="308"/>
      <c r="K169" s="308"/>
    </row>
    <row r="170" spans="1:11">
      <c r="A170" s="1"/>
      <c r="B170" s="219"/>
      <c r="C170" s="295" t="s">
        <v>257</v>
      </c>
      <c r="D170" s="295" t="s">
        <v>136</v>
      </c>
      <c r="E170" s="296" t="s">
        <v>905</v>
      </c>
      <c r="F170" s="297" t="s">
        <v>906</v>
      </c>
      <c r="G170" s="298" t="s">
        <v>210</v>
      </c>
      <c r="H170" s="299">
        <v>3.6</v>
      </c>
      <c r="I170" s="202"/>
      <c r="J170" s="300">
        <f>ROUND(I170*H170,2)</f>
        <v>0</v>
      </c>
      <c r="K170" s="297" t="s">
        <v>5</v>
      </c>
    </row>
    <row r="171" spans="1:11">
      <c r="A171" s="10"/>
      <c r="B171" s="307"/>
      <c r="C171" s="308"/>
      <c r="D171" s="303" t="s">
        <v>143</v>
      </c>
      <c r="E171" s="309" t="s">
        <v>5</v>
      </c>
      <c r="F171" s="310" t="s">
        <v>907</v>
      </c>
      <c r="G171" s="308"/>
      <c r="H171" s="311">
        <v>3.6</v>
      </c>
      <c r="I171" s="312"/>
      <c r="J171" s="308"/>
      <c r="K171" s="308"/>
    </row>
    <row r="172" spans="1:11">
      <c r="A172" s="1"/>
      <c r="B172" s="219"/>
      <c r="C172" s="295" t="s">
        <v>276</v>
      </c>
      <c r="D172" s="295" t="s">
        <v>136</v>
      </c>
      <c r="E172" s="296" t="s">
        <v>908</v>
      </c>
      <c r="F172" s="297" t="s">
        <v>909</v>
      </c>
      <c r="G172" s="298" t="s">
        <v>210</v>
      </c>
      <c r="H172" s="299">
        <v>3.6</v>
      </c>
      <c r="I172" s="202"/>
      <c r="J172" s="300">
        <f>ROUND(I172*H172,2)</f>
        <v>0</v>
      </c>
      <c r="K172" s="297" t="s">
        <v>831</v>
      </c>
    </row>
    <row r="173" spans="1:11" ht="15">
      <c r="A173" s="9"/>
      <c r="B173" s="287"/>
      <c r="C173" s="288"/>
      <c r="D173" s="289" t="s">
        <v>75</v>
      </c>
      <c r="E173" s="293" t="s">
        <v>515</v>
      </c>
      <c r="F173" s="293" t="s">
        <v>910</v>
      </c>
      <c r="G173" s="288"/>
      <c r="H173" s="288"/>
      <c r="I173" s="291"/>
      <c r="J173" s="294">
        <f>BK173</f>
        <v>0</v>
      </c>
      <c r="K173" s="288"/>
    </row>
    <row r="174" spans="1:11">
      <c r="A174" s="1"/>
      <c r="B174" s="219"/>
      <c r="C174" s="295" t="s">
        <v>281</v>
      </c>
      <c r="D174" s="295" t="s">
        <v>136</v>
      </c>
      <c r="E174" s="296" t="s">
        <v>403</v>
      </c>
      <c r="F174" s="297" t="s">
        <v>404</v>
      </c>
      <c r="G174" s="298" t="s">
        <v>139</v>
      </c>
      <c r="H174" s="299">
        <v>9.42</v>
      </c>
      <c r="I174" s="202"/>
      <c r="J174" s="300">
        <f>ROUND(I174*H174,2)</f>
        <v>0</v>
      </c>
      <c r="K174" s="297" t="s">
        <v>831</v>
      </c>
    </row>
    <row r="175" spans="1:11">
      <c r="A175" s="12"/>
      <c r="B175" s="301"/>
      <c r="C175" s="302"/>
      <c r="D175" s="303" t="s">
        <v>143</v>
      </c>
      <c r="E175" s="304" t="s">
        <v>5</v>
      </c>
      <c r="F175" s="305" t="s">
        <v>911</v>
      </c>
      <c r="G175" s="302"/>
      <c r="H175" s="304" t="s">
        <v>5</v>
      </c>
      <c r="I175" s="306"/>
      <c r="J175" s="302"/>
      <c r="K175" s="302"/>
    </row>
    <row r="176" spans="1:11">
      <c r="A176" s="10"/>
      <c r="B176" s="307"/>
      <c r="C176" s="308"/>
      <c r="D176" s="303" t="s">
        <v>143</v>
      </c>
      <c r="E176" s="309" t="s">
        <v>5</v>
      </c>
      <c r="F176" s="310" t="s">
        <v>912</v>
      </c>
      <c r="G176" s="308"/>
      <c r="H176" s="311">
        <v>6.18</v>
      </c>
      <c r="I176" s="312"/>
      <c r="J176" s="308"/>
      <c r="K176" s="308"/>
    </row>
    <row r="177" spans="1:11">
      <c r="A177" s="10"/>
      <c r="B177" s="307"/>
      <c r="C177" s="308"/>
      <c r="D177" s="303" t="s">
        <v>143</v>
      </c>
      <c r="E177" s="309" t="s">
        <v>5</v>
      </c>
      <c r="F177" s="310" t="s">
        <v>913</v>
      </c>
      <c r="G177" s="308"/>
      <c r="H177" s="311">
        <v>3.24</v>
      </c>
      <c r="I177" s="312"/>
      <c r="J177" s="308"/>
      <c r="K177" s="308"/>
    </row>
    <row r="178" spans="1:11" ht="15">
      <c r="A178" s="9"/>
      <c r="B178" s="287"/>
      <c r="C178" s="288"/>
      <c r="D178" s="289" t="s">
        <v>75</v>
      </c>
      <c r="E178" s="293" t="s">
        <v>163</v>
      </c>
      <c r="F178" s="293" t="s">
        <v>914</v>
      </c>
      <c r="G178" s="288"/>
      <c r="H178" s="288"/>
      <c r="I178" s="291"/>
      <c r="J178" s="294">
        <f>BK178</f>
        <v>0</v>
      </c>
      <c r="K178" s="288"/>
    </row>
    <row r="179" spans="1:11">
      <c r="A179" s="1"/>
      <c r="B179" s="219"/>
      <c r="C179" s="295" t="s">
        <v>267</v>
      </c>
      <c r="D179" s="295" t="s">
        <v>136</v>
      </c>
      <c r="E179" s="296" t="s">
        <v>915</v>
      </c>
      <c r="F179" s="297" t="s">
        <v>916</v>
      </c>
      <c r="G179" s="298" t="s">
        <v>210</v>
      </c>
      <c r="H179" s="299">
        <v>26</v>
      </c>
      <c r="I179" s="202"/>
      <c r="J179" s="300">
        <f>ROUND(I179*H179,2)</f>
        <v>0</v>
      </c>
      <c r="K179" s="297" t="s">
        <v>831</v>
      </c>
    </row>
    <row r="180" spans="1:11">
      <c r="A180" s="12"/>
      <c r="B180" s="301"/>
      <c r="C180" s="302"/>
      <c r="D180" s="303" t="s">
        <v>143</v>
      </c>
      <c r="E180" s="304" t="s">
        <v>5</v>
      </c>
      <c r="F180" s="305" t="s">
        <v>917</v>
      </c>
      <c r="G180" s="302"/>
      <c r="H180" s="304" t="s">
        <v>5</v>
      </c>
      <c r="I180" s="306"/>
      <c r="J180" s="302"/>
      <c r="K180" s="302"/>
    </row>
    <row r="181" spans="1:11">
      <c r="A181" s="10"/>
      <c r="B181" s="307"/>
      <c r="C181" s="308"/>
      <c r="D181" s="303" t="s">
        <v>143</v>
      </c>
      <c r="E181" s="309" t="s">
        <v>5</v>
      </c>
      <c r="F181" s="310" t="s">
        <v>884</v>
      </c>
      <c r="G181" s="308"/>
      <c r="H181" s="311">
        <v>26</v>
      </c>
      <c r="I181" s="312"/>
      <c r="J181" s="308"/>
      <c r="K181" s="308"/>
    </row>
    <row r="182" spans="1:11">
      <c r="A182" s="1"/>
      <c r="B182" s="219"/>
      <c r="C182" s="295" t="s">
        <v>272</v>
      </c>
      <c r="D182" s="295" t="s">
        <v>136</v>
      </c>
      <c r="E182" s="296" t="s">
        <v>918</v>
      </c>
      <c r="F182" s="297" t="s">
        <v>919</v>
      </c>
      <c r="G182" s="298" t="s">
        <v>210</v>
      </c>
      <c r="H182" s="299">
        <v>26</v>
      </c>
      <c r="I182" s="202"/>
      <c r="J182" s="300">
        <f>ROUND(I182*H182,2)</f>
        <v>0</v>
      </c>
      <c r="K182" s="297" t="s">
        <v>831</v>
      </c>
    </row>
    <row r="183" spans="1:11">
      <c r="A183" s="12"/>
      <c r="B183" s="301"/>
      <c r="C183" s="302"/>
      <c r="D183" s="303" t="s">
        <v>143</v>
      </c>
      <c r="E183" s="304" t="s">
        <v>5</v>
      </c>
      <c r="F183" s="305" t="s">
        <v>920</v>
      </c>
      <c r="G183" s="302"/>
      <c r="H183" s="304" t="s">
        <v>5</v>
      </c>
      <c r="I183" s="306"/>
      <c r="J183" s="302"/>
      <c r="K183" s="302"/>
    </row>
    <row r="184" spans="1:11">
      <c r="A184" s="10"/>
      <c r="B184" s="307"/>
      <c r="C184" s="308"/>
      <c r="D184" s="303" t="s">
        <v>143</v>
      </c>
      <c r="E184" s="309" t="s">
        <v>5</v>
      </c>
      <c r="F184" s="310" t="s">
        <v>884</v>
      </c>
      <c r="G184" s="308"/>
      <c r="H184" s="311">
        <v>26</v>
      </c>
      <c r="I184" s="312"/>
      <c r="J184" s="308"/>
      <c r="K184" s="308"/>
    </row>
    <row r="185" spans="1:11">
      <c r="A185" s="1"/>
      <c r="B185" s="219"/>
      <c r="C185" s="295" t="s">
        <v>291</v>
      </c>
      <c r="D185" s="295" t="s">
        <v>136</v>
      </c>
      <c r="E185" s="296" t="s">
        <v>921</v>
      </c>
      <c r="F185" s="297" t="s">
        <v>922</v>
      </c>
      <c r="G185" s="298" t="s">
        <v>210</v>
      </c>
      <c r="H185" s="299">
        <v>26</v>
      </c>
      <c r="I185" s="202"/>
      <c r="J185" s="300">
        <f>ROUND(I185*H185,2)</f>
        <v>0</v>
      </c>
      <c r="K185" s="297" t="s">
        <v>831</v>
      </c>
    </row>
    <row r="186" spans="1:11">
      <c r="A186" s="12"/>
      <c r="B186" s="301"/>
      <c r="C186" s="302"/>
      <c r="D186" s="303" t="s">
        <v>143</v>
      </c>
      <c r="E186" s="304" t="s">
        <v>5</v>
      </c>
      <c r="F186" s="305" t="s">
        <v>923</v>
      </c>
      <c r="G186" s="302"/>
      <c r="H186" s="304" t="s">
        <v>5</v>
      </c>
      <c r="I186" s="306"/>
      <c r="J186" s="302"/>
      <c r="K186" s="302"/>
    </row>
    <row r="187" spans="1:11">
      <c r="A187" s="10"/>
      <c r="B187" s="307"/>
      <c r="C187" s="308"/>
      <c r="D187" s="303" t="s">
        <v>143</v>
      </c>
      <c r="E187" s="309" t="s">
        <v>5</v>
      </c>
      <c r="F187" s="310" t="s">
        <v>884</v>
      </c>
      <c r="G187" s="308"/>
      <c r="H187" s="311">
        <v>26</v>
      </c>
      <c r="I187" s="312"/>
      <c r="J187" s="308"/>
      <c r="K187" s="308"/>
    </row>
    <row r="188" spans="1:11">
      <c r="A188" s="1"/>
      <c r="B188" s="219"/>
      <c r="C188" s="295" t="s">
        <v>286</v>
      </c>
      <c r="D188" s="295" t="s">
        <v>136</v>
      </c>
      <c r="E188" s="296" t="s">
        <v>924</v>
      </c>
      <c r="F188" s="297" t="s">
        <v>925</v>
      </c>
      <c r="G188" s="298" t="s">
        <v>210</v>
      </c>
      <c r="H188" s="299">
        <v>52</v>
      </c>
      <c r="I188" s="202"/>
      <c r="J188" s="300">
        <f>ROUND(I188*H188,2)</f>
        <v>0</v>
      </c>
      <c r="K188" s="297" t="s">
        <v>831</v>
      </c>
    </row>
    <row r="189" spans="1:11">
      <c r="A189" s="12"/>
      <c r="B189" s="301"/>
      <c r="C189" s="302"/>
      <c r="D189" s="303" t="s">
        <v>143</v>
      </c>
      <c r="E189" s="304" t="s">
        <v>5</v>
      </c>
      <c r="F189" s="305" t="s">
        <v>923</v>
      </c>
      <c r="G189" s="302"/>
      <c r="H189" s="304" t="s">
        <v>5</v>
      </c>
      <c r="I189" s="306"/>
      <c r="J189" s="302"/>
      <c r="K189" s="302"/>
    </row>
    <row r="190" spans="1:11">
      <c r="A190" s="10"/>
      <c r="B190" s="307"/>
      <c r="C190" s="308"/>
      <c r="D190" s="303" t="s">
        <v>143</v>
      </c>
      <c r="E190" s="309" t="s">
        <v>5</v>
      </c>
      <c r="F190" s="310" t="s">
        <v>926</v>
      </c>
      <c r="G190" s="308"/>
      <c r="H190" s="311">
        <v>52</v>
      </c>
      <c r="I190" s="312"/>
      <c r="J190" s="308"/>
      <c r="K190" s="308"/>
    </row>
    <row r="191" spans="1:11" ht="27">
      <c r="A191" s="1"/>
      <c r="B191" s="219"/>
      <c r="C191" s="295" t="s">
        <v>309</v>
      </c>
      <c r="D191" s="295" t="s">
        <v>136</v>
      </c>
      <c r="E191" s="296" t="s">
        <v>927</v>
      </c>
      <c r="F191" s="297" t="s">
        <v>928</v>
      </c>
      <c r="G191" s="298" t="s">
        <v>210</v>
      </c>
      <c r="H191" s="299">
        <v>26</v>
      </c>
      <c r="I191" s="202"/>
      <c r="J191" s="300">
        <f>ROUND(I191*H191,2)</f>
        <v>0</v>
      </c>
      <c r="K191" s="297" t="s">
        <v>831</v>
      </c>
    </row>
    <row r="192" spans="1:11">
      <c r="A192" s="12"/>
      <c r="B192" s="301"/>
      <c r="C192" s="302"/>
      <c r="D192" s="303" t="s">
        <v>143</v>
      </c>
      <c r="E192" s="304" t="s">
        <v>5</v>
      </c>
      <c r="F192" s="305" t="s">
        <v>929</v>
      </c>
      <c r="G192" s="302"/>
      <c r="H192" s="304" t="s">
        <v>5</v>
      </c>
      <c r="I192" s="306"/>
      <c r="J192" s="302"/>
      <c r="K192" s="302"/>
    </row>
    <row r="193" spans="1:11">
      <c r="A193" s="10"/>
      <c r="B193" s="307"/>
      <c r="C193" s="308"/>
      <c r="D193" s="303" t="s">
        <v>143</v>
      </c>
      <c r="E193" s="309" t="s">
        <v>5</v>
      </c>
      <c r="F193" s="310" t="s">
        <v>884</v>
      </c>
      <c r="G193" s="308"/>
      <c r="H193" s="311">
        <v>26</v>
      </c>
      <c r="I193" s="312"/>
      <c r="J193" s="308"/>
      <c r="K193" s="308"/>
    </row>
    <row r="194" spans="1:11">
      <c r="A194" s="1"/>
      <c r="B194" s="219"/>
      <c r="C194" s="295" t="s">
        <v>296</v>
      </c>
      <c r="D194" s="295" t="s">
        <v>136</v>
      </c>
      <c r="E194" s="296" t="s">
        <v>930</v>
      </c>
      <c r="F194" s="297" t="s">
        <v>931</v>
      </c>
      <c r="G194" s="298" t="s">
        <v>210</v>
      </c>
      <c r="H194" s="299">
        <v>26</v>
      </c>
      <c r="I194" s="202"/>
      <c r="J194" s="300">
        <f>ROUND(I194*H194,2)</f>
        <v>0</v>
      </c>
      <c r="K194" s="297" t="s">
        <v>831</v>
      </c>
    </row>
    <row r="195" spans="1:11">
      <c r="A195" s="12"/>
      <c r="B195" s="301"/>
      <c r="C195" s="302"/>
      <c r="D195" s="303" t="s">
        <v>143</v>
      </c>
      <c r="E195" s="304" t="s">
        <v>5</v>
      </c>
      <c r="F195" s="305" t="s">
        <v>923</v>
      </c>
      <c r="G195" s="302"/>
      <c r="H195" s="304" t="s">
        <v>5</v>
      </c>
      <c r="I195" s="306"/>
      <c r="J195" s="302"/>
      <c r="K195" s="302"/>
    </row>
    <row r="196" spans="1:11">
      <c r="A196" s="10"/>
      <c r="B196" s="307"/>
      <c r="C196" s="308"/>
      <c r="D196" s="303" t="s">
        <v>143</v>
      </c>
      <c r="E196" s="309" t="s">
        <v>5</v>
      </c>
      <c r="F196" s="310" t="s">
        <v>884</v>
      </c>
      <c r="G196" s="308"/>
      <c r="H196" s="311">
        <v>26</v>
      </c>
      <c r="I196" s="312"/>
      <c r="J196" s="308"/>
      <c r="K196" s="308"/>
    </row>
    <row r="197" spans="1:11">
      <c r="A197" s="1"/>
      <c r="B197" s="219"/>
      <c r="C197" s="295" t="s">
        <v>301</v>
      </c>
      <c r="D197" s="295" t="s">
        <v>136</v>
      </c>
      <c r="E197" s="296" t="s">
        <v>932</v>
      </c>
      <c r="F197" s="297" t="s">
        <v>933</v>
      </c>
      <c r="G197" s="298" t="s">
        <v>236</v>
      </c>
      <c r="H197" s="299">
        <v>52</v>
      </c>
      <c r="I197" s="202"/>
      <c r="J197" s="300">
        <f>ROUND(I197*H197,2)</f>
        <v>0</v>
      </c>
      <c r="K197" s="297" t="s">
        <v>5</v>
      </c>
    </row>
    <row r="198" spans="1:11">
      <c r="A198" s="10"/>
      <c r="B198" s="307"/>
      <c r="C198" s="308"/>
      <c r="D198" s="303" t="s">
        <v>143</v>
      </c>
      <c r="E198" s="309" t="s">
        <v>5</v>
      </c>
      <c r="F198" s="310" t="s">
        <v>934</v>
      </c>
      <c r="G198" s="308"/>
      <c r="H198" s="311">
        <v>52</v>
      </c>
      <c r="I198" s="312"/>
      <c r="J198" s="308"/>
      <c r="K198" s="308"/>
    </row>
    <row r="199" spans="1:11" ht="15">
      <c r="A199" s="9"/>
      <c r="B199" s="287"/>
      <c r="C199" s="288"/>
      <c r="D199" s="289" t="s">
        <v>75</v>
      </c>
      <c r="E199" s="293" t="s">
        <v>198</v>
      </c>
      <c r="F199" s="293" t="s">
        <v>935</v>
      </c>
      <c r="G199" s="288"/>
      <c r="H199" s="288"/>
      <c r="I199" s="291"/>
      <c r="J199" s="294">
        <f>BK199</f>
        <v>0</v>
      </c>
      <c r="K199" s="288"/>
    </row>
    <row r="200" spans="1:11" ht="27">
      <c r="A200" s="1"/>
      <c r="B200" s="219"/>
      <c r="C200" s="295" t="s">
        <v>305</v>
      </c>
      <c r="D200" s="295" t="s">
        <v>136</v>
      </c>
      <c r="E200" s="296" t="s">
        <v>936</v>
      </c>
      <c r="F200" s="297" t="s">
        <v>937</v>
      </c>
      <c r="G200" s="298" t="s">
        <v>236</v>
      </c>
      <c r="H200" s="299">
        <v>68</v>
      </c>
      <c r="I200" s="202"/>
      <c r="J200" s="300">
        <f>ROUND(I200*H200,2)</f>
        <v>0</v>
      </c>
      <c r="K200" s="297" t="s">
        <v>831</v>
      </c>
    </row>
    <row r="201" spans="1:11">
      <c r="A201" s="1"/>
      <c r="B201" s="219"/>
      <c r="C201" s="313" t="s">
        <v>262</v>
      </c>
      <c r="D201" s="313" t="s">
        <v>222</v>
      </c>
      <c r="E201" s="314" t="s">
        <v>938</v>
      </c>
      <c r="F201" s="315" t="s">
        <v>939</v>
      </c>
      <c r="G201" s="316" t="s">
        <v>236</v>
      </c>
      <c r="H201" s="317">
        <v>68</v>
      </c>
      <c r="I201" s="203"/>
      <c r="J201" s="318">
        <f>ROUND(I201*H201,2)</f>
        <v>0</v>
      </c>
      <c r="K201" s="315" t="s">
        <v>831</v>
      </c>
    </row>
    <row r="202" spans="1:11">
      <c r="A202" s="10"/>
      <c r="B202" s="307"/>
      <c r="C202" s="308"/>
      <c r="D202" s="303" t="s">
        <v>143</v>
      </c>
      <c r="E202" s="309" t="s">
        <v>5</v>
      </c>
      <c r="F202" s="310" t="s">
        <v>940</v>
      </c>
      <c r="G202" s="308"/>
      <c r="H202" s="311">
        <v>68</v>
      </c>
      <c r="I202" s="312"/>
      <c r="J202" s="308"/>
      <c r="K202" s="308"/>
    </row>
    <row r="203" spans="1:11">
      <c r="A203" s="1"/>
      <c r="B203" s="219"/>
      <c r="C203" s="295" t="s">
        <v>181</v>
      </c>
      <c r="D203" s="295" t="s">
        <v>136</v>
      </c>
      <c r="E203" s="296" t="s">
        <v>941</v>
      </c>
      <c r="F203" s="297" t="s">
        <v>942</v>
      </c>
      <c r="G203" s="298" t="s">
        <v>265</v>
      </c>
      <c r="H203" s="299">
        <v>1</v>
      </c>
      <c r="I203" s="202"/>
      <c r="J203" s="300">
        <f>ROUND(I203*H203,2)</f>
        <v>0</v>
      </c>
      <c r="K203" s="297" t="s">
        <v>5</v>
      </c>
    </row>
    <row r="204" spans="1:11">
      <c r="A204" s="10"/>
      <c r="B204" s="307"/>
      <c r="C204" s="308"/>
      <c r="D204" s="303" t="s">
        <v>143</v>
      </c>
      <c r="E204" s="309" t="s">
        <v>5</v>
      </c>
      <c r="F204" s="310" t="s">
        <v>81</v>
      </c>
      <c r="G204" s="308"/>
      <c r="H204" s="311">
        <v>1</v>
      </c>
      <c r="I204" s="312"/>
      <c r="J204" s="308"/>
      <c r="K204" s="308"/>
    </row>
    <row r="205" spans="1:11" ht="27">
      <c r="A205" s="1"/>
      <c r="B205" s="219"/>
      <c r="C205" s="295" t="s">
        <v>194</v>
      </c>
      <c r="D205" s="295" t="s">
        <v>136</v>
      </c>
      <c r="E205" s="296" t="s">
        <v>943</v>
      </c>
      <c r="F205" s="297" t="s">
        <v>944</v>
      </c>
      <c r="G205" s="298" t="s">
        <v>236</v>
      </c>
      <c r="H205" s="299">
        <v>103</v>
      </c>
      <c r="I205" s="202"/>
      <c r="J205" s="300">
        <f>ROUND(I205*H205,2)</f>
        <v>0</v>
      </c>
      <c r="K205" s="297" t="s">
        <v>831</v>
      </c>
    </row>
    <row r="206" spans="1:11">
      <c r="A206" s="10"/>
      <c r="B206" s="307"/>
      <c r="C206" s="308"/>
      <c r="D206" s="303" t="s">
        <v>143</v>
      </c>
      <c r="E206" s="309" t="s">
        <v>5</v>
      </c>
      <c r="F206" s="310" t="s">
        <v>945</v>
      </c>
      <c r="G206" s="308"/>
      <c r="H206" s="311">
        <v>103</v>
      </c>
      <c r="I206" s="312"/>
      <c r="J206" s="308"/>
      <c r="K206" s="308"/>
    </row>
    <row r="207" spans="1:11">
      <c r="A207" s="1"/>
      <c r="B207" s="219"/>
      <c r="C207" s="313" t="s">
        <v>479</v>
      </c>
      <c r="D207" s="313" t="s">
        <v>222</v>
      </c>
      <c r="E207" s="314" t="s">
        <v>946</v>
      </c>
      <c r="F207" s="315" t="s">
        <v>947</v>
      </c>
      <c r="G207" s="316" t="s">
        <v>236</v>
      </c>
      <c r="H207" s="317">
        <v>103</v>
      </c>
      <c r="I207" s="203"/>
      <c r="J207" s="318">
        <f>ROUND(I207*H207,2)</f>
        <v>0</v>
      </c>
      <c r="K207" s="315" t="s">
        <v>831</v>
      </c>
    </row>
    <row r="208" spans="1:11" ht="27">
      <c r="A208" s="1"/>
      <c r="B208" s="219"/>
      <c r="C208" s="295" t="s">
        <v>483</v>
      </c>
      <c r="D208" s="295" t="s">
        <v>136</v>
      </c>
      <c r="E208" s="296" t="s">
        <v>948</v>
      </c>
      <c r="F208" s="297" t="s">
        <v>949</v>
      </c>
      <c r="G208" s="298" t="s">
        <v>236</v>
      </c>
      <c r="H208" s="299">
        <v>10</v>
      </c>
      <c r="I208" s="202"/>
      <c r="J208" s="300">
        <f>ROUND(I208*H208,2)</f>
        <v>0</v>
      </c>
      <c r="K208" s="297" t="s">
        <v>831</v>
      </c>
    </row>
    <row r="209" spans="1:11">
      <c r="A209" s="12"/>
      <c r="B209" s="301"/>
      <c r="C209" s="302"/>
      <c r="D209" s="303" t="s">
        <v>143</v>
      </c>
      <c r="E209" s="304" t="s">
        <v>5</v>
      </c>
      <c r="F209" s="305" t="s">
        <v>950</v>
      </c>
      <c r="G209" s="302"/>
      <c r="H209" s="304" t="s">
        <v>5</v>
      </c>
      <c r="I209" s="306"/>
      <c r="J209" s="302"/>
      <c r="K209" s="302"/>
    </row>
    <row r="210" spans="1:11">
      <c r="A210" s="10"/>
      <c r="B210" s="307"/>
      <c r="C210" s="308"/>
      <c r="D210" s="303" t="s">
        <v>143</v>
      </c>
      <c r="E210" s="309" t="s">
        <v>5</v>
      </c>
      <c r="F210" s="310" t="s">
        <v>951</v>
      </c>
      <c r="G210" s="308"/>
      <c r="H210" s="311">
        <v>10</v>
      </c>
      <c r="I210" s="312"/>
      <c r="J210" s="308"/>
      <c r="K210" s="308"/>
    </row>
    <row r="211" spans="1:11">
      <c r="A211" s="1"/>
      <c r="B211" s="219"/>
      <c r="C211" s="313" t="s">
        <v>487</v>
      </c>
      <c r="D211" s="313" t="s">
        <v>222</v>
      </c>
      <c r="E211" s="314" t="s">
        <v>952</v>
      </c>
      <c r="F211" s="315" t="s">
        <v>953</v>
      </c>
      <c r="G211" s="316" t="s">
        <v>236</v>
      </c>
      <c r="H211" s="317">
        <v>10</v>
      </c>
      <c r="I211" s="203"/>
      <c r="J211" s="318">
        <f>ROUND(I211*H211,2)</f>
        <v>0</v>
      </c>
      <c r="K211" s="315" t="s">
        <v>831</v>
      </c>
    </row>
    <row r="212" spans="1:11">
      <c r="A212" s="1"/>
      <c r="B212" s="219"/>
      <c r="C212" s="295" t="s">
        <v>491</v>
      </c>
      <c r="D212" s="295" t="s">
        <v>136</v>
      </c>
      <c r="E212" s="296" t="s">
        <v>954</v>
      </c>
      <c r="F212" s="297" t="s">
        <v>955</v>
      </c>
      <c r="G212" s="298" t="s">
        <v>265</v>
      </c>
      <c r="H212" s="299">
        <v>24</v>
      </c>
      <c r="I212" s="202"/>
      <c r="J212" s="300">
        <f>ROUND(I212*H212,2)</f>
        <v>0</v>
      </c>
      <c r="K212" s="297" t="s">
        <v>831</v>
      </c>
    </row>
    <row r="213" spans="1:11">
      <c r="A213" s="10"/>
      <c r="B213" s="307"/>
      <c r="C213" s="308"/>
      <c r="D213" s="303" t="s">
        <v>143</v>
      </c>
      <c r="E213" s="309" t="s">
        <v>5</v>
      </c>
      <c r="F213" s="310" t="s">
        <v>956</v>
      </c>
      <c r="G213" s="308"/>
      <c r="H213" s="311">
        <v>4</v>
      </c>
      <c r="I213" s="312"/>
      <c r="J213" s="308"/>
      <c r="K213" s="308"/>
    </row>
    <row r="214" spans="1:11">
      <c r="A214" s="10"/>
      <c r="B214" s="307"/>
      <c r="C214" s="308"/>
      <c r="D214" s="303" t="s">
        <v>143</v>
      </c>
      <c r="E214" s="309" t="s">
        <v>5</v>
      </c>
      <c r="F214" s="310" t="s">
        <v>957</v>
      </c>
      <c r="G214" s="308"/>
      <c r="H214" s="311">
        <v>20</v>
      </c>
      <c r="I214" s="312"/>
      <c r="J214" s="308"/>
      <c r="K214" s="308"/>
    </row>
    <row r="215" spans="1:11">
      <c r="A215" s="1"/>
      <c r="B215" s="219"/>
      <c r="C215" s="313" t="s">
        <v>495</v>
      </c>
      <c r="D215" s="313" t="s">
        <v>222</v>
      </c>
      <c r="E215" s="314" t="s">
        <v>958</v>
      </c>
      <c r="F215" s="315" t="s">
        <v>959</v>
      </c>
      <c r="G215" s="316" t="s">
        <v>265</v>
      </c>
      <c r="H215" s="317">
        <v>24</v>
      </c>
      <c r="I215" s="203"/>
      <c r="J215" s="318">
        <f>ROUND(I215*H215,2)</f>
        <v>0</v>
      </c>
      <c r="K215" s="315" t="s">
        <v>831</v>
      </c>
    </row>
    <row r="216" spans="1:11">
      <c r="A216" s="1"/>
      <c r="B216" s="219"/>
      <c r="C216" s="295" t="s">
        <v>499</v>
      </c>
      <c r="D216" s="295" t="s">
        <v>136</v>
      </c>
      <c r="E216" s="296" t="s">
        <v>960</v>
      </c>
      <c r="F216" s="297" t="s">
        <v>961</v>
      </c>
      <c r="G216" s="298" t="s">
        <v>265</v>
      </c>
      <c r="H216" s="299">
        <v>13</v>
      </c>
      <c r="I216" s="202"/>
      <c r="J216" s="300">
        <f>ROUND(I216*H216,2)</f>
        <v>0</v>
      </c>
      <c r="K216" s="297" t="s">
        <v>831</v>
      </c>
    </row>
    <row r="217" spans="1:11">
      <c r="A217" s="1"/>
      <c r="B217" s="219"/>
      <c r="C217" s="313" t="s">
        <v>503</v>
      </c>
      <c r="D217" s="313" t="s">
        <v>222</v>
      </c>
      <c r="E217" s="314" t="s">
        <v>962</v>
      </c>
      <c r="F217" s="315" t="s">
        <v>963</v>
      </c>
      <c r="G217" s="316" t="s">
        <v>265</v>
      </c>
      <c r="H217" s="317">
        <v>12</v>
      </c>
      <c r="I217" s="203"/>
      <c r="J217" s="318">
        <f>ROUND(I217*H217,2)</f>
        <v>0</v>
      </c>
      <c r="K217" s="315" t="s">
        <v>831</v>
      </c>
    </row>
    <row r="218" spans="1:11">
      <c r="A218" s="12"/>
      <c r="B218" s="301"/>
      <c r="C218" s="302"/>
      <c r="D218" s="303" t="s">
        <v>143</v>
      </c>
      <c r="E218" s="304" t="s">
        <v>5</v>
      </c>
      <c r="F218" s="305" t="s">
        <v>964</v>
      </c>
      <c r="G218" s="302"/>
      <c r="H218" s="304" t="s">
        <v>5</v>
      </c>
      <c r="I218" s="306"/>
      <c r="J218" s="302"/>
      <c r="K218" s="302"/>
    </row>
    <row r="219" spans="1:11">
      <c r="A219" s="10"/>
      <c r="B219" s="307"/>
      <c r="C219" s="308"/>
      <c r="D219" s="303" t="s">
        <v>143</v>
      </c>
      <c r="E219" s="309" t="s">
        <v>5</v>
      </c>
      <c r="F219" s="310" t="s">
        <v>965</v>
      </c>
      <c r="G219" s="308"/>
      <c r="H219" s="311">
        <v>2</v>
      </c>
      <c r="I219" s="312"/>
      <c r="J219" s="308"/>
      <c r="K219" s="308"/>
    </row>
    <row r="220" spans="1:11">
      <c r="A220" s="10"/>
      <c r="B220" s="307"/>
      <c r="C220" s="308"/>
      <c r="D220" s="303" t="s">
        <v>143</v>
      </c>
      <c r="E220" s="309" t="s">
        <v>5</v>
      </c>
      <c r="F220" s="310" t="s">
        <v>966</v>
      </c>
      <c r="G220" s="308"/>
      <c r="H220" s="311">
        <v>10</v>
      </c>
      <c r="I220" s="312"/>
      <c r="J220" s="308"/>
      <c r="K220" s="308"/>
    </row>
    <row r="221" spans="1:11">
      <c r="A221" s="1"/>
      <c r="B221" s="219"/>
      <c r="C221" s="313" t="s">
        <v>507</v>
      </c>
      <c r="D221" s="313" t="s">
        <v>222</v>
      </c>
      <c r="E221" s="314" t="s">
        <v>967</v>
      </c>
      <c r="F221" s="315" t="s">
        <v>968</v>
      </c>
      <c r="G221" s="316" t="s">
        <v>265</v>
      </c>
      <c r="H221" s="317">
        <v>1</v>
      </c>
      <c r="I221" s="203"/>
      <c r="J221" s="318">
        <f>ROUND(I221*H221,2)</f>
        <v>0</v>
      </c>
      <c r="K221" s="315" t="s">
        <v>831</v>
      </c>
    </row>
    <row r="222" spans="1:11">
      <c r="A222" s="10"/>
      <c r="B222" s="307"/>
      <c r="C222" s="308"/>
      <c r="D222" s="303" t="s">
        <v>143</v>
      </c>
      <c r="E222" s="309" t="s">
        <v>5</v>
      </c>
      <c r="F222" s="310" t="s">
        <v>81</v>
      </c>
      <c r="G222" s="308"/>
      <c r="H222" s="311">
        <v>1</v>
      </c>
      <c r="I222" s="312"/>
      <c r="J222" s="308"/>
      <c r="K222" s="308"/>
    </row>
    <row r="223" spans="1:11">
      <c r="A223" s="1"/>
      <c r="B223" s="219"/>
      <c r="C223" s="295" t="s">
        <v>511</v>
      </c>
      <c r="D223" s="295" t="s">
        <v>136</v>
      </c>
      <c r="E223" s="296" t="s">
        <v>969</v>
      </c>
      <c r="F223" s="297" t="s">
        <v>970</v>
      </c>
      <c r="G223" s="298" t="s">
        <v>265</v>
      </c>
      <c r="H223" s="299">
        <v>2</v>
      </c>
      <c r="I223" s="202"/>
      <c r="J223" s="300">
        <f>ROUND(I223*H223,2)</f>
        <v>0</v>
      </c>
      <c r="K223" s="297" t="s">
        <v>831</v>
      </c>
    </row>
    <row r="224" spans="1:11">
      <c r="A224" s="12"/>
      <c r="B224" s="301"/>
      <c r="C224" s="302"/>
      <c r="D224" s="303" t="s">
        <v>143</v>
      </c>
      <c r="E224" s="304" t="s">
        <v>5</v>
      </c>
      <c r="F224" s="305" t="s">
        <v>971</v>
      </c>
      <c r="G224" s="302"/>
      <c r="H224" s="304" t="s">
        <v>5</v>
      </c>
      <c r="I224" s="306"/>
      <c r="J224" s="302"/>
      <c r="K224" s="302"/>
    </row>
    <row r="225" spans="1:11">
      <c r="A225" s="10"/>
      <c r="B225" s="307"/>
      <c r="C225" s="308"/>
      <c r="D225" s="303" t="s">
        <v>143</v>
      </c>
      <c r="E225" s="309" t="s">
        <v>5</v>
      </c>
      <c r="F225" s="310" t="s">
        <v>94</v>
      </c>
      <c r="G225" s="308"/>
      <c r="H225" s="311">
        <v>2</v>
      </c>
      <c r="I225" s="312"/>
      <c r="J225" s="308"/>
      <c r="K225" s="308"/>
    </row>
    <row r="226" spans="1:11">
      <c r="A226" s="1"/>
      <c r="B226" s="219"/>
      <c r="C226" s="313" t="s">
        <v>515</v>
      </c>
      <c r="D226" s="313" t="s">
        <v>222</v>
      </c>
      <c r="E226" s="314" t="s">
        <v>972</v>
      </c>
      <c r="F226" s="315" t="s">
        <v>973</v>
      </c>
      <c r="G226" s="316" t="s">
        <v>265</v>
      </c>
      <c r="H226" s="317">
        <v>2</v>
      </c>
      <c r="I226" s="203"/>
      <c r="J226" s="318">
        <f>ROUND(I226*H226,2)</f>
        <v>0</v>
      </c>
      <c r="K226" s="315" t="s">
        <v>831</v>
      </c>
    </row>
    <row r="227" spans="1:11" ht="27">
      <c r="A227" s="1"/>
      <c r="B227" s="219"/>
      <c r="C227" s="295" t="s">
        <v>519</v>
      </c>
      <c r="D227" s="295" t="s">
        <v>136</v>
      </c>
      <c r="E227" s="296" t="s">
        <v>974</v>
      </c>
      <c r="F227" s="297" t="s">
        <v>975</v>
      </c>
      <c r="G227" s="298" t="s">
        <v>265</v>
      </c>
      <c r="H227" s="299">
        <v>1</v>
      </c>
      <c r="I227" s="202"/>
      <c r="J227" s="300">
        <f>ROUND(I227*H227,2)</f>
        <v>0</v>
      </c>
      <c r="K227" s="297" t="s">
        <v>831</v>
      </c>
    </row>
    <row r="228" spans="1:11">
      <c r="A228" s="12"/>
      <c r="B228" s="301"/>
      <c r="C228" s="302"/>
      <c r="D228" s="303" t="s">
        <v>143</v>
      </c>
      <c r="E228" s="304" t="s">
        <v>5</v>
      </c>
      <c r="F228" s="305" t="s">
        <v>971</v>
      </c>
      <c r="G228" s="302"/>
      <c r="H228" s="304" t="s">
        <v>5</v>
      </c>
      <c r="I228" s="306"/>
      <c r="J228" s="302"/>
      <c r="K228" s="302"/>
    </row>
    <row r="229" spans="1:11">
      <c r="A229" s="10"/>
      <c r="B229" s="307"/>
      <c r="C229" s="308"/>
      <c r="D229" s="303" t="s">
        <v>143</v>
      </c>
      <c r="E229" s="309" t="s">
        <v>5</v>
      </c>
      <c r="F229" s="310" t="s">
        <v>81</v>
      </c>
      <c r="G229" s="308"/>
      <c r="H229" s="311">
        <v>1</v>
      </c>
      <c r="I229" s="312"/>
      <c r="J229" s="308"/>
      <c r="K229" s="308"/>
    </row>
    <row r="230" spans="1:11">
      <c r="A230" s="1"/>
      <c r="B230" s="219"/>
      <c r="C230" s="313" t="s">
        <v>521</v>
      </c>
      <c r="D230" s="313" t="s">
        <v>222</v>
      </c>
      <c r="E230" s="314" t="s">
        <v>976</v>
      </c>
      <c r="F230" s="315" t="s">
        <v>977</v>
      </c>
      <c r="G230" s="316" t="s">
        <v>265</v>
      </c>
      <c r="H230" s="317">
        <v>1</v>
      </c>
      <c r="I230" s="203"/>
      <c r="J230" s="318">
        <f>ROUND(I230*H230,2)</f>
        <v>0</v>
      </c>
      <c r="K230" s="315" t="s">
        <v>831</v>
      </c>
    </row>
    <row r="231" spans="1:11">
      <c r="A231" s="1"/>
      <c r="B231" s="219"/>
      <c r="C231" s="295" t="s">
        <v>523</v>
      </c>
      <c r="D231" s="295" t="s">
        <v>136</v>
      </c>
      <c r="E231" s="296" t="s">
        <v>978</v>
      </c>
      <c r="F231" s="297" t="s">
        <v>979</v>
      </c>
      <c r="G231" s="298" t="s">
        <v>265</v>
      </c>
      <c r="H231" s="299">
        <v>2</v>
      </c>
      <c r="I231" s="202"/>
      <c r="J231" s="300">
        <f>ROUND(I231*H231,2)</f>
        <v>0</v>
      </c>
      <c r="K231" s="297" t="s">
        <v>831</v>
      </c>
    </row>
    <row r="232" spans="1:11">
      <c r="A232" s="12"/>
      <c r="B232" s="301"/>
      <c r="C232" s="302"/>
      <c r="D232" s="303" t="s">
        <v>143</v>
      </c>
      <c r="E232" s="304" t="s">
        <v>5</v>
      </c>
      <c r="F232" s="305" t="s">
        <v>971</v>
      </c>
      <c r="G232" s="302"/>
      <c r="H232" s="304" t="s">
        <v>5</v>
      </c>
      <c r="I232" s="306"/>
      <c r="J232" s="302"/>
      <c r="K232" s="302"/>
    </row>
    <row r="233" spans="1:11">
      <c r="A233" s="10"/>
      <c r="B233" s="307"/>
      <c r="C233" s="308"/>
      <c r="D233" s="303" t="s">
        <v>143</v>
      </c>
      <c r="E233" s="309" t="s">
        <v>5</v>
      </c>
      <c r="F233" s="310" t="s">
        <v>94</v>
      </c>
      <c r="G233" s="308"/>
      <c r="H233" s="311">
        <v>2</v>
      </c>
      <c r="I233" s="312"/>
      <c r="J233" s="308"/>
      <c r="K233" s="308"/>
    </row>
    <row r="234" spans="1:11">
      <c r="A234" s="1"/>
      <c r="B234" s="219"/>
      <c r="C234" s="313" t="s">
        <v>754</v>
      </c>
      <c r="D234" s="313" t="s">
        <v>222</v>
      </c>
      <c r="E234" s="314" t="s">
        <v>980</v>
      </c>
      <c r="F234" s="315" t="s">
        <v>981</v>
      </c>
      <c r="G234" s="316" t="s">
        <v>265</v>
      </c>
      <c r="H234" s="317">
        <v>2</v>
      </c>
      <c r="I234" s="203"/>
      <c r="J234" s="318">
        <f>ROUND(I234*H234,2)</f>
        <v>0</v>
      </c>
      <c r="K234" s="315" t="s">
        <v>831</v>
      </c>
    </row>
    <row r="235" spans="1:11">
      <c r="A235" s="1"/>
      <c r="B235" s="219"/>
      <c r="C235" s="295" t="s">
        <v>366</v>
      </c>
      <c r="D235" s="295" t="s">
        <v>136</v>
      </c>
      <c r="E235" s="296" t="s">
        <v>982</v>
      </c>
      <c r="F235" s="297" t="s">
        <v>983</v>
      </c>
      <c r="G235" s="298" t="s">
        <v>265</v>
      </c>
      <c r="H235" s="299">
        <v>2</v>
      </c>
      <c r="I235" s="202"/>
      <c r="J235" s="300">
        <f>ROUND(I235*H235,2)</f>
        <v>0</v>
      </c>
      <c r="K235" s="297" t="s">
        <v>5</v>
      </c>
    </row>
    <row r="236" spans="1:11">
      <c r="A236" s="10"/>
      <c r="B236" s="307"/>
      <c r="C236" s="308"/>
      <c r="D236" s="303" t="s">
        <v>143</v>
      </c>
      <c r="E236" s="309" t="s">
        <v>5</v>
      </c>
      <c r="F236" s="310" t="s">
        <v>94</v>
      </c>
      <c r="G236" s="308"/>
      <c r="H236" s="311">
        <v>2</v>
      </c>
      <c r="I236" s="312"/>
      <c r="J236" s="308"/>
      <c r="K236" s="308"/>
    </row>
    <row r="237" spans="1:11">
      <c r="A237" s="1"/>
      <c r="B237" s="219"/>
      <c r="C237" s="295" t="s">
        <v>761</v>
      </c>
      <c r="D237" s="295" t="s">
        <v>136</v>
      </c>
      <c r="E237" s="296" t="s">
        <v>984</v>
      </c>
      <c r="F237" s="297" t="s">
        <v>985</v>
      </c>
      <c r="G237" s="298" t="s">
        <v>265</v>
      </c>
      <c r="H237" s="299">
        <v>21</v>
      </c>
      <c r="I237" s="202"/>
      <c r="J237" s="300">
        <f>ROUND(I237*H237,2)</f>
        <v>0</v>
      </c>
      <c r="K237" s="297" t="s">
        <v>5</v>
      </c>
    </row>
    <row r="238" spans="1:11">
      <c r="A238" s="10"/>
      <c r="B238" s="307"/>
      <c r="C238" s="308"/>
      <c r="D238" s="303" t="s">
        <v>143</v>
      </c>
      <c r="E238" s="309" t="s">
        <v>5</v>
      </c>
      <c r="F238" s="310" t="s">
        <v>10</v>
      </c>
      <c r="G238" s="308"/>
      <c r="H238" s="311">
        <v>21</v>
      </c>
      <c r="I238" s="312"/>
      <c r="J238" s="308"/>
      <c r="K238" s="308"/>
    </row>
    <row r="239" spans="1:11">
      <c r="A239" s="1"/>
      <c r="B239" s="219"/>
      <c r="C239" s="295" t="s">
        <v>765</v>
      </c>
      <c r="D239" s="295" t="s">
        <v>136</v>
      </c>
      <c r="E239" s="296" t="s">
        <v>986</v>
      </c>
      <c r="F239" s="297" t="s">
        <v>987</v>
      </c>
      <c r="G239" s="298" t="s">
        <v>265</v>
      </c>
      <c r="H239" s="299">
        <v>2</v>
      </c>
      <c r="I239" s="202"/>
      <c r="J239" s="300">
        <f>ROUND(I239*H239,2)</f>
        <v>0</v>
      </c>
      <c r="K239" s="297" t="s">
        <v>5</v>
      </c>
    </row>
    <row r="240" spans="1:11">
      <c r="A240" s="10"/>
      <c r="B240" s="307"/>
      <c r="C240" s="308"/>
      <c r="D240" s="303" t="s">
        <v>143</v>
      </c>
      <c r="E240" s="309" t="s">
        <v>5</v>
      </c>
      <c r="F240" s="310" t="s">
        <v>94</v>
      </c>
      <c r="G240" s="308"/>
      <c r="H240" s="311">
        <v>2</v>
      </c>
      <c r="I240" s="312"/>
      <c r="J240" s="308"/>
      <c r="K240" s="308"/>
    </row>
    <row r="241" spans="1:11">
      <c r="A241" s="1"/>
      <c r="B241" s="219"/>
      <c r="C241" s="295" t="s">
        <v>271</v>
      </c>
      <c r="D241" s="295" t="s">
        <v>136</v>
      </c>
      <c r="E241" s="296" t="s">
        <v>988</v>
      </c>
      <c r="F241" s="297" t="s">
        <v>989</v>
      </c>
      <c r="G241" s="298" t="s">
        <v>265</v>
      </c>
      <c r="H241" s="299">
        <v>2</v>
      </c>
      <c r="I241" s="202"/>
      <c r="J241" s="300">
        <f>ROUND(I241*H241,2)</f>
        <v>0</v>
      </c>
      <c r="K241" s="297" t="s">
        <v>5</v>
      </c>
    </row>
    <row r="242" spans="1:11">
      <c r="A242" s="10"/>
      <c r="B242" s="307"/>
      <c r="C242" s="308"/>
      <c r="D242" s="303" t="s">
        <v>143</v>
      </c>
      <c r="E242" s="309" t="s">
        <v>5</v>
      </c>
      <c r="F242" s="310" t="s">
        <v>94</v>
      </c>
      <c r="G242" s="308"/>
      <c r="H242" s="311">
        <v>2</v>
      </c>
      <c r="I242" s="312"/>
      <c r="J242" s="308"/>
      <c r="K242" s="308"/>
    </row>
    <row r="243" spans="1:11">
      <c r="A243" s="1"/>
      <c r="B243" s="219"/>
      <c r="C243" s="295" t="s">
        <v>142</v>
      </c>
      <c r="D243" s="295" t="s">
        <v>136</v>
      </c>
      <c r="E243" s="296" t="s">
        <v>990</v>
      </c>
      <c r="F243" s="297" t="s">
        <v>991</v>
      </c>
      <c r="G243" s="298" t="s">
        <v>236</v>
      </c>
      <c r="H243" s="299">
        <v>20</v>
      </c>
      <c r="I243" s="202"/>
      <c r="J243" s="300">
        <f>ROUND(I243*H243,2)</f>
        <v>0</v>
      </c>
      <c r="K243" s="297" t="s">
        <v>831</v>
      </c>
    </row>
    <row r="244" spans="1:11">
      <c r="A244" s="12"/>
      <c r="B244" s="301"/>
      <c r="C244" s="302"/>
      <c r="D244" s="303" t="s">
        <v>143</v>
      </c>
      <c r="E244" s="304" t="s">
        <v>5</v>
      </c>
      <c r="F244" s="305" t="s">
        <v>992</v>
      </c>
      <c r="G244" s="302"/>
      <c r="H244" s="304" t="s">
        <v>5</v>
      </c>
      <c r="I244" s="306"/>
      <c r="J244" s="302"/>
      <c r="K244" s="302"/>
    </row>
    <row r="245" spans="1:11">
      <c r="A245" s="10"/>
      <c r="B245" s="307"/>
      <c r="C245" s="308"/>
      <c r="D245" s="303" t="s">
        <v>143</v>
      </c>
      <c r="E245" s="309" t="s">
        <v>5</v>
      </c>
      <c r="F245" s="310" t="s">
        <v>993</v>
      </c>
      <c r="G245" s="308"/>
      <c r="H245" s="311">
        <v>20</v>
      </c>
      <c r="I245" s="312"/>
      <c r="J245" s="308"/>
      <c r="K245" s="308"/>
    </row>
    <row r="246" spans="1:11">
      <c r="A246" s="1"/>
      <c r="B246" s="219"/>
      <c r="C246" s="295" t="s">
        <v>781</v>
      </c>
      <c r="D246" s="295" t="s">
        <v>136</v>
      </c>
      <c r="E246" s="296" t="s">
        <v>994</v>
      </c>
      <c r="F246" s="297" t="s">
        <v>995</v>
      </c>
      <c r="G246" s="298" t="s">
        <v>265</v>
      </c>
      <c r="H246" s="299">
        <v>12</v>
      </c>
      <c r="I246" s="202"/>
      <c r="J246" s="300">
        <f>ROUND(I246*H246,2)</f>
        <v>0</v>
      </c>
      <c r="K246" s="297" t="s">
        <v>5</v>
      </c>
    </row>
    <row r="247" spans="1:11">
      <c r="A247" s="10"/>
      <c r="B247" s="307"/>
      <c r="C247" s="308"/>
      <c r="D247" s="303" t="s">
        <v>143</v>
      </c>
      <c r="E247" s="309" t="s">
        <v>5</v>
      </c>
      <c r="F247" s="310" t="s">
        <v>965</v>
      </c>
      <c r="G247" s="308"/>
      <c r="H247" s="311">
        <v>2</v>
      </c>
      <c r="I247" s="312"/>
      <c r="J247" s="308"/>
      <c r="K247" s="308"/>
    </row>
    <row r="248" spans="1:11">
      <c r="A248" s="10"/>
      <c r="B248" s="307"/>
      <c r="C248" s="308"/>
      <c r="D248" s="303" t="s">
        <v>143</v>
      </c>
      <c r="E248" s="309" t="s">
        <v>5</v>
      </c>
      <c r="F248" s="310" t="s">
        <v>966</v>
      </c>
      <c r="G248" s="308"/>
      <c r="H248" s="311">
        <v>10</v>
      </c>
      <c r="I248" s="312"/>
      <c r="J248" s="308"/>
      <c r="K248" s="308"/>
    </row>
    <row r="249" spans="1:11">
      <c r="A249" s="1"/>
      <c r="B249" s="219"/>
      <c r="C249" s="295" t="s">
        <v>787</v>
      </c>
      <c r="D249" s="295" t="s">
        <v>136</v>
      </c>
      <c r="E249" s="296" t="s">
        <v>996</v>
      </c>
      <c r="F249" s="297" t="s">
        <v>997</v>
      </c>
      <c r="G249" s="298" t="s">
        <v>265</v>
      </c>
      <c r="H249" s="299">
        <v>10</v>
      </c>
      <c r="I249" s="202"/>
      <c r="J249" s="300">
        <f>ROUND(I249*H249,2)</f>
        <v>0</v>
      </c>
      <c r="K249" s="297" t="s">
        <v>5</v>
      </c>
    </row>
    <row r="250" spans="1:11">
      <c r="A250" s="10"/>
      <c r="B250" s="307"/>
      <c r="C250" s="308"/>
      <c r="D250" s="303" t="s">
        <v>143</v>
      </c>
      <c r="E250" s="309" t="s">
        <v>5</v>
      </c>
      <c r="F250" s="310" t="s">
        <v>966</v>
      </c>
      <c r="G250" s="308"/>
      <c r="H250" s="311">
        <v>10</v>
      </c>
      <c r="I250" s="312"/>
      <c r="J250" s="308"/>
      <c r="K250" s="308"/>
    </row>
    <row r="251" spans="1:11">
      <c r="A251" s="1"/>
      <c r="B251" s="219"/>
      <c r="C251" s="295" t="s">
        <v>792</v>
      </c>
      <c r="D251" s="295" t="s">
        <v>136</v>
      </c>
      <c r="E251" s="296" t="s">
        <v>998</v>
      </c>
      <c r="F251" s="297" t="s">
        <v>999</v>
      </c>
      <c r="G251" s="298" t="s">
        <v>265</v>
      </c>
      <c r="H251" s="299">
        <v>12</v>
      </c>
      <c r="I251" s="202"/>
      <c r="J251" s="300">
        <f>ROUND(I251*H251,2)</f>
        <v>0</v>
      </c>
      <c r="K251" s="297" t="s">
        <v>5</v>
      </c>
    </row>
    <row r="252" spans="1:11">
      <c r="A252" s="10"/>
      <c r="B252" s="307"/>
      <c r="C252" s="308"/>
      <c r="D252" s="303" t="s">
        <v>143</v>
      </c>
      <c r="E252" s="309" t="s">
        <v>5</v>
      </c>
      <c r="F252" s="310" t="s">
        <v>965</v>
      </c>
      <c r="G252" s="308"/>
      <c r="H252" s="311">
        <v>2</v>
      </c>
      <c r="I252" s="312"/>
      <c r="J252" s="308"/>
      <c r="K252" s="308"/>
    </row>
    <row r="253" spans="1:11">
      <c r="A253" s="10"/>
      <c r="B253" s="307"/>
      <c r="C253" s="308"/>
      <c r="D253" s="303" t="s">
        <v>143</v>
      </c>
      <c r="E253" s="309" t="s">
        <v>5</v>
      </c>
      <c r="F253" s="310" t="s">
        <v>966</v>
      </c>
      <c r="G253" s="308"/>
      <c r="H253" s="311">
        <v>10</v>
      </c>
      <c r="I253" s="312"/>
      <c r="J253" s="308"/>
      <c r="K253" s="308"/>
    </row>
    <row r="254" spans="1:11">
      <c r="A254" s="1"/>
      <c r="B254" s="219"/>
      <c r="C254" s="295" t="s">
        <v>797</v>
      </c>
      <c r="D254" s="295" t="s">
        <v>136</v>
      </c>
      <c r="E254" s="296" t="s">
        <v>1000</v>
      </c>
      <c r="F254" s="297" t="s">
        <v>1001</v>
      </c>
      <c r="G254" s="298" t="s">
        <v>236</v>
      </c>
      <c r="H254" s="299">
        <v>171</v>
      </c>
      <c r="I254" s="202"/>
      <c r="J254" s="300">
        <f>ROUND(I254*H254,2)</f>
        <v>0</v>
      </c>
      <c r="K254" s="297" t="s">
        <v>5</v>
      </c>
    </row>
    <row r="255" spans="1:11">
      <c r="A255" s="10"/>
      <c r="B255" s="307"/>
      <c r="C255" s="308"/>
      <c r="D255" s="303" t="s">
        <v>143</v>
      </c>
      <c r="E255" s="309" t="s">
        <v>5</v>
      </c>
      <c r="F255" s="310" t="s">
        <v>1002</v>
      </c>
      <c r="G255" s="308"/>
      <c r="H255" s="311">
        <v>171</v>
      </c>
      <c r="I255" s="312"/>
      <c r="J255" s="308"/>
      <c r="K255" s="308"/>
    </row>
    <row r="256" spans="1:11">
      <c r="A256" s="1"/>
      <c r="B256" s="219"/>
      <c r="C256" s="295" t="s">
        <v>799</v>
      </c>
      <c r="D256" s="295" t="s">
        <v>136</v>
      </c>
      <c r="E256" s="296" t="s">
        <v>1003</v>
      </c>
      <c r="F256" s="297" t="s">
        <v>1004</v>
      </c>
      <c r="G256" s="298" t="s">
        <v>236</v>
      </c>
      <c r="H256" s="299">
        <v>171</v>
      </c>
      <c r="I256" s="202"/>
      <c r="J256" s="300">
        <f>ROUND(I256*H256,2)</f>
        <v>0</v>
      </c>
      <c r="K256" s="297" t="s">
        <v>5</v>
      </c>
    </row>
    <row r="257" spans="1:11">
      <c r="A257" s="10"/>
      <c r="B257" s="307"/>
      <c r="C257" s="308"/>
      <c r="D257" s="303" t="s">
        <v>143</v>
      </c>
      <c r="E257" s="309" t="s">
        <v>5</v>
      </c>
      <c r="F257" s="310" t="s">
        <v>1002</v>
      </c>
      <c r="G257" s="308"/>
      <c r="H257" s="311">
        <v>171</v>
      </c>
      <c r="I257" s="312"/>
      <c r="J257" s="308"/>
      <c r="K257" s="308"/>
    </row>
    <row r="258" spans="1:11">
      <c r="A258" s="1"/>
      <c r="B258" s="219"/>
      <c r="C258" s="295" t="s">
        <v>581</v>
      </c>
      <c r="D258" s="295" t="s">
        <v>136</v>
      </c>
      <c r="E258" s="296" t="s">
        <v>1005</v>
      </c>
      <c r="F258" s="297" t="s">
        <v>1006</v>
      </c>
      <c r="G258" s="298" t="s">
        <v>236</v>
      </c>
      <c r="H258" s="299">
        <v>171</v>
      </c>
      <c r="I258" s="202"/>
      <c r="J258" s="300">
        <f>ROUND(I258*H258,2)</f>
        <v>0</v>
      </c>
      <c r="K258" s="297" t="s">
        <v>5</v>
      </c>
    </row>
    <row r="259" spans="1:11">
      <c r="A259" s="10"/>
      <c r="B259" s="307"/>
      <c r="C259" s="308"/>
      <c r="D259" s="303" t="s">
        <v>143</v>
      </c>
      <c r="E259" s="309" t="s">
        <v>5</v>
      </c>
      <c r="F259" s="310" t="s">
        <v>1002</v>
      </c>
      <c r="G259" s="308"/>
      <c r="H259" s="311">
        <v>171</v>
      </c>
      <c r="I259" s="312"/>
      <c r="J259" s="308"/>
      <c r="K259" s="308"/>
    </row>
    <row r="260" spans="1:11">
      <c r="A260" s="1"/>
      <c r="B260" s="219"/>
      <c r="C260" s="295" t="s">
        <v>800</v>
      </c>
      <c r="D260" s="295" t="s">
        <v>136</v>
      </c>
      <c r="E260" s="296" t="s">
        <v>1007</v>
      </c>
      <c r="F260" s="297" t="s">
        <v>1008</v>
      </c>
      <c r="G260" s="298" t="s">
        <v>236</v>
      </c>
      <c r="H260" s="299">
        <v>171</v>
      </c>
      <c r="I260" s="202"/>
      <c r="J260" s="300">
        <f>ROUND(I260*H260,2)</f>
        <v>0</v>
      </c>
      <c r="K260" s="297" t="s">
        <v>5</v>
      </c>
    </row>
    <row r="261" spans="1:11">
      <c r="A261" s="10"/>
      <c r="B261" s="307"/>
      <c r="C261" s="308"/>
      <c r="D261" s="303" t="s">
        <v>143</v>
      </c>
      <c r="E261" s="309" t="s">
        <v>5</v>
      </c>
      <c r="F261" s="310" t="s">
        <v>1002</v>
      </c>
      <c r="G261" s="308"/>
      <c r="H261" s="311">
        <v>171</v>
      </c>
      <c r="I261" s="312"/>
      <c r="J261" s="308"/>
      <c r="K261" s="308"/>
    </row>
    <row r="262" spans="1:11" ht="15">
      <c r="A262" s="9"/>
      <c r="B262" s="287"/>
      <c r="C262" s="288"/>
      <c r="D262" s="289" t="s">
        <v>75</v>
      </c>
      <c r="E262" s="293" t="s">
        <v>1009</v>
      </c>
      <c r="F262" s="293" t="s">
        <v>1010</v>
      </c>
      <c r="G262" s="288"/>
      <c r="H262" s="288"/>
      <c r="I262" s="291"/>
      <c r="J262" s="294">
        <f>BK262</f>
        <v>0</v>
      </c>
      <c r="K262" s="288"/>
    </row>
    <row r="263" spans="1:11">
      <c r="A263" s="1"/>
      <c r="B263" s="219"/>
      <c r="C263" s="295" t="s">
        <v>801</v>
      </c>
      <c r="D263" s="295" t="s">
        <v>136</v>
      </c>
      <c r="E263" s="296" t="s">
        <v>512</v>
      </c>
      <c r="F263" s="297" t="s">
        <v>513</v>
      </c>
      <c r="G263" s="298" t="s">
        <v>294</v>
      </c>
      <c r="H263" s="299">
        <v>97.281999999999996</v>
      </c>
      <c r="I263" s="202"/>
      <c r="J263" s="300">
        <f>ROUND(I263*H263,2)</f>
        <v>0</v>
      </c>
      <c r="K263" s="297" t="s">
        <v>831</v>
      </c>
    </row>
    <row r="264" spans="1:11" ht="18">
      <c r="A264" s="9"/>
      <c r="B264" s="287"/>
      <c r="C264" s="288"/>
      <c r="D264" s="289" t="s">
        <v>75</v>
      </c>
      <c r="E264" s="290" t="s">
        <v>1011</v>
      </c>
      <c r="F264" s="290" t="s">
        <v>1012</v>
      </c>
      <c r="G264" s="288"/>
      <c r="H264" s="288"/>
      <c r="I264" s="291"/>
      <c r="J264" s="292">
        <f>BK264</f>
        <v>0</v>
      </c>
      <c r="K264" s="288"/>
    </row>
    <row r="265" spans="1:11" ht="15">
      <c r="A265" s="9"/>
      <c r="B265" s="287"/>
      <c r="C265" s="288"/>
      <c r="D265" s="289" t="s">
        <v>75</v>
      </c>
      <c r="E265" s="293" t="s">
        <v>1013</v>
      </c>
      <c r="F265" s="293" t="s">
        <v>1014</v>
      </c>
      <c r="G265" s="288"/>
      <c r="H265" s="288"/>
      <c r="I265" s="291"/>
      <c r="J265" s="294">
        <f>BK265</f>
        <v>0</v>
      </c>
      <c r="K265" s="288"/>
    </row>
    <row r="266" spans="1:11">
      <c r="A266" s="1"/>
      <c r="B266" s="219"/>
      <c r="C266" s="295" t="s">
        <v>1015</v>
      </c>
      <c r="D266" s="295" t="s">
        <v>136</v>
      </c>
      <c r="E266" s="296" t="s">
        <v>1016</v>
      </c>
      <c r="F266" s="297" t="s">
        <v>1017</v>
      </c>
      <c r="G266" s="298" t="s">
        <v>265</v>
      </c>
      <c r="H266" s="299">
        <v>10</v>
      </c>
      <c r="I266" s="202"/>
      <c r="J266" s="300">
        <f>ROUND(I266*H266,2)</f>
        <v>0</v>
      </c>
      <c r="K266" s="297" t="s">
        <v>5</v>
      </c>
    </row>
    <row r="267" spans="1:11">
      <c r="A267" s="10"/>
      <c r="B267" s="307"/>
      <c r="C267" s="308"/>
      <c r="D267" s="303" t="s">
        <v>143</v>
      </c>
      <c r="E267" s="309" t="s">
        <v>5</v>
      </c>
      <c r="F267" s="310" t="s">
        <v>227</v>
      </c>
      <c r="G267" s="308"/>
      <c r="H267" s="311">
        <v>10</v>
      </c>
      <c r="I267" s="312"/>
      <c r="J267" s="308"/>
      <c r="K267" s="308"/>
    </row>
    <row r="268" spans="1:11">
      <c r="A268" s="1"/>
      <c r="B268" s="219"/>
      <c r="C268" s="295" t="s">
        <v>1018</v>
      </c>
      <c r="D268" s="295" t="s">
        <v>136</v>
      </c>
      <c r="E268" s="296" t="s">
        <v>1019</v>
      </c>
      <c r="F268" s="297" t="s">
        <v>1020</v>
      </c>
      <c r="G268" s="298" t="s">
        <v>265</v>
      </c>
      <c r="H268" s="299">
        <v>10</v>
      </c>
      <c r="I268" s="202"/>
      <c r="J268" s="300">
        <f>ROUND(I268*H268,2)</f>
        <v>0</v>
      </c>
      <c r="K268" s="297" t="s">
        <v>5</v>
      </c>
    </row>
    <row r="269" spans="1:11">
      <c r="A269" s="10"/>
      <c r="B269" s="307"/>
      <c r="C269" s="308"/>
      <c r="D269" s="303" t="s">
        <v>143</v>
      </c>
      <c r="E269" s="309" t="s">
        <v>5</v>
      </c>
      <c r="F269" s="310" t="s">
        <v>227</v>
      </c>
      <c r="G269" s="308"/>
      <c r="H269" s="311">
        <v>10</v>
      </c>
      <c r="I269" s="312"/>
      <c r="J269" s="308"/>
      <c r="K269" s="308"/>
    </row>
    <row r="270" spans="1:11">
      <c r="A270" s="1"/>
      <c r="B270" s="219"/>
      <c r="C270" s="295" t="s">
        <v>232</v>
      </c>
      <c r="D270" s="295" t="s">
        <v>136</v>
      </c>
      <c r="E270" s="296" t="s">
        <v>1021</v>
      </c>
      <c r="F270" s="297" t="s">
        <v>1022</v>
      </c>
      <c r="G270" s="298" t="s">
        <v>311</v>
      </c>
      <c r="H270" s="195"/>
      <c r="I270" s="202"/>
      <c r="J270" s="300">
        <f>ROUND(I270*H270,2)</f>
        <v>0</v>
      </c>
      <c r="K270" s="297" t="s">
        <v>831</v>
      </c>
    </row>
    <row r="271" spans="1:11">
      <c r="A271" s="1"/>
      <c r="B271" s="248"/>
      <c r="C271" s="249"/>
      <c r="D271" s="249"/>
      <c r="E271" s="249"/>
      <c r="F271" s="249"/>
      <c r="G271" s="249"/>
      <c r="H271" s="249"/>
      <c r="I271" s="250"/>
      <c r="J271" s="249"/>
      <c r="K271" s="249"/>
    </row>
  </sheetData>
  <mergeCells count="9">
    <mergeCell ref="J51:J52"/>
    <mergeCell ref="E76:H76"/>
    <mergeCell ref="E78:H78"/>
    <mergeCell ref="G1:H1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sqref="A1:E1048576"/>
    </sheetView>
  </sheetViews>
  <sheetFormatPr defaultRowHeight="13.5"/>
  <cols>
    <col min="1" max="1" width="27.1640625" style="331" bestFit="1" customWidth="1"/>
    <col min="2" max="3" width="9.6640625" style="332" bestFit="1" customWidth="1"/>
    <col min="4" max="5" width="9.33203125" style="201"/>
  </cols>
  <sheetData>
    <row r="1" spans="1:4">
      <c r="A1" s="319" t="s">
        <v>1023</v>
      </c>
      <c r="B1" s="320" t="s">
        <v>1024</v>
      </c>
      <c r="C1" s="320" t="s">
        <v>1025</v>
      </c>
      <c r="D1" s="321"/>
    </row>
    <row r="2" spans="1:4" ht="14.25">
      <c r="A2" s="322" t="s">
        <v>1026</v>
      </c>
      <c r="B2" s="323"/>
      <c r="C2" s="323"/>
      <c r="D2" s="321"/>
    </row>
    <row r="3" spans="1:4">
      <c r="A3" s="324" t="s">
        <v>1027</v>
      </c>
      <c r="B3" s="325"/>
      <c r="C3" s="325"/>
      <c r="D3" s="321"/>
    </row>
    <row r="4" spans="1:4">
      <c r="A4" s="324" t="s">
        <v>1028</v>
      </c>
      <c r="B4" s="325"/>
      <c r="C4" s="325"/>
      <c r="D4" s="321"/>
    </row>
    <row r="5" spans="1:4">
      <c r="A5" s="324" t="s">
        <v>1029</v>
      </c>
      <c r="B5" s="325"/>
      <c r="C5" s="325"/>
      <c r="D5" s="321"/>
    </row>
    <row r="6" spans="1:4">
      <c r="A6" s="324" t="s">
        <v>1030</v>
      </c>
      <c r="B6" s="325"/>
      <c r="C6" s="325"/>
      <c r="D6" s="321"/>
    </row>
    <row r="7" spans="1:4">
      <c r="A7" s="326" t="s">
        <v>1031</v>
      </c>
      <c r="B7" s="327"/>
      <c r="C7" s="327"/>
      <c r="D7" s="321"/>
    </row>
    <row r="8" spans="1:4">
      <c r="A8" s="324" t="s">
        <v>5</v>
      </c>
      <c r="B8" s="325"/>
      <c r="C8" s="325"/>
      <c r="D8" s="321"/>
    </row>
    <row r="9" spans="1:4">
      <c r="A9" s="324" t="s">
        <v>1032</v>
      </c>
      <c r="B9" s="325"/>
      <c r="C9" s="325"/>
      <c r="D9" s="321"/>
    </row>
    <row r="10" spans="1:4">
      <c r="A10" s="324" t="s">
        <v>828</v>
      </c>
      <c r="B10" s="325"/>
      <c r="C10" s="325"/>
      <c r="D10" s="321"/>
    </row>
    <row r="11" spans="1:4">
      <c r="A11" s="324" t="s">
        <v>5</v>
      </c>
      <c r="B11" s="325"/>
      <c r="C11" s="325"/>
      <c r="D11" s="321"/>
    </row>
    <row r="12" spans="1:4">
      <c r="A12" s="326" t="s">
        <v>1033</v>
      </c>
      <c r="B12" s="327"/>
      <c r="C12" s="327"/>
      <c r="D12" s="321"/>
    </row>
    <row r="13" spans="1:4">
      <c r="A13" s="324" t="s">
        <v>5</v>
      </c>
      <c r="B13" s="325"/>
      <c r="C13" s="325"/>
      <c r="D13" s="321"/>
    </row>
    <row r="14" spans="1:4">
      <c r="A14" s="324" t="s">
        <v>5</v>
      </c>
      <c r="B14" s="325"/>
      <c r="C14" s="325"/>
      <c r="D14" s="321"/>
    </row>
    <row r="15" spans="1:4">
      <c r="A15" s="324" t="s">
        <v>5</v>
      </c>
      <c r="B15" s="325"/>
      <c r="C15" s="325"/>
      <c r="D15" s="321"/>
    </row>
    <row r="16" spans="1:4" ht="14.25">
      <c r="A16" s="322" t="s">
        <v>1034</v>
      </c>
      <c r="B16" s="323"/>
      <c r="C16" s="323"/>
      <c r="D16" s="321"/>
    </row>
    <row r="17" spans="1:4">
      <c r="A17" s="324" t="s">
        <v>5</v>
      </c>
      <c r="B17" s="325"/>
      <c r="C17" s="325"/>
      <c r="D17" s="321"/>
    </row>
    <row r="18" spans="1:4" ht="14.25">
      <c r="A18" s="322" t="s">
        <v>5</v>
      </c>
      <c r="B18" s="323"/>
      <c r="C18" s="323"/>
      <c r="D18" s="321"/>
    </row>
    <row r="19" spans="1:4">
      <c r="A19" s="324" t="s">
        <v>5</v>
      </c>
      <c r="B19" s="325"/>
      <c r="C19" s="325"/>
      <c r="D19" s="321"/>
    </row>
    <row r="20" spans="1:4">
      <c r="A20" s="324" t="s">
        <v>5</v>
      </c>
      <c r="B20" s="325"/>
      <c r="C20" s="325"/>
      <c r="D20" s="321"/>
    </row>
    <row r="21" spans="1:4" ht="14.25">
      <c r="A21" s="322" t="s">
        <v>5</v>
      </c>
      <c r="B21" s="323"/>
      <c r="C21" s="323"/>
      <c r="D21" s="321"/>
    </row>
    <row r="22" spans="1:4">
      <c r="A22" s="324" t="s">
        <v>5</v>
      </c>
      <c r="B22" s="325"/>
      <c r="C22" s="325"/>
      <c r="D22" s="321"/>
    </row>
    <row r="23" spans="1:4">
      <c r="A23" s="324" t="s">
        <v>5</v>
      </c>
      <c r="B23" s="325"/>
      <c r="C23" s="325"/>
      <c r="D23" s="321"/>
    </row>
    <row r="24" spans="1:4" ht="15.75">
      <c r="A24" s="328" t="s">
        <v>1035</v>
      </c>
      <c r="B24" s="329"/>
      <c r="C24" s="329"/>
      <c r="D24" s="321"/>
    </row>
    <row r="25" spans="1:4">
      <c r="A25" s="324" t="s">
        <v>1036</v>
      </c>
      <c r="B25" s="325"/>
      <c r="C25" s="325"/>
      <c r="D25" s="321"/>
    </row>
    <row r="26" spans="1:4">
      <c r="A26" s="324" t="s">
        <v>1037</v>
      </c>
      <c r="B26" s="325"/>
      <c r="C26" s="325"/>
      <c r="D26" s="321"/>
    </row>
    <row r="27" spans="1:4" ht="15.75">
      <c r="A27" s="328" t="s">
        <v>1038</v>
      </c>
      <c r="B27" s="329"/>
      <c r="C27" s="329"/>
      <c r="D27" s="321"/>
    </row>
    <row r="28" spans="1:4">
      <c r="A28" s="324" t="s">
        <v>5</v>
      </c>
      <c r="B28" s="325"/>
      <c r="C28" s="325"/>
      <c r="D28" s="321"/>
    </row>
    <row r="29" spans="1:4">
      <c r="A29" s="324" t="s">
        <v>1039</v>
      </c>
      <c r="B29" s="325"/>
      <c r="C29" s="325"/>
      <c r="D29" s="321"/>
    </row>
    <row r="30" spans="1:4">
      <c r="A30" s="324" t="s">
        <v>1039</v>
      </c>
      <c r="B30" s="325"/>
      <c r="C30" s="325"/>
      <c r="D30" s="321"/>
    </row>
    <row r="31" spans="1:4" ht="14.25">
      <c r="A31" s="322" t="s">
        <v>1040</v>
      </c>
      <c r="B31" s="330" t="s">
        <v>1041</v>
      </c>
      <c r="C31" s="330" t="s">
        <v>1042</v>
      </c>
      <c r="D31" s="321"/>
    </row>
    <row r="32" spans="1:4">
      <c r="A32" s="324" t="s">
        <v>1043</v>
      </c>
      <c r="B32" s="325"/>
      <c r="C32" s="325"/>
      <c r="D32" s="321"/>
    </row>
    <row r="33" spans="1:4">
      <c r="A33" s="324" t="s">
        <v>828</v>
      </c>
      <c r="B33" s="325"/>
      <c r="C33" s="325"/>
      <c r="D33" s="32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"/>
  <sheetViews>
    <sheetView workbookViewId="0">
      <selection sqref="A1:L1048576"/>
    </sheetView>
  </sheetViews>
  <sheetFormatPr defaultRowHeight="13.5"/>
  <cols>
    <col min="1" max="1" width="13.1640625" style="331" bestFit="1" customWidth="1"/>
    <col min="2" max="2" width="6.6640625" style="331" bestFit="1" customWidth="1"/>
    <col min="3" max="3" width="61.83203125" style="331" bestFit="1" customWidth="1"/>
    <col min="4" max="4" width="4" style="331" bestFit="1" customWidth="1"/>
    <col min="5" max="5" width="9.1640625" style="332" customWidth="1"/>
    <col min="6" max="6" width="7.33203125" style="332" bestFit="1" customWidth="1"/>
    <col min="7" max="7" width="14" style="332" bestFit="1" customWidth="1"/>
    <col min="8" max="8" width="7" style="332" bestFit="1" customWidth="1"/>
    <col min="9" max="9" width="13.6640625" style="332" bestFit="1" customWidth="1"/>
    <col min="10" max="10" width="5.5" style="332" bestFit="1" customWidth="1"/>
    <col min="11" max="11" width="12" style="332" bestFit="1" customWidth="1"/>
    <col min="12" max="12" width="27.6640625" style="331" bestFit="1" customWidth="1"/>
  </cols>
  <sheetData>
    <row r="1" spans="1:12">
      <c r="A1" s="319" t="s">
        <v>1044</v>
      </c>
      <c r="B1" s="319" t="s">
        <v>1045</v>
      </c>
      <c r="C1" s="319" t="s">
        <v>1023</v>
      </c>
      <c r="D1" s="319" t="s">
        <v>1046</v>
      </c>
      <c r="E1" s="320" t="s">
        <v>1047</v>
      </c>
      <c r="F1" s="320" t="s">
        <v>1041</v>
      </c>
      <c r="G1" s="320" t="s">
        <v>1048</v>
      </c>
      <c r="H1" s="320" t="s">
        <v>1042</v>
      </c>
      <c r="I1" s="320" t="s">
        <v>1049</v>
      </c>
      <c r="J1" s="320" t="s">
        <v>1050</v>
      </c>
      <c r="K1" s="320" t="s">
        <v>1051</v>
      </c>
      <c r="L1" s="319" t="s">
        <v>1052</v>
      </c>
    </row>
    <row r="2" spans="1:12" ht="15.75">
      <c r="A2" s="328" t="s">
        <v>5</v>
      </c>
      <c r="B2" s="328" t="s">
        <v>5</v>
      </c>
      <c r="C2" s="328" t="s">
        <v>1043</v>
      </c>
      <c r="D2" s="328" t="s">
        <v>5</v>
      </c>
      <c r="E2" s="329"/>
      <c r="F2" s="329"/>
      <c r="G2" s="329"/>
      <c r="H2" s="329"/>
      <c r="I2" s="329"/>
      <c r="J2" s="329"/>
      <c r="K2" s="329"/>
      <c r="L2" s="328" t="s">
        <v>5</v>
      </c>
    </row>
    <row r="3" spans="1:12" ht="14.25">
      <c r="A3" s="333" t="s">
        <v>1053</v>
      </c>
      <c r="B3" s="333" t="s">
        <v>5</v>
      </c>
      <c r="C3" s="333" t="s">
        <v>1054</v>
      </c>
      <c r="D3" s="333" t="s">
        <v>5</v>
      </c>
      <c r="E3" s="334"/>
      <c r="F3" s="334"/>
      <c r="G3" s="334"/>
      <c r="H3" s="334"/>
      <c r="I3" s="334"/>
      <c r="J3" s="334"/>
      <c r="K3" s="334"/>
      <c r="L3" s="333" t="s">
        <v>5</v>
      </c>
    </row>
    <row r="4" spans="1:12">
      <c r="A4" s="324" t="s">
        <v>1055</v>
      </c>
      <c r="B4" s="324" t="s">
        <v>81</v>
      </c>
      <c r="C4" s="324" t="s">
        <v>1056</v>
      </c>
      <c r="D4" s="324" t="s">
        <v>236</v>
      </c>
      <c r="E4" s="325">
        <v>210</v>
      </c>
      <c r="F4" s="325"/>
      <c r="G4" s="325"/>
      <c r="H4" s="325"/>
      <c r="I4" s="325"/>
      <c r="J4" s="325"/>
      <c r="K4" s="325"/>
      <c r="L4" s="324" t="s">
        <v>1057</v>
      </c>
    </row>
    <row r="5" spans="1:12" ht="14.25">
      <c r="A5" s="333" t="s">
        <v>1053</v>
      </c>
      <c r="B5" s="333" t="s">
        <v>5</v>
      </c>
      <c r="C5" s="333" t="s">
        <v>1054</v>
      </c>
      <c r="D5" s="333" t="s">
        <v>5</v>
      </c>
      <c r="E5" s="334"/>
      <c r="F5" s="334"/>
      <c r="G5" s="334"/>
      <c r="H5" s="334"/>
      <c r="I5" s="334"/>
      <c r="J5" s="334"/>
      <c r="K5" s="334"/>
      <c r="L5" s="333" t="s">
        <v>5</v>
      </c>
    </row>
    <row r="6" spans="1:12">
      <c r="A6" s="324" t="s">
        <v>1058</v>
      </c>
      <c r="B6" s="324" t="s">
        <v>94</v>
      </c>
      <c r="C6" s="324" t="s">
        <v>1059</v>
      </c>
      <c r="D6" s="324" t="s">
        <v>236</v>
      </c>
      <c r="E6" s="325">
        <v>30</v>
      </c>
      <c r="F6" s="325"/>
      <c r="G6" s="325"/>
      <c r="H6" s="325"/>
      <c r="I6" s="325"/>
      <c r="J6" s="325"/>
      <c r="K6" s="325"/>
      <c r="L6" s="324" t="s">
        <v>1060</v>
      </c>
    </row>
    <row r="7" spans="1:12" ht="14.25">
      <c r="A7" s="333" t="s">
        <v>1061</v>
      </c>
      <c r="B7" s="333" t="s">
        <v>5</v>
      </c>
      <c r="C7" s="333" t="s">
        <v>1062</v>
      </c>
      <c r="D7" s="333" t="s">
        <v>5</v>
      </c>
      <c r="E7" s="334"/>
      <c r="F7" s="334"/>
      <c r="G7" s="334"/>
      <c r="H7" s="334"/>
      <c r="I7" s="334"/>
      <c r="J7" s="334"/>
      <c r="K7" s="334"/>
      <c r="L7" s="333" t="s">
        <v>5</v>
      </c>
    </row>
    <row r="8" spans="1:12">
      <c r="A8" s="324" t="s">
        <v>1063</v>
      </c>
      <c r="B8" s="324" t="s">
        <v>145</v>
      </c>
      <c r="C8" s="324" t="s">
        <v>1064</v>
      </c>
      <c r="D8" s="324" t="s">
        <v>1065</v>
      </c>
      <c r="E8" s="325">
        <v>10</v>
      </c>
      <c r="F8" s="325"/>
      <c r="G8" s="325"/>
      <c r="H8" s="325"/>
      <c r="I8" s="325"/>
      <c r="J8" s="325"/>
      <c r="K8" s="325"/>
      <c r="L8" s="324" t="s">
        <v>1066</v>
      </c>
    </row>
    <row r="9" spans="1:12" ht="14.25">
      <c r="A9" s="333" t="s">
        <v>1067</v>
      </c>
      <c r="B9" s="333" t="s">
        <v>5</v>
      </c>
      <c r="C9" s="333" t="s">
        <v>1068</v>
      </c>
      <c r="D9" s="333" t="s">
        <v>5</v>
      </c>
      <c r="E9" s="334"/>
      <c r="F9" s="334"/>
      <c r="G9" s="334"/>
      <c r="H9" s="334"/>
      <c r="I9" s="334"/>
      <c r="J9" s="334"/>
      <c r="K9" s="334"/>
      <c r="L9" s="333" t="s">
        <v>5</v>
      </c>
    </row>
    <row r="10" spans="1:12">
      <c r="A10" s="324" t="s">
        <v>1069</v>
      </c>
      <c r="B10" s="324" t="s">
        <v>140</v>
      </c>
      <c r="C10" s="324" t="s">
        <v>1070</v>
      </c>
      <c r="D10" s="324" t="s">
        <v>1065</v>
      </c>
      <c r="E10" s="325">
        <v>5</v>
      </c>
      <c r="F10" s="325"/>
      <c r="G10" s="325"/>
      <c r="H10" s="325"/>
      <c r="I10" s="325"/>
      <c r="J10" s="325"/>
      <c r="K10" s="325"/>
      <c r="L10" s="324" t="s">
        <v>163</v>
      </c>
    </row>
    <row r="11" spans="1:12">
      <c r="A11" s="324" t="s">
        <v>1071</v>
      </c>
      <c r="B11" s="324" t="s">
        <v>163</v>
      </c>
      <c r="C11" s="324" t="s">
        <v>1072</v>
      </c>
      <c r="D11" s="324" t="s">
        <v>1065</v>
      </c>
      <c r="E11" s="325">
        <v>5</v>
      </c>
      <c r="F11" s="325"/>
      <c r="G11" s="325"/>
      <c r="H11" s="325"/>
      <c r="I11" s="325"/>
      <c r="J11" s="325"/>
      <c r="K11" s="325"/>
      <c r="L11" s="324" t="s">
        <v>163</v>
      </c>
    </row>
    <row r="12" spans="1:12" ht="14.25">
      <c r="A12" s="333" t="s">
        <v>1073</v>
      </c>
      <c r="B12" s="333" t="s">
        <v>5</v>
      </c>
      <c r="C12" s="333" t="s">
        <v>1074</v>
      </c>
      <c r="D12" s="333" t="s">
        <v>5</v>
      </c>
      <c r="E12" s="334"/>
      <c r="F12" s="334"/>
      <c r="G12" s="334"/>
      <c r="H12" s="334"/>
      <c r="I12" s="334"/>
      <c r="J12" s="334"/>
      <c r="K12" s="334"/>
      <c r="L12" s="333" t="s">
        <v>5</v>
      </c>
    </row>
    <row r="13" spans="1:12" ht="14.25">
      <c r="A13" s="333" t="s">
        <v>1075</v>
      </c>
      <c r="B13" s="333" t="s">
        <v>5</v>
      </c>
      <c r="C13" s="333" t="s">
        <v>1076</v>
      </c>
      <c r="D13" s="333" t="s">
        <v>5</v>
      </c>
      <c r="E13" s="334"/>
      <c r="F13" s="334"/>
      <c r="G13" s="334"/>
      <c r="H13" s="334"/>
      <c r="I13" s="334"/>
      <c r="J13" s="334"/>
      <c r="K13" s="334"/>
      <c r="L13" s="333" t="s">
        <v>5</v>
      </c>
    </row>
    <row r="14" spans="1:12">
      <c r="A14" s="324" t="s">
        <v>1077</v>
      </c>
      <c r="B14" s="324" t="s">
        <v>168</v>
      </c>
      <c r="C14" s="324" t="s">
        <v>1078</v>
      </c>
      <c r="D14" s="324" t="s">
        <v>1065</v>
      </c>
      <c r="E14" s="325">
        <v>5</v>
      </c>
      <c r="F14" s="325"/>
      <c r="G14" s="325"/>
      <c r="H14" s="325"/>
      <c r="I14" s="325"/>
      <c r="J14" s="325"/>
      <c r="K14" s="325"/>
      <c r="L14" s="324" t="s">
        <v>163</v>
      </c>
    </row>
    <row r="15" spans="1:12" ht="14.25">
      <c r="A15" s="333" t="s">
        <v>1079</v>
      </c>
      <c r="B15" s="333" t="s">
        <v>5</v>
      </c>
      <c r="C15" s="333" t="s">
        <v>1080</v>
      </c>
      <c r="D15" s="333" t="s">
        <v>5</v>
      </c>
      <c r="E15" s="334"/>
      <c r="F15" s="334"/>
      <c r="G15" s="334"/>
      <c r="H15" s="334"/>
      <c r="I15" s="334"/>
      <c r="J15" s="334"/>
      <c r="K15" s="334"/>
      <c r="L15" s="333" t="s">
        <v>5</v>
      </c>
    </row>
    <row r="16" spans="1:12">
      <c r="A16" s="324" t="s">
        <v>1081</v>
      </c>
      <c r="B16" s="324" t="s">
        <v>186</v>
      </c>
      <c r="C16" s="324" t="s">
        <v>1082</v>
      </c>
      <c r="D16" s="324" t="s">
        <v>1065</v>
      </c>
      <c r="E16" s="325">
        <v>5</v>
      </c>
      <c r="F16" s="325"/>
      <c r="G16" s="325"/>
      <c r="H16" s="325"/>
      <c r="I16" s="325"/>
      <c r="J16" s="325"/>
      <c r="K16" s="325"/>
      <c r="L16" s="324" t="s">
        <v>163</v>
      </c>
    </row>
    <row r="17" spans="1:12" ht="14.25">
      <c r="A17" s="333" t="s">
        <v>1083</v>
      </c>
      <c r="B17" s="333" t="s">
        <v>5</v>
      </c>
      <c r="C17" s="333" t="s">
        <v>1084</v>
      </c>
      <c r="D17" s="333" t="s">
        <v>5</v>
      </c>
      <c r="E17" s="334"/>
      <c r="F17" s="334"/>
      <c r="G17" s="334"/>
      <c r="H17" s="334"/>
      <c r="I17" s="334"/>
      <c r="J17" s="334"/>
      <c r="K17" s="334"/>
      <c r="L17" s="333" t="s">
        <v>5</v>
      </c>
    </row>
    <row r="18" spans="1:12" ht="14.25">
      <c r="A18" s="333" t="s">
        <v>1085</v>
      </c>
      <c r="B18" s="333" t="s">
        <v>5</v>
      </c>
      <c r="C18" s="333" t="s">
        <v>1086</v>
      </c>
      <c r="D18" s="333" t="s">
        <v>5</v>
      </c>
      <c r="E18" s="334"/>
      <c r="F18" s="334"/>
      <c r="G18" s="334"/>
      <c r="H18" s="334"/>
      <c r="I18" s="334"/>
      <c r="J18" s="334"/>
      <c r="K18" s="334"/>
      <c r="L18" s="333" t="s">
        <v>5</v>
      </c>
    </row>
    <row r="19" spans="1:12">
      <c r="A19" s="324" t="s">
        <v>1087</v>
      </c>
      <c r="B19" s="324" t="s">
        <v>198</v>
      </c>
      <c r="C19" s="324" t="s">
        <v>1088</v>
      </c>
      <c r="D19" s="324" t="s">
        <v>1065</v>
      </c>
      <c r="E19" s="325">
        <v>5</v>
      </c>
      <c r="F19" s="325"/>
      <c r="G19" s="325"/>
      <c r="H19" s="325"/>
      <c r="I19" s="325"/>
      <c r="J19" s="325"/>
      <c r="K19" s="325"/>
      <c r="L19" s="324" t="s">
        <v>163</v>
      </c>
    </row>
    <row r="20" spans="1:12" ht="14.25">
      <c r="A20" s="333" t="s">
        <v>1089</v>
      </c>
      <c r="B20" s="333" t="s">
        <v>5</v>
      </c>
      <c r="C20" s="333" t="s">
        <v>1090</v>
      </c>
      <c r="D20" s="333" t="s">
        <v>5</v>
      </c>
      <c r="E20" s="334"/>
      <c r="F20" s="334"/>
      <c r="G20" s="334"/>
      <c r="H20" s="334"/>
      <c r="I20" s="334"/>
      <c r="J20" s="334"/>
      <c r="K20" s="334"/>
      <c r="L20" s="333" t="s">
        <v>5</v>
      </c>
    </row>
    <row r="21" spans="1:12">
      <c r="A21" s="324" t="s">
        <v>1091</v>
      </c>
      <c r="B21" s="324" t="s">
        <v>203</v>
      </c>
      <c r="C21" s="324" t="s">
        <v>1092</v>
      </c>
      <c r="D21" s="324" t="s">
        <v>236</v>
      </c>
      <c r="E21" s="325">
        <v>180</v>
      </c>
      <c r="F21" s="325"/>
      <c r="G21" s="325"/>
      <c r="H21" s="325"/>
      <c r="I21" s="325"/>
      <c r="J21" s="325"/>
      <c r="K21" s="325"/>
      <c r="L21" s="324" t="s">
        <v>1093</v>
      </c>
    </row>
    <row r="22" spans="1:12" ht="14.25">
      <c r="A22" s="333" t="s">
        <v>1094</v>
      </c>
      <c r="B22" s="333" t="s">
        <v>5</v>
      </c>
      <c r="C22" s="333" t="s">
        <v>1095</v>
      </c>
      <c r="D22" s="333" t="s">
        <v>5</v>
      </c>
      <c r="E22" s="334"/>
      <c r="F22" s="334"/>
      <c r="G22" s="334"/>
      <c r="H22" s="334"/>
      <c r="I22" s="334"/>
      <c r="J22" s="334"/>
      <c r="K22" s="334"/>
      <c r="L22" s="333" t="s">
        <v>5</v>
      </c>
    </row>
    <row r="23" spans="1:12">
      <c r="A23" s="324" t="s">
        <v>1096</v>
      </c>
      <c r="B23" s="324" t="s">
        <v>227</v>
      </c>
      <c r="C23" s="324" t="s">
        <v>1097</v>
      </c>
      <c r="D23" s="324" t="s">
        <v>236</v>
      </c>
      <c r="E23" s="325">
        <v>15</v>
      </c>
      <c r="F23" s="325"/>
      <c r="G23" s="325"/>
      <c r="H23" s="325"/>
      <c r="I23" s="325"/>
      <c r="J23" s="325"/>
      <c r="K23" s="325"/>
      <c r="L23" s="324" t="s">
        <v>1098</v>
      </c>
    </row>
    <row r="24" spans="1:12" ht="14.25">
      <c r="A24" s="333" t="s">
        <v>1099</v>
      </c>
      <c r="B24" s="333" t="s">
        <v>5</v>
      </c>
      <c r="C24" s="333" t="s">
        <v>1100</v>
      </c>
      <c r="D24" s="333" t="s">
        <v>5</v>
      </c>
      <c r="E24" s="334"/>
      <c r="F24" s="334"/>
      <c r="G24" s="334"/>
      <c r="H24" s="334"/>
      <c r="I24" s="334"/>
      <c r="J24" s="334"/>
      <c r="K24" s="334"/>
      <c r="L24" s="333" t="s">
        <v>5</v>
      </c>
    </row>
    <row r="25" spans="1:12">
      <c r="A25" s="324" t="s">
        <v>1101</v>
      </c>
      <c r="B25" s="324" t="s">
        <v>213</v>
      </c>
      <c r="C25" s="324" t="s">
        <v>1102</v>
      </c>
      <c r="D25" s="324" t="s">
        <v>1065</v>
      </c>
      <c r="E25" s="325">
        <v>5</v>
      </c>
      <c r="F25" s="325"/>
      <c r="G25" s="325"/>
      <c r="H25" s="325"/>
      <c r="I25" s="325"/>
      <c r="J25" s="325"/>
      <c r="K25" s="325"/>
      <c r="L25" s="324" t="s">
        <v>1103</v>
      </c>
    </row>
    <row r="26" spans="1:12">
      <c r="A26" s="324" t="s">
        <v>1104</v>
      </c>
      <c r="B26" s="324" t="s">
        <v>172</v>
      </c>
      <c r="C26" s="324" t="s">
        <v>1105</v>
      </c>
      <c r="D26" s="324" t="s">
        <v>1065</v>
      </c>
      <c r="E26" s="325">
        <v>8</v>
      </c>
      <c r="F26" s="325"/>
      <c r="G26" s="325"/>
      <c r="H26" s="325"/>
      <c r="I26" s="325"/>
      <c r="J26" s="325"/>
      <c r="K26" s="325"/>
      <c r="L26" s="324" t="s">
        <v>1106</v>
      </c>
    </row>
    <row r="27" spans="1:12">
      <c r="A27" s="324" t="s">
        <v>1107</v>
      </c>
      <c r="B27" s="324" t="s">
        <v>177</v>
      </c>
      <c r="C27" s="324" t="s">
        <v>1108</v>
      </c>
      <c r="D27" s="324" t="s">
        <v>1065</v>
      </c>
      <c r="E27" s="325">
        <v>10</v>
      </c>
      <c r="F27" s="325"/>
      <c r="G27" s="325"/>
      <c r="H27" s="325"/>
      <c r="I27" s="325"/>
      <c r="J27" s="325"/>
      <c r="K27" s="325"/>
      <c r="L27" s="324" t="s">
        <v>1109</v>
      </c>
    </row>
    <row r="28" spans="1:12" ht="14.25">
      <c r="A28" s="333" t="s">
        <v>1110</v>
      </c>
      <c r="B28" s="333" t="s">
        <v>5</v>
      </c>
      <c r="C28" s="333" t="s">
        <v>1111</v>
      </c>
      <c r="D28" s="333" t="s">
        <v>5</v>
      </c>
      <c r="E28" s="334"/>
      <c r="F28" s="334"/>
      <c r="G28" s="334"/>
      <c r="H28" s="334"/>
      <c r="I28" s="334"/>
      <c r="J28" s="334"/>
      <c r="K28" s="334"/>
      <c r="L28" s="333" t="s">
        <v>5</v>
      </c>
    </row>
    <row r="29" spans="1:12">
      <c r="A29" s="324" t="s">
        <v>1112</v>
      </c>
      <c r="B29" s="324" t="s">
        <v>207</v>
      </c>
      <c r="C29" s="324" t="s">
        <v>1113</v>
      </c>
      <c r="D29" s="324" t="s">
        <v>1065</v>
      </c>
      <c r="E29" s="325">
        <v>15</v>
      </c>
      <c r="F29" s="325"/>
      <c r="G29" s="325"/>
      <c r="H29" s="325"/>
      <c r="I29" s="325"/>
      <c r="J29" s="325"/>
      <c r="K29" s="325"/>
      <c r="L29" s="324" t="s">
        <v>1098</v>
      </c>
    </row>
    <row r="30" spans="1:12" ht="14.25">
      <c r="A30" s="333" t="s">
        <v>1114</v>
      </c>
      <c r="B30" s="333" t="s">
        <v>5</v>
      </c>
      <c r="C30" s="333" t="s">
        <v>1115</v>
      </c>
      <c r="D30" s="333" t="s">
        <v>5</v>
      </c>
      <c r="E30" s="334"/>
      <c r="F30" s="334"/>
      <c r="G30" s="334"/>
      <c r="H30" s="334"/>
      <c r="I30" s="334"/>
      <c r="J30" s="334"/>
      <c r="K30" s="334"/>
      <c r="L30" s="333" t="s">
        <v>5</v>
      </c>
    </row>
    <row r="31" spans="1:12">
      <c r="A31" s="324" t="s">
        <v>1116</v>
      </c>
      <c r="B31" s="324" t="s">
        <v>11</v>
      </c>
      <c r="C31" s="324" t="s">
        <v>1117</v>
      </c>
      <c r="D31" s="324" t="s">
        <v>236</v>
      </c>
      <c r="E31" s="325">
        <v>5</v>
      </c>
      <c r="F31" s="325"/>
      <c r="G31" s="325"/>
      <c r="H31" s="325"/>
      <c r="I31" s="325"/>
      <c r="J31" s="325"/>
      <c r="K31" s="325"/>
      <c r="L31" s="324" t="s">
        <v>1103</v>
      </c>
    </row>
    <row r="32" spans="1:12" ht="14.25">
      <c r="A32" s="333" t="s">
        <v>1118</v>
      </c>
      <c r="B32" s="333" t="s">
        <v>5</v>
      </c>
      <c r="C32" s="333" t="s">
        <v>1119</v>
      </c>
      <c r="D32" s="333" t="s">
        <v>5</v>
      </c>
      <c r="E32" s="334"/>
      <c r="F32" s="334"/>
      <c r="G32" s="334"/>
      <c r="H32" s="334"/>
      <c r="I32" s="334"/>
      <c r="J32" s="334"/>
      <c r="K32" s="334"/>
      <c r="L32" s="333" t="s">
        <v>5</v>
      </c>
    </row>
    <row r="33" spans="1:12">
      <c r="A33" s="324" t="s">
        <v>1120</v>
      </c>
      <c r="B33" s="324" t="s">
        <v>221</v>
      </c>
      <c r="C33" s="324" t="s">
        <v>1121</v>
      </c>
      <c r="D33" s="324" t="s">
        <v>1122</v>
      </c>
      <c r="E33" s="325">
        <v>8</v>
      </c>
      <c r="F33" s="325"/>
      <c r="G33" s="325"/>
      <c r="H33" s="325"/>
      <c r="I33" s="325"/>
      <c r="J33" s="325"/>
      <c r="K33" s="325"/>
      <c r="L33" s="324" t="s">
        <v>198</v>
      </c>
    </row>
    <row r="34" spans="1:12" ht="14.25">
      <c r="A34" s="333" t="s">
        <v>1123</v>
      </c>
      <c r="B34" s="333" t="s">
        <v>5</v>
      </c>
      <c r="C34" s="333" t="s">
        <v>1124</v>
      </c>
      <c r="D34" s="333" t="s">
        <v>5</v>
      </c>
      <c r="E34" s="334"/>
      <c r="F34" s="334"/>
      <c r="G34" s="334"/>
      <c r="H34" s="334"/>
      <c r="I34" s="334"/>
      <c r="J34" s="334"/>
      <c r="K34" s="334"/>
      <c r="L34" s="333" t="s">
        <v>5</v>
      </c>
    </row>
    <row r="35" spans="1:12">
      <c r="A35" s="324" t="s">
        <v>1125</v>
      </c>
      <c r="B35" s="324" t="s">
        <v>233</v>
      </c>
      <c r="C35" s="324" t="s">
        <v>1126</v>
      </c>
      <c r="D35" s="324" t="s">
        <v>1122</v>
      </c>
      <c r="E35" s="325">
        <v>5</v>
      </c>
      <c r="F35" s="325"/>
      <c r="G35" s="325"/>
      <c r="H35" s="325"/>
      <c r="I35" s="325"/>
      <c r="J35" s="325"/>
      <c r="K35" s="325"/>
      <c r="L35" s="324" t="s">
        <v>163</v>
      </c>
    </row>
    <row r="36" spans="1:12">
      <c r="A36" s="324" t="s">
        <v>1125</v>
      </c>
      <c r="B36" s="324" t="s">
        <v>239</v>
      </c>
      <c r="C36" s="324" t="s">
        <v>1127</v>
      </c>
      <c r="D36" s="324" t="s">
        <v>1128</v>
      </c>
      <c r="E36" s="325">
        <v>20</v>
      </c>
      <c r="F36" s="325"/>
      <c r="G36" s="325"/>
      <c r="H36" s="325"/>
      <c r="I36" s="325"/>
      <c r="J36" s="325"/>
      <c r="K36" s="325"/>
      <c r="L36" s="324" t="s">
        <v>247</v>
      </c>
    </row>
    <row r="37" spans="1:12">
      <c r="A37" s="324" t="s">
        <v>1125</v>
      </c>
      <c r="B37" s="324" t="s">
        <v>243</v>
      </c>
      <c r="C37" s="324" t="s">
        <v>1129</v>
      </c>
      <c r="D37" s="324" t="s">
        <v>1122</v>
      </c>
      <c r="E37" s="325">
        <v>5</v>
      </c>
      <c r="F37" s="325"/>
      <c r="G37" s="325"/>
      <c r="H37" s="325"/>
      <c r="I37" s="325"/>
      <c r="J37" s="325"/>
      <c r="K37" s="325"/>
      <c r="L37" s="324" t="s">
        <v>163</v>
      </c>
    </row>
    <row r="38" spans="1:12">
      <c r="A38" s="324" t="s">
        <v>1125</v>
      </c>
      <c r="B38" s="324" t="s">
        <v>247</v>
      </c>
      <c r="C38" s="324" t="s">
        <v>1130</v>
      </c>
      <c r="D38" s="324" t="s">
        <v>1128</v>
      </c>
      <c r="E38" s="325">
        <v>20</v>
      </c>
      <c r="F38" s="325"/>
      <c r="G38" s="325"/>
      <c r="H38" s="325"/>
      <c r="I38" s="325"/>
      <c r="J38" s="325"/>
      <c r="K38" s="325"/>
      <c r="L38" s="324" t="s">
        <v>247</v>
      </c>
    </row>
    <row r="39" spans="1:12" ht="14.25">
      <c r="A39" s="333" t="s">
        <v>1131</v>
      </c>
      <c r="B39" s="333" t="s">
        <v>5</v>
      </c>
      <c r="C39" s="333" t="s">
        <v>1132</v>
      </c>
      <c r="D39" s="333" t="s">
        <v>5</v>
      </c>
      <c r="E39" s="334"/>
      <c r="F39" s="334"/>
      <c r="G39" s="334"/>
      <c r="H39" s="334"/>
      <c r="I39" s="334"/>
      <c r="J39" s="334"/>
      <c r="K39" s="334"/>
      <c r="L39" s="333" t="s">
        <v>5</v>
      </c>
    </row>
    <row r="40" spans="1:12" ht="14.25">
      <c r="A40" s="333" t="s">
        <v>1133</v>
      </c>
      <c r="B40" s="333" t="s">
        <v>5</v>
      </c>
      <c r="C40" s="333" t="s">
        <v>1134</v>
      </c>
      <c r="D40" s="333" t="s">
        <v>5</v>
      </c>
      <c r="E40" s="334"/>
      <c r="F40" s="334"/>
      <c r="G40" s="334"/>
      <c r="H40" s="334"/>
      <c r="I40" s="334"/>
      <c r="J40" s="334"/>
      <c r="K40" s="334"/>
      <c r="L40" s="333" t="s">
        <v>5</v>
      </c>
    </row>
    <row r="41" spans="1:12">
      <c r="A41" s="324" t="s">
        <v>1135</v>
      </c>
      <c r="B41" s="324" t="s">
        <v>10</v>
      </c>
      <c r="C41" s="324" t="s">
        <v>1136</v>
      </c>
      <c r="D41" s="324" t="s">
        <v>1122</v>
      </c>
      <c r="E41" s="325">
        <v>12</v>
      </c>
      <c r="F41" s="325"/>
      <c r="G41" s="325"/>
      <c r="H41" s="325"/>
      <c r="I41" s="325"/>
      <c r="J41" s="325"/>
      <c r="K41" s="325"/>
      <c r="L41" s="324" t="s">
        <v>172</v>
      </c>
    </row>
    <row r="42" spans="1:12" ht="14.25">
      <c r="A42" s="333" t="s">
        <v>1133</v>
      </c>
      <c r="B42" s="333" t="s">
        <v>5</v>
      </c>
      <c r="C42" s="333" t="s">
        <v>1137</v>
      </c>
      <c r="D42" s="333" t="s">
        <v>5</v>
      </c>
      <c r="E42" s="334"/>
      <c r="F42" s="334"/>
      <c r="G42" s="334"/>
      <c r="H42" s="334"/>
      <c r="I42" s="334"/>
      <c r="J42" s="334"/>
      <c r="K42" s="334"/>
      <c r="L42" s="333" t="s">
        <v>5</v>
      </c>
    </row>
    <row r="43" spans="1:12">
      <c r="A43" s="324" t="s">
        <v>1135</v>
      </c>
      <c r="B43" s="324" t="s">
        <v>257</v>
      </c>
      <c r="C43" s="324" t="s">
        <v>1138</v>
      </c>
      <c r="D43" s="324" t="s">
        <v>1128</v>
      </c>
      <c r="E43" s="325">
        <v>0.18</v>
      </c>
      <c r="F43" s="325"/>
      <c r="G43" s="325"/>
      <c r="H43" s="325"/>
      <c r="I43" s="325"/>
      <c r="J43" s="325"/>
      <c r="K43" s="325"/>
      <c r="L43" s="324" t="s">
        <v>1139</v>
      </c>
    </row>
    <row r="44" spans="1:12">
      <c r="A44" s="324" t="s">
        <v>1135</v>
      </c>
      <c r="B44" s="324" t="s">
        <v>276</v>
      </c>
      <c r="C44" s="324" t="s">
        <v>1140</v>
      </c>
      <c r="D44" s="324" t="s">
        <v>1128</v>
      </c>
      <c r="E44" s="325">
        <v>0.18</v>
      </c>
      <c r="F44" s="325"/>
      <c r="G44" s="325"/>
      <c r="H44" s="325"/>
      <c r="I44" s="325"/>
      <c r="J44" s="325"/>
      <c r="K44" s="325"/>
      <c r="L44" s="324" t="s">
        <v>1139</v>
      </c>
    </row>
    <row r="45" spans="1:12" ht="15.75">
      <c r="A45" s="328" t="s">
        <v>5</v>
      </c>
      <c r="B45" s="328" t="s">
        <v>5</v>
      </c>
      <c r="C45" s="328" t="s">
        <v>1141</v>
      </c>
      <c r="D45" s="328" t="s">
        <v>5</v>
      </c>
      <c r="E45" s="329"/>
      <c r="F45" s="329"/>
      <c r="G45" s="329"/>
      <c r="H45" s="329"/>
      <c r="I45" s="329"/>
      <c r="J45" s="329"/>
      <c r="K45" s="329"/>
      <c r="L45" s="328" t="s">
        <v>5</v>
      </c>
    </row>
    <row r="46" spans="1:12" ht="15.75">
      <c r="A46" s="328" t="s">
        <v>5</v>
      </c>
      <c r="B46" s="328" t="s">
        <v>5</v>
      </c>
      <c r="C46" s="328" t="s">
        <v>828</v>
      </c>
      <c r="D46" s="328" t="s">
        <v>5</v>
      </c>
      <c r="E46" s="329"/>
      <c r="F46" s="329"/>
      <c r="G46" s="329"/>
      <c r="H46" s="329"/>
      <c r="I46" s="329"/>
      <c r="J46" s="329"/>
      <c r="K46" s="329"/>
      <c r="L46" s="328" t="s">
        <v>5</v>
      </c>
    </row>
    <row r="47" spans="1:12" ht="14.25">
      <c r="A47" s="333" t="s">
        <v>1142</v>
      </c>
      <c r="B47" s="333" t="s">
        <v>5</v>
      </c>
      <c r="C47" s="333" t="s">
        <v>1143</v>
      </c>
      <c r="D47" s="333" t="s">
        <v>5</v>
      </c>
      <c r="E47" s="334"/>
      <c r="F47" s="334"/>
      <c r="G47" s="334"/>
      <c r="H47" s="334"/>
      <c r="I47" s="334"/>
      <c r="J47" s="334"/>
      <c r="K47" s="334"/>
      <c r="L47" s="333" t="s">
        <v>5</v>
      </c>
    </row>
    <row r="48" spans="1:12">
      <c r="A48" s="324" t="s">
        <v>1144</v>
      </c>
      <c r="B48" s="324" t="s">
        <v>281</v>
      </c>
      <c r="C48" s="324" t="s">
        <v>1145</v>
      </c>
      <c r="D48" s="324" t="s">
        <v>1128</v>
      </c>
      <c r="E48" s="325">
        <v>0.18</v>
      </c>
      <c r="F48" s="325"/>
      <c r="G48" s="325"/>
      <c r="H48" s="325"/>
      <c r="I48" s="325"/>
      <c r="J48" s="325"/>
      <c r="K48" s="325"/>
      <c r="L48" s="324" t="s">
        <v>1139</v>
      </c>
    </row>
    <row r="49" spans="1:12" ht="14.25">
      <c r="A49" s="333" t="s">
        <v>1146</v>
      </c>
      <c r="B49" s="333" t="s">
        <v>5</v>
      </c>
      <c r="C49" s="333" t="s">
        <v>1147</v>
      </c>
      <c r="D49" s="333" t="s">
        <v>5</v>
      </c>
      <c r="E49" s="334"/>
      <c r="F49" s="334"/>
      <c r="G49" s="334"/>
      <c r="H49" s="334"/>
      <c r="I49" s="334"/>
      <c r="J49" s="334"/>
      <c r="K49" s="334"/>
      <c r="L49" s="333" t="s">
        <v>5</v>
      </c>
    </row>
    <row r="50" spans="1:12" ht="14.25">
      <c r="A50" s="333" t="s">
        <v>1148</v>
      </c>
      <c r="B50" s="333" t="s">
        <v>5</v>
      </c>
      <c r="C50" s="333" t="s">
        <v>1149</v>
      </c>
      <c r="D50" s="333" t="s">
        <v>5</v>
      </c>
      <c r="E50" s="334"/>
      <c r="F50" s="334"/>
      <c r="G50" s="334"/>
      <c r="H50" s="334"/>
      <c r="I50" s="334"/>
      <c r="J50" s="334"/>
      <c r="K50" s="334"/>
      <c r="L50" s="333" t="s">
        <v>5</v>
      </c>
    </row>
    <row r="51" spans="1:12">
      <c r="A51" s="324" t="s">
        <v>1150</v>
      </c>
      <c r="B51" s="324" t="s">
        <v>267</v>
      </c>
      <c r="C51" s="324" t="s">
        <v>1151</v>
      </c>
      <c r="D51" s="324" t="s">
        <v>139</v>
      </c>
      <c r="E51" s="325">
        <v>5</v>
      </c>
      <c r="F51" s="325"/>
      <c r="G51" s="325"/>
      <c r="H51" s="325"/>
      <c r="I51" s="325"/>
      <c r="J51" s="325"/>
      <c r="K51" s="325"/>
      <c r="L51" s="324" t="s">
        <v>1103</v>
      </c>
    </row>
    <row r="52" spans="1:12" ht="14.25">
      <c r="A52" s="333" t="s">
        <v>1152</v>
      </c>
      <c r="B52" s="333" t="s">
        <v>5</v>
      </c>
      <c r="C52" s="333" t="s">
        <v>1153</v>
      </c>
      <c r="D52" s="333" t="s">
        <v>5</v>
      </c>
      <c r="E52" s="334"/>
      <c r="F52" s="334"/>
      <c r="G52" s="334"/>
      <c r="H52" s="334"/>
      <c r="I52" s="334"/>
      <c r="J52" s="334"/>
      <c r="K52" s="334"/>
      <c r="L52" s="333" t="s">
        <v>5</v>
      </c>
    </row>
    <row r="53" spans="1:12" ht="14.25">
      <c r="A53" s="333" t="s">
        <v>1154</v>
      </c>
      <c r="B53" s="333" t="s">
        <v>5</v>
      </c>
      <c r="C53" s="333" t="s">
        <v>1155</v>
      </c>
      <c r="D53" s="333" t="s">
        <v>5</v>
      </c>
      <c r="E53" s="334"/>
      <c r="F53" s="334"/>
      <c r="G53" s="334"/>
      <c r="H53" s="334"/>
      <c r="I53" s="334"/>
      <c r="J53" s="334"/>
      <c r="K53" s="334"/>
      <c r="L53" s="333" t="s">
        <v>5</v>
      </c>
    </row>
    <row r="54" spans="1:12">
      <c r="A54" s="324" t="s">
        <v>1156</v>
      </c>
      <c r="B54" s="324" t="s">
        <v>272</v>
      </c>
      <c r="C54" s="324" t="s">
        <v>1157</v>
      </c>
      <c r="D54" s="324" t="s">
        <v>1065</v>
      </c>
      <c r="E54" s="325">
        <v>5</v>
      </c>
      <c r="F54" s="325"/>
      <c r="G54" s="325"/>
      <c r="H54" s="325"/>
      <c r="I54" s="325"/>
      <c r="J54" s="325"/>
      <c r="K54" s="325"/>
      <c r="L54" s="324" t="s">
        <v>1103</v>
      </c>
    </row>
    <row r="55" spans="1:12" ht="14.25">
      <c r="A55" s="333" t="s">
        <v>1158</v>
      </c>
      <c r="B55" s="333" t="s">
        <v>5</v>
      </c>
      <c r="C55" s="333" t="s">
        <v>1159</v>
      </c>
      <c r="D55" s="333" t="s">
        <v>5</v>
      </c>
      <c r="E55" s="334"/>
      <c r="F55" s="334"/>
      <c r="G55" s="334"/>
      <c r="H55" s="334"/>
      <c r="I55" s="334"/>
      <c r="J55" s="334"/>
      <c r="K55" s="334"/>
      <c r="L55" s="333" t="s">
        <v>5</v>
      </c>
    </row>
    <row r="56" spans="1:12">
      <c r="A56" s="324" t="s">
        <v>1160</v>
      </c>
      <c r="B56" s="324" t="s">
        <v>291</v>
      </c>
      <c r="C56" s="324" t="s">
        <v>1161</v>
      </c>
      <c r="D56" s="324" t="s">
        <v>139</v>
      </c>
      <c r="E56" s="325">
        <v>5</v>
      </c>
      <c r="F56" s="325"/>
      <c r="G56" s="325"/>
      <c r="H56" s="325"/>
      <c r="I56" s="325"/>
      <c r="J56" s="325"/>
      <c r="K56" s="325"/>
      <c r="L56" s="324" t="s">
        <v>1103</v>
      </c>
    </row>
    <row r="57" spans="1:12" ht="14.25">
      <c r="A57" s="333" t="s">
        <v>1162</v>
      </c>
      <c r="B57" s="333" t="s">
        <v>5</v>
      </c>
      <c r="C57" s="333" t="s">
        <v>1163</v>
      </c>
      <c r="D57" s="333" t="s">
        <v>5</v>
      </c>
      <c r="E57" s="334"/>
      <c r="F57" s="334"/>
      <c r="G57" s="334"/>
      <c r="H57" s="334"/>
      <c r="I57" s="334"/>
      <c r="J57" s="334"/>
      <c r="K57" s="334"/>
      <c r="L57" s="333" t="s">
        <v>5</v>
      </c>
    </row>
    <row r="58" spans="1:12" ht="14.25">
      <c r="A58" s="333" t="s">
        <v>1164</v>
      </c>
      <c r="B58" s="333" t="s">
        <v>5</v>
      </c>
      <c r="C58" s="333" t="s">
        <v>1165</v>
      </c>
      <c r="D58" s="333" t="s">
        <v>5</v>
      </c>
      <c r="E58" s="334"/>
      <c r="F58" s="334"/>
      <c r="G58" s="334"/>
      <c r="H58" s="334"/>
      <c r="I58" s="334"/>
      <c r="J58" s="334"/>
      <c r="K58" s="334"/>
      <c r="L58" s="333" t="s">
        <v>5</v>
      </c>
    </row>
    <row r="59" spans="1:12">
      <c r="A59" s="324" t="s">
        <v>1166</v>
      </c>
      <c r="B59" s="324" t="s">
        <v>286</v>
      </c>
      <c r="C59" s="324" t="s">
        <v>1167</v>
      </c>
      <c r="D59" s="324" t="s">
        <v>139</v>
      </c>
      <c r="E59" s="325">
        <v>5</v>
      </c>
      <c r="F59" s="325"/>
      <c r="G59" s="325"/>
      <c r="H59" s="325"/>
      <c r="I59" s="325"/>
      <c r="J59" s="325"/>
      <c r="K59" s="325"/>
      <c r="L59" s="324" t="s">
        <v>1103</v>
      </c>
    </row>
    <row r="60" spans="1:12" ht="14.25">
      <c r="A60" s="333" t="s">
        <v>1168</v>
      </c>
      <c r="B60" s="333" t="s">
        <v>5</v>
      </c>
      <c r="C60" s="333" t="s">
        <v>1169</v>
      </c>
      <c r="D60" s="333" t="s">
        <v>5</v>
      </c>
      <c r="E60" s="334"/>
      <c r="F60" s="334"/>
      <c r="G60" s="334"/>
      <c r="H60" s="334"/>
      <c r="I60" s="334"/>
      <c r="J60" s="334"/>
      <c r="K60" s="334"/>
      <c r="L60" s="333" t="s">
        <v>5</v>
      </c>
    </row>
    <row r="61" spans="1:12">
      <c r="A61" s="324" t="s">
        <v>1170</v>
      </c>
      <c r="B61" s="324" t="s">
        <v>309</v>
      </c>
      <c r="C61" s="324" t="s">
        <v>1171</v>
      </c>
      <c r="D61" s="324" t="s">
        <v>236</v>
      </c>
      <c r="E61" s="325">
        <v>160</v>
      </c>
      <c r="F61" s="325"/>
      <c r="G61" s="325"/>
      <c r="H61" s="325"/>
      <c r="I61" s="325"/>
      <c r="J61" s="325"/>
      <c r="K61" s="325"/>
      <c r="L61" s="324" t="s">
        <v>1172</v>
      </c>
    </row>
    <row r="62" spans="1:12">
      <c r="A62" s="324" t="s">
        <v>1173</v>
      </c>
      <c r="B62" s="324" t="s">
        <v>296</v>
      </c>
      <c r="C62" s="324" t="s">
        <v>1174</v>
      </c>
      <c r="D62" s="324" t="s">
        <v>236</v>
      </c>
      <c r="E62" s="325">
        <v>20</v>
      </c>
      <c r="F62" s="325"/>
      <c r="G62" s="325"/>
      <c r="H62" s="325"/>
      <c r="I62" s="325"/>
      <c r="J62" s="325"/>
      <c r="K62" s="325"/>
      <c r="L62" s="324" t="s">
        <v>1175</v>
      </c>
    </row>
    <row r="63" spans="1:12" ht="14.25">
      <c r="A63" s="333" t="s">
        <v>1176</v>
      </c>
      <c r="B63" s="333" t="s">
        <v>5</v>
      </c>
      <c r="C63" s="333" t="s">
        <v>1177</v>
      </c>
      <c r="D63" s="333" t="s">
        <v>5</v>
      </c>
      <c r="E63" s="334"/>
      <c r="F63" s="334"/>
      <c r="G63" s="334"/>
      <c r="H63" s="334"/>
      <c r="I63" s="334"/>
      <c r="J63" s="334"/>
      <c r="K63" s="334"/>
      <c r="L63" s="333" t="s">
        <v>5</v>
      </c>
    </row>
    <row r="64" spans="1:12">
      <c r="A64" s="324" t="s">
        <v>1178</v>
      </c>
      <c r="B64" s="324" t="s">
        <v>301</v>
      </c>
      <c r="C64" s="324" t="s">
        <v>1179</v>
      </c>
      <c r="D64" s="324" t="s">
        <v>236</v>
      </c>
      <c r="E64" s="325">
        <v>180</v>
      </c>
      <c r="F64" s="325"/>
      <c r="G64" s="325"/>
      <c r="H64" s="325"/>
      <c r="I64" s="325"/>
      <c r="J64" s="325"/>
      <c r="K64" s="325"/>
      <c r="L64" s="324" t="s">
        <v>1180</v>
      </c>
    </row>
    <row r="65" spans="1:12" ht="14.25">
      <c r="A65" s="333" t="s">
        <v>1181</v>
      </c>
      <c r="B65" s="333" t="s">
        <v>5</v>
      </c>
      <c r="C65" s="333" t="s">
        <v>1182</v>
      </c>
      <c r="D65" s="333" t="s">
        <v>5</v>
      </c>
      <c r="E65" s="334"/>
      <c r="F65" s="334"/>
      <c r="G65" s="334"/>
      <c r="H65" s="334"/>
      <c r="I65" s="334"/>
      <c r="J65" s="334"/>
      <c r="K65" s="334"/>
      <c r="L65" s="333" t="s">
        <v>5</v>
      </c>
    </row>
    <row r="66" spans="1:12">
      <c r="A66" s="324" t="s">
        <v>1183</v>
      </c>
      <c r="B66" s="324" t="s">
        <v>305</v>
      </c>
      <c r="C66" s="324" t="s">
        <v>1184</v>
      </c>
      <c r="D66" s="324" t="s">
        <v>236</v>
      </c>
      <c r="E66" s="325">
        <v>180</v>
      </c>
      <c r="F66" s="325"/>
      <c r="G66" s="325"/>
      <c r="H66" s="325"/>
      <c r="I66" s="325"/>
      <c r="J66" s="325"/>
      <c r="K66" s="325"/>
      <c r="L66" s="324" t="s">
        <v>1180</v>
      </c>
    </row>
    <row r="67" spans="1:12" ht="14.25">
      <c r="A67" s="333" t="s">
        <v>1185</v>
      </c>
      <c r="B67" s="333" t="s">
        <v>5</v>
      </c>
      <c r="C67" s="333" t="s">
        <v>1186</v>
      </c>
      <c r="D67" s="333" t="s">
        <v>5</v>
      </c>
      <c r="E67" s="334"/>
      <c r="F67" s="334"/>
      <c r="G67" s="334"/>
      <c r="H67" s="334"/>
      <c r="I67" s="334"/>
      <c r="J67" s="334"/>
      <c r="K67" s="334"/>
      <c r="L67" s="333" t="s">
        <v>5</v>
      </c>
    </row>
    <row r="68" spans="1:12">
      <c r="A68" s="324" t="s">
        <v>1187</v>
      </c>
      <c r="B68" s="324" t="s">
        <v>262</v>
      </c>
      <c r="C68" s="324" t="s">
        <v>1188</v>
      </c>
      <c r="D68" s="324" t="s">
        <v>236</v>
      </c>
      <c r="E68" s="325">
        <v>182</v>
      </c>
      <c r="F68" s="325"/>
      <c r="G68" s="325"/>
      <c r="H68" s="325"/>
      <c r="I68" s="325"/>
      <c r="J68" s="325"/>
      <c r="K68" s="325"/>
      <c r="L68" s="324" t="s">
        <v>1189</v>
      </c>
    </row>
    <row r="69" spans="1:12">
      <c r="A69" s="324" t="s">
        <v>1187</v>
      </c>
      <c r="B69" s="324" t="s">
        <v>181</v>
      </c>
      <c r="C69" s="324" t="s">
        <v>1190</v>
      </c>
      <c r="D69" s="324" t="s">
        <v>236</v>
      </c>
      <c r="E69" s="325">
        <v>20</v>
      </c>
      <c r="F69" s="325"/>
      <c r="G69" s="325"/>
      <c r="H69" s="325"/>
      <c r="I69" s="325"/>
      <c r="J69" s="325"/>
      <c r="K69" s="325"/>
      <c r="L69" s="324" t="s">
        <v>1175</v>
      </c>
    </row>
    <row r="70" spans="1:12" ht="14.25">
      <c r="A70" s="333" t="s">
        <v>1191</v>
      </c>
      <c r="B70" s="333" t="s">
        <v>5</v>
      </c>
      <c r="C70" s="333" t="s">
        <v>1192</v>
      </c>
      <c r="D70" s="333" t="s">
        <v>5</v>
      </c>
      <c r="E70" s="334"/>
      <c r="F70" s="334"/>
      <c r="G70" s="334"/>
      <c r="H70" s="334"/>
      <c r="I70" s="334"/>
      <c r="J70" s="334"/>
      <c r="K70" s="334"/>
      <c r="L70" s="333" t="s">
        <v>5</v>
      </c>
    </row>
    <row r="71" spans="1:12">
      <c r="A71" s="324" t="s">
        <v>1193</v>
      </c>
      <c r="B71" s="324" t="s">
        <v>194</v>
      </c>
      <c r="C71" s="324" t="s">
        <v>1171</v>
      </c>
      <c r="D71" s="324" t="s">
        <v>236</v>
      </c>
      <c r="E71" s="325">
        <v>160</v>
      </c>
      <c r="F71" s="325"/>
      <c r="G71" s="325"/>
      <c r="H71" s="325"/>
      <c r="I71" s="325"/>
      <c r="J71" s="325"/>
      <c r="K71" s="325"/>
      <c r="L71" s="324" t="s">
        <v>1194</v>
      </c>
    </row>
    <row r="72" spans="1:12">
      <c r="A72" s="324" t="s">
        <v>1195</v>
      </c>
      <c r="B72" s="324" t="s">
        <v>479</v>
      </c>
      <c r="C72" s="324" t="s">
        <v>1196</v>
      </c>
      <c r="D72" s="324" t="s">
        <v>236</v>
      </c>
      <c r="E72" s="325">
        <v>20</v>
      </c>
      <c r="F72" s="325"/>
      <c r="G72" s="325"/>
      <c r="H72" s="325"/>
      <c r="I72" s="325"/>
      <c r="J72" s="325"/>
      <c r="K72" s="325"/>
      <c r="L72" s="324" t="s">
        <v>247</v>
      </c>
    </row>
    <row r="73" spans="1:12" ht="14.25">
      <c r="A73" s="333" t="s">
        <v>1197</v>
      </c>
      <c r="B73" s="333" t="s">
        <v>5</v>
      </c>
      <c r="C73" s="333" t="s">
        <v>1198</v>
      </c>
      <c r="D73" s="333" t="s">
        <v>5</v>
      </c>
      <c r="E73" s="334"/>
      <c r="F73" s="334"/>
      <c r="G73" s="334"/>
      <c r="H73" s="334"/>
      <c r="I73" s="334"/>
      <c r="J73" s="334"/>
      <c r="K73" s="334"/>
      <c r="L73" s="333" t="s">
        <v>5</v>
      </c>
    </row>
    <row r="74" spans="1:12">
      <c r="A74" s="324" t="s">
        <v>1199</v>
      </c>
      <c r="B74" s="324" t="s">
        <v>483</v>
      </c>
      <c r="C74" s="324" t="s">
        <v>1200</v>
      </c>
      <c r="D74" s="324" t="s">
        <v>210</v>
      </c>
      <c r="E74" s="325">
        <v>66</v>
      </c>
      <c r="F74" s="325"/>
      <c r="G74" s="325"/>
      <c r="H74" s="325"/>
      <c r="I74" s="325"/>
      <c r="J74" s="325"/>
      <c r="K74" s="325"/>
      <c r="L74" s="324" t="s">
        <v>1201</v>
      </c>
    </row>
    <row r="75" spans="1:12" ht="14.25">
      <c r="A75" s="333" t="s">
        <v>1202</v>
      </c>
      <c r="B75" s="333" t="s">
        <v>5</v>
      </c>
      <c r="C75" s="333" t="s">
        <v>1203</v>
      </c>
      <c r="D75" s="333" t="s">
        <v>5</v>
      </c>
      <c r="E75" s="334"/>
      <c r="F75" s="334"/>
      <c r="G75" s="334"/>
      <c r="H75" s="334"/>
      <c r="I75" s="334"/>
      <c r="J75" s="334"/>
      <c r="K75" s="334"/>
      <c r="L75" s="333" t="s">
        <v>5</v>
      </c>
    </row>
    <row r="76" spans="1:12">
      <c r="A76" s="324" t="s">
        <v>1204</v>
      </c>
      <c r="B76" s="324" t="s">
        <v>487</v>
      </c>
      <c r="C76" s="324" t="s">
        <v>1205</v>
      </c>
      <c r="D76" s="324" t="s">
        <v>139</v>
      </c>
      <c r="E76" s="325">
        <v>6.6</v>
      </c>
      <c r="F76" s="325"/>
      <c r="G76" s="325"/>
      <c r="H76" s="325"/>
      <c r="I76" s="325"/>
      <c r="J76" s="325"/>
      <c r="K76" s="325"/>
      <c r="L76" s="324" t="s">
        <v>1206</v>
      </c>
    </row>
    <row r="77" spans="1:12" ht="15.75">
      <c r="A77" s="328" t="s">
        <v>5</v>
      </c>
      <c r="B77" s="328" t="s">
        <v>5</v>
      </c>
      <c r="C77" s="328" t="s">
        <v>1207</v>
      </c>
      <c r="D77" s="328" t="s">
        <v>5</v>
      </c>
      <c r="E77" s="329"/>
      <c r="F77" s="329"/>
      <c r="G77" s="329"/>
      <c r="H77" s="329"/>
      <c r="I77" s="329"/>
      <c r="J77" s="329"/>
      <c r="K77" s="329"/>
      <c r="L77" s="328" t="s">
        <v>5</v>
      </c>
    </row>
    <row r="78" spans="1:12">
      <c r="A78" s="324" t="s">
        <v>5</v>
      </c>
      <c r="B78" s="324" t="s">
        <v>5</v>
      </c>
      <c r="C78" s="324" t="s">
        <v>5</v>
      </c>
      <c r="D78" s="324" t="s">
        <v>5</v>
      </c>
      <c r="E78" s="325"/>
      <c r="F78" s="325"/>
      <c r="G78" s="325"/>
      <c r="H78" s="325"/>
      <c r="I78" s="325"/>
      <c r="J78" s="325"/>
      <c r="K78" s="325"/>
      <c r="L78" s="324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10</vt:i4>
      </vt:variant>
    </vt:vector>
  </HeadingPairs>
  <TitlesOfParts>
    <vt:vector size="18" baseType="lpstr">
      <vt:lpstr>Rekapitulace stavby II. etapa</vt:lpstr>
      <vt:lpstr> IS 01 komunikace...</vt:lpstr>
      <vt:lpstr> IO 01 splaškov...</vt:lpstr>
      <vt:lpstr> IO02 vodovod I...</vt:lpstr>
      <vt:lpstr> IO301 deštová ...</vt:lpstr>
      <vt:lpstr>D2 05 STL plynovod</vt:lpstr>
      <vt:lpstr>Rekap. VO</vt:lpstr>
      <vt:lpstr>VO výkaz</vt:lpstr>
      <vt:lpstr>' IO 01 splaškov...'!Názvy_tisku</vt:lpstr>
      <vt:lpstr>' IO02 vodovod I...'!Názvy_tisku</vt:lpstr>
      <vt:lpstr>' IO301 deštová ...'!Názvy_tisku</vt:lpstr>
      <vt:lpstr>' IS 01 komunikace...'!Názvy_tisku</vt:lpstr>
      <vt:lpstr>'Rekapitulace stavby II. etapa'!Názvy_tisku</vt:lpstr>
      <vt:lpstr>' IO 01 splaškov...'!Oblast_tisku</vt:lpstr>
      <vt:lpstr>' IO02 vodovod I...'!Oblast_tisku</vt:lpstr>
      <vt:lpstr>' IO301 deštová ...'!Oblast_tisku</vt:lpstr>
      <vt:lpstr>' IS 01 komunikace...'!Oblast_tisku</vt:lpstr>
      <vt:lpstr>'Rekapitulace stavby II. etapa'!Oblast_tisku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LENOVO\Nevosadova</dc:creator>
  <cp:lastModifiedBy>Nevosadová</cp:lastModifiedBy>
  <dcterms:created xsi:type="dcterms:W3CDTF">2018-07-22T16:53:26Z</dcterms:created>
  <dcterms:modified xsi:type="dcterms:W3CDTF">2018-07-22T17:55:10Z</dcterms:modified>
</cp:coreProperties>
</file>